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D9" sheetId="2" r:id="rId1"/>
  </sheets>
  <calcPr calcId="124519"/>
</workbook>
</file>

<file path=xl/calcChain.xml><?xml version="1.0" encoding="utf-8"?>
<calcChain xmlns="http://schemas.openxmlformats.org/spreadsheetml/2006/main">
  <c r="E31" i="2"/>
  <c r="E32" s="1"/>
  <c r="C31"/>
  <c r="C32" s="1"/>
  <c r="G30"/>
  <c r="G29"/>
  <c r="F27"/>
  <c r="F31" s="1"/>
  <c r="E27"/>
  <c r="D27"/>
  <c r="D31" s="1"/>
  <c r="C27"/>
  <c r="E23"/>
  <c r="E24" s="1"/>
  <c r="C23"/>
  <c r="C24" s="1"/>
  <c r="G22"/>
  <c r="G21"/>
  <c r="F19"/>
  <c r="F23" s="1"/>
  <c r="E19"/>
  <c r="D19"/>
  <c r="D23" s="1"/>
  <c r="C19"/>
  <c r="E15"/>
  <c r="E16" s="1"/>
  <c r="C15"/>
  <c r="C16" s="1"/>
  <c r="G14"/>
  <c r="G13"/>
  <c r="F11"/>
  <c r="F15" s="1"/>
  <c r="E11"/>
  <c r="D11"/>
  <c r="D15" s="1"/>
  <c r="C11"/>
  <c r="G9"/>
  <c r="D17" l="1"/>
  <c r="D16"/>
  <c r="F17"/>
  <c r="F16"/>
  <c r="D25"/>
  <c r="D24"/>
  <c r="F25"/>
  <c r="F24"/>
  <c r="D33"/>
  <c r="D35" s="1"/>
  <c r="D32"/>
  <c r="F33"/>
  <c r="F32"/>
  <c r="C17"/>
  <c r="E17"/>
  <c r="C25"/>
  <c r="E25"/>
  <c r="C33"/>
  <c r="C35" s="1"/>
  <c r="E33"/>
  <c r="G11"/>
  <c r="G15" s="1"/>
  <c r="G16" s="1"/>
  <c r="G19"/>
  <c r="G23" s="1"/>
  <c r="G24" s="1"/>
  <c r="G27"/>
  <c r="G31" s="1"/>
  <c r="G32" s="1"/>
  <c r="F35" l="1"/>
  <c r="G33"/>
  <c r="E35"/>
  <c r="G25"/>
  <c r="G17"/>
  <c r="G35" l="1"/>
</calcChain>
</file>

<file path=xl/sharedStrings.xml><?xml version="1.0" encoding="utf-8"?>
<sst xmlns="http://schemas.openxmlformats.org/spreadsheetml/2006/main" count="31" uniqueCount="20">
  <si>
    <t>UNIT               : HOTEL AVASA - HYDERABAD, Q3 ROUTINE- 2018-19</t>
  </si>
  <si>
    <t>TITLE            : ANALYSIS ON THE UNSOLD ROOMS</t>
  </si>
  <si>
    <t>Room Type</t>
  </si>
  <si>
    <t>CLB</t>
  </si>
  <si>
    <t>DLX</t>
  </si>
  <si>
    <t>JSU</t>
  </si>
  <si>
    <t>PSU</t>
  </si>
  <si>
    <t>Total</t>
  </si>
  <si>
    <t>No of Rooms</t>
  </si>
  <si>
    <t>Total Room Nights Oct</t>
  </si>
  <si>
    <t>KEN FIX Rooms</t>
  </si>
  <si>
    <t>No Shows</t>
  </si>
  <si>
    <t>Actual Room Nights Sold Oct</t>
  </si>
  <si>
    <t>Rooms Nights not sold</t>
  </si>
  <si>
    <t>% of Unsold Rooms</t>
  </si>
  <si>
    <t>Revenue Impact</t>
  </si>
  <si>
    <t>Total Room Nights Nov</t>
  </si>
  <si>
    <t>Actual Room Nights Sold Nov</t>
  </si>
  <si>
    <t>Total Room Nights Dec</t>
  </si>
  <si>
    <t>Actual Room Nights Sold Dec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</si>
</sst>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0"/>
      <color rgb="FF0000FF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 applyFill="0" applyBorder="0" applyAlignment="0" applyProtection="0"/>
    <xf numFmtId="0" fontId="7" fillId="0" borderId="0"/>
    <xf numFmtId="0" fontId="7" fillId="0" borderId="0"/>
    <xf numFmtId="0" fontId="3" fillId="0" borderId="0"/>
    <xf numFmtId="0" fontId="3" fillId="0" borderId="0"/>
  </cellStyleXfs>
  <cellXfs count="33">
    <xf numFmtId="0" fontId="0" fillId="0" borderId="0" xfId="0"/>
    <xf numFmtId="0" fontId="2" fillId="2" borderId="1" xfId="2" applyFont="1" applyFill="1" applyBorder="1" applyAlignment="1">
      <alignment vertical="center"/>
    </xf>
    <xf numFmtId="0" fontId="2" fillId="2" borderId="2" xfId="2" applyFont="1" applyFill="1" applyBorder="1" applyAlignment="1">
      <alignment horizontal="center" vertical="center"/>
    </xf>
    <xf numFmtId="0" fontId="2" fillId="2" borderId="2" xfId="2" applyFont="1" applyFill="1" applyBorder="1" applyAlignment="1">
      <alignment vertical="center"/>
    </xf>
    <xf numFmtId="0" fontId="4" fillId="2" borderId="3" xfId="3" applyFont="1" applyFill="1" applyBorder="1" applyAlignment="1">
      <alignment vertical="center"/>
    </xf>
    <xf numFmtId="0" fontId="2" fillId="0" borderId="0" xfId="0" applyFont="1" applyAlignment="1"/>
    <xf numFmtId="0" fontId="5" fillId="2" borderId="4" xfId="2" applyFont="1" applyFill="1" applyBorder="1" applyAlignment="1">
      <alignment vertical="center"/>
    </xf>
    <xf numFmtId="0" fontId="5" fillId="2" borderId="0" xfId="2" applyFont="1" applyFill="1" applyBorder="1" applyAlignment="1">
      <alignment horizontal="center" vertical="center"/>
    </xf>
    <xf numFmtId="0" fontId="5" fillId="2" borderId="0" xfId="2" applyFont="1" applyFill="1" applyBorder="1" applyAlignment="1">
      <alignment vertical="center"/>
    </xf>
    <xf numFmtId="0" fontId="4" fillId="2" borderId="5" xfId="3" applyFont="1" applyFill="1" applyBorder="1" applyAlignment="1">
      <alignment vertical="center"/>
    </xf>
    <xf numFmtId="0" fontId="5" fillId="2" borderId="6" xfId="2" applyFont="1" applyFill="1" applyBorder="1" applyAlignment="1">
      <alignment vertical="center"/>
    </xf>
    <xf numFmtId="0" fontId="5" fillId="2" borderId="7" xfId="2" applyFont="1" applyFill="1" applyBorder="1" applyAlignment="1">
      <alignment horizontal="center" vertical="center"/>
    </xf>
    <xf numFmtId="0" fontId="5" fillId="2" borderId="7" xfId="2" applyFont="1" applyFill="1" applyBorder="1" applyAlignment="1">
      <alignment vertical="center"/>
    </xf>
    <xf numFmtId="0" fontId="4" fillId="2" borderId="8" xfId="3" applyFont="1" applyFill="1" applyBorder="1" applyAlignment="1">
      <alignment vertical="center"/>
    </xf>
    <xf numFmtId="0" fontId="6" fillId="0" borderId="4" xfId="0" applyFont="1" applyBorder="1"/>
    <xf numFmtId="0" fontId="6" fillId="0" borderId="0" xfId="0" applyFont="1" applyBorder="1"/>
    <xf numFmtId="0" fontId="6" fillId="0" borderId="5" xfId="0" applyFont="1" applyBorder="1"/>
    <xf numFmtId="0" fontId="6" fillId="0" borderId="0" xfId="0" applyFont="1"/>
    <xf numFmtId="0" fontId="5" fillId="2" borderId="9" xfId="0" applyFont="1" applyFill="1" applyBorder="1"/>
    <xf numFmtId="0" fontId="5" fillId="2" borderId="9" xfId="0" applyFont="1" applyFill="1" applyBorder="1" applyAlignment="1">
      <alignment horizontal="center" vertical="center"/>
    </xf>
    <xf numFmtId="0" fontId="5" fillId="0" borderId="9" xfId="0" applyFont="1" applyBorder="1"/>
    <xf numFmtId="0" fontId="2" fillId="0" borderId="9" xfId="0" applyNumberFormat="1" applyFont="1" applyBorder="1" applyAlignment="1">
      <alignment horizontal="center" vertical="center"/>
    </xf>
    <xf numFmtId="0" fontId="2" fillId="0" borderId="9" xfId="0" applyNumberFormat="1" applyFont="1" applyBorder="1" applyAlignment="1">
      <alignment horizontal="center"/>
    </xf>
    <xf numFmtId="1" fontId="2" fillId="0" borderId="9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2" fontId="5" fillId="0" borderId="9" xfId="0" applyNumberFormat="1" applyFont="1" applyBorder="1" applyAlignment="1">
      <alignment horizontal="center" vertical="center"/>
    </xf>
    <xf numFmtId="2" fontId="5" fillId="2" borderId="9" xfId="0" applyNumberFormat="1" applyFont="1" applyFill="1" applyBorder="1" applyAlignment="1">
      <alignment horizontal="right" vertical="center"/>
    </xf>
    <xf numFmtId="43" fontId="5" fillId="2" borderId="9" xfId="1" applyFont="1" applyFill="1" applyBorder="1" applyAlignment="1">
      <alignment horizontal="right" vertical="center"/>
    </xf>
    <xf numFmtId="0" fontId="5" fillId="2" borderId="0" xfId="0" applyFont="1" applyFill="1" applyBorder="1"/>
    <xf numFmtId="2" fontId="5" fillId="2" borderId="0" xfId="0" applyNumberFormat="1" applyFont="1" applyFill="1" applyBorder="1" applyAlignment="1">
      <alignment horizontal="right" vertical="center"/>
    </xf>
    <xf numFmtId="43" fontId="5" fillId="2" borderId="0" xfId="1" applyFont="1" applyFill="1" applyBorder="1" applyAlignment="1">
      <alignment horizontal="right" vertical="center"/>
    </xf>
    <xf numFmtId="0" fontId="5" fillId="0" borderId="9" xfId="0" applyFont="1" applyFill="1" applyBorder="1"/>
    <xf numFmtId="2" fontId="5" fillId="0" borderId="9" xfId="0" applyNumberFormat="1" applyFont="1" applyFill="1" applyBorder="1" applyAlignment="1">
      <alignment horizontal="right" vertical="center"/>
    </xf>
  </cellXfs>
  <cellStyles count="9">
    <cellStyle name="Comma" xfId="1" builtinId="3"/>
    <cellStyle name="Comma 6 2" xfId="4"/>
    <cellStyle name="Normal" xfId="0" builtinId="0"/>
    <cellStyle name="Normal 11" xfId="5"/>
    <cellStyle name="Normal 2 2 2" xfId="6"/>
    <cellStyle name="Normal 2 3" xfId="2"/>
    <cellStyle name="Normal 2_GPC- Routine Report Annexure Jan'11" xfId="7"/>
    <cellStyle name="Normal 3" xfId="8"/>
    <cellStyle name="Normal_GPC June anne '10 2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35"/>
  <sheetViews>
    <sheetView showGridLines="0" tabSelected="1" workbookViewId="0"/>
  </sheetViews>
  <sheetFormatPr defaultRowHeight="12.75"/>
  <cols>
    <col min="1" max="1" width="9.140625" style="17"/>
    <col min="2" max="2" width="24.42578125" style="17" bestFit="1" customWidth="1"/>
    <col min="3" max="3" width="15.5703125" style="17" bestFit="1" customWidth="1"/>
    <col min="4" max="4" width="16.5703125" style="17" bestFit="1" customWidth="1"/>
    <col min="5" max="6" width="14.5703125" style="17" bestFit="1" customWidth="1"/>
    <col min="7" max="7" width="16.5703125" style="17" bestFit="1" customWidth="1"/>
    <col min="8" max="16384" width="9.140625" style="17"/>
  </cols>
  <sheetData>
    <row r="2" spans="2:7" s="5" customFormat="1">
      <c r="B2" s="1"/>
      <c r="C2" s="2"/>
      <c r="D2" s="3"/>
      <c r="E2" s="3"/>
      <c r="F2" s="3"/>
      <c r="G2" s="4"/>
    </row>
    <row r="3" spans="2:7" s="5" customFormat="1">
      <c r="B3" s="6" t="s">
        <v>0</v>
      </c>
      <c r="C3" s="7"/>
      <c r="D3" s="8"/>
      <c r="E3" s="8"/>
      <c r="F3" s="8"/>
      <c r="G3" s="9"/>
    </row>
    <row r="4" spans="2:7" s="5" customFormat="1">
      <c r="B4" s="6"/>
      <c r="C4" s="7"/>
      <c r="D4" s="8"/>
      <c r="E4" s="8"/>
      <c r="F4" s="8"/>
      <c r="G4" s="9"/>
    </row>
    <row r="5" spans="2:7" s="5" customFormat="1">
      <c r="B5" s="6" t="s">
        <v>1</v>
      </c>
      <c r="C5" s="7"/>
      <c r="D5" s="8"/>
      <c r="E5" s="8"/>
      <c r="F5" s="8"/>
      <c r="G5" s="9"/>
    </row>
    <row r="6" spans="2:7" s="5" customFormat="1">
      <c r="B6" s="10"/>
      <c r="C6" s="11"/>
      <c r="D6" s="12"/>
      <c r="E6" s="12"/>
      <c r="F6" s="12"/>
      <c r="G6" s="13"/>
    </row>
    <row r="7" spans="2:7">
      <c r="B7" s="14"/>
      <c r="C7" s="15"/>
      <c r="D7" s="15"/>
      <c r="E7" s="15"/>
      <c r="F7" s="15"/>
      <c r="G7" s="16"/>
    </row>
    <row r="8" spans="2:7">
      <c r="B8" s="18" t="s">
        <v>2</v>
      </c>
      <c r="C8" s="19" t="s">
        <v>3</v>
      </c>
      <c r="D8" s="19" t="s">
        <v>4</v>
      </c>
      <c r="E8" s="19" t="s">
        <v>5</v>
      </c>
      <c r="F8" s="19" t="s">
        <v>6</v>
      </c>
      <c r="G8" s="19" t="s">
        <v>7</v>
      </c>
    </row>
    <row r="9" spans="2:7">
      <c r="B9" s="20" t="s">
        <v>8</v>
      </c>
      <c r="C9" s="21">
        <v>23</v>
      </c>
      <c r="D9" s="21">
        <v>180</v>
      </c>
      <c r="E9" s="21">
        <v>10</v>
      </c>
      <c r="F9" s="21">
        <v>4</v>
      </c>
      <c r="G9" s="21">
        <f>F9+E9+D9+C9</f>
        <v>217</v>
      </c>
    </row>
    <row r="10" spans="2:7">
      <c r="B10" s="20"/>
      <c r="C10" s="21"/>
      <c r="D10" s="21"/>
      <c r="E10" s="21"/>
      <c r="F10" s="21"/>
      <c r="G10" s="22"/>
    </row>
    <row r="11" spans="2:7">
      <c r="B11" s="20" t="s">
        <v>9</v>
      </c>
      <c r="C11" s="21">
        <f>C9*31</f>
        <v>713</v>
      </c>
      <c r="D11" s="21">
        <f>D9*31</f>
        <v>5580</v>
      </c>
      <c r="E11" s="21">
        <f>E9*31</f>
        <v>310</v>
      </c>
      <c r="F11" s="21">
        <f>F9*31</f>
        <v>124</v>
      </c>
      <c r="G11" s="21">
        <f>F11+E11+D11+C11</f>
        <v>6727</v>
      </c>
    </row>
    <row r="12" spans="2:7">
      <c r="B12" s="20" t="s">
        <v>10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</row>
    <row r="13" spans="2:7">
      <c r="B13" s="20" t="s">
        <v>11</v>
      </c>
      <c r="C13" s="23">
        <v>1</v>
      </c>
      <c r="D13" s="23">
        <v>5</v>
      </c>
      <c r="E13" s="23">
        <v>0</v>
      </c>
      <c r="F13" s="23">
        <v>0</v>
      </c>
      <c r="G13" s="23">
        <f>+SUM(C13:F13)</f>
        <v>6</v>
      </c>
    </row>
    <row r="14" spans="2:7">
      <c r="B14" s="20" t="s">
        <v>12</v>
      </c>
      <c r="C14" s="24">
        <v>476</v>
      </c>
      <c r="D14" s="24">
        <v>4389</v>
      </c>
      <c r="E14" s="24">
        <v>215</v>
      </c>
      <c r="F14" s="24">
        <v>50</v>
      </c>
      <c r="G14" s="21">
        <f>F14+E14+D14+C14</f>
        <v>5130</v>
      </c>
    </row>
    <row r="15" spans="2:7">
      <c r="B15" s="20" t="s">
        <v>13</v>
      </c>
      <c r="C15" s="23">
        <f>C11-C12-C13-C14</f>
        <v>236</v>
      </c>
      <c r="D15" s="23">
        <f>D11-D12-D13-D14</f>
        <v>1186</v>
      </c>
      <c r="E15" s="23">
        <f>E11-E12-E13-E14</f>
        <v>95</v>
      </c>
      <c r="F15" s="23">
        <f>F11-F12-F13-F14</f>
        <v>74</v>
      </c>
      <c r="G15" s="23">
        <f>G11-G12-G13-G14</f>
        <v>1591</v>
      </c>
    </row>
    <row r="16" spans="2:7">
      <c r="B16" s="20" t="s">
        <v>14</v>
      </c>
      <c r="C16" s="25">
        <f>C15/C11*100</f>
        <v>33.099579242636743</v>
      </c>
      <c r="D16" s="25">
        <f>D15/D11*100</f>
        <v>21.25448028673835</v>
      </c>
      <c r="E16" s="25">
        <f>E15/E11*100</f>
        <v>30.64516129032258</v>
      </c>
      <c r="F16" s="25">
        <f>F15/F11*100</f>
        <v>59.677419354838712</v>
      </c>
      <c r="G16" s="25">
        <f>G15/G11*100</f>
        <v>23.650958822654971</v>
      </c>
    </row>
    <row r="17" spans="2:7">
      <c r="B17" s="18" t="s">
        <v>15</v>
      </c>
      <c r="C17" s="26">
        <f>C15*8000</f>
        <v>1888000</v>
      </c>
      <c r="D17" s="26">
        <f>D15*6000</f>
        <v>7116000</v>
      </c>
      <c r="E17" s="26">
        <f>E15*10000</f>
        <v>950000</v>
      </c>
      <c r="F17" s="26">
        <f>F15*15000</f>
        <v>1110000</v>
      </c>
      <c r="G17" s="27">
        <f>F17+E17+D17+C17</f>
        <v>11064000</v>
      </c>
    </row>
    <row r="18" spans="2:7">
      <c r="B18" s="20"/>
      <c r="C18" s="21"/>
      <c r="D18" s="21"/>
      <c r="E18" s="21"/>
      <c r="F18" s="21"/>
      <c r="G18" s="21"/>
    </row>
    <row r="19" spans="2:7">
      <c r="B19" s="20" t="s">
        <v>16</v>
      </c>
      <c r="C19" s="21">
        <f>C9*30</f>
        <v>690</v>
      </c>
      <c r="D19" s="21">
        <f>D9*30</f>
        <v>5400</v>
      </c>
      <c r="E19" s="21">
        <f>E9*30</f>
        <v>300</v>
      </c>
      <c r="F19" s="21">
        <f>F9*30</f>
        <v>120</v>
      </c>
      <c r="G19" s="21">
        <f>F19+E19+D19+C19</f>
        <v>6510</v>
      </c>
    </row>
    <row r="20" spans="2:7">
      <c r="B20" s="20" t="s">
        <v>10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</row>
    <row r="21" spans="2:7">
      <c r="B21" s="20" t="s">
        <v>11</v>
      </c>
      <c r="C21" s="23">
        <v>5</v>
      </c>
      <c r="D21" s="23">
        <v>57</v>
      </c>
      <c r="E21" s="23">
        <v>5</v>
      </c>
      <c r="F21" s="23">
        <v>0</v>
      </c>
      <c r="G21" s="23">
        <f>F21+E21+D21+C21</f>
        <v>67</v>
      </c>
    </row>
    <row r="22" spans="2:7">
      <c r="B22" s="20" t="s">
        <v>17</v>
      </c>
      <c r="C22" s="24">
        <v>426</v>
      </c>
      <c r="D22" s="24">
        <v>3994</v>
      </c>
      <c r="E22" s="24">
        <v>158</v>
      </c>
      <c r="F22" s="24">
        <v>48</v>
      </c>
      <c r="G22" s="21">
        <f>F22+E22+D22+C22</f>
        <v>4626</v>
      </c>
    </row>
    <row r="23" spans="2:7">
      <c r="B23" s="20" t="s">
        <v>13</v>
      </c>
      <c r="C23" s="23">
        <f>C19-C20-C21-C22</f>
        <v>259</v>
      </c>
      <c r="D23" s="23">
        <f>D19-D20-D21-D22</f>
        <v>1349</v>
      </c>
      <c r="E23" s="23">
        <f>E19-E20-E21-E22</f>
        <v>137</v>
      </c>
      <c r="F23" s="23">
        <f>F19-F20-F21-F22</f>
        <v>72</v>
      </c>
      <c r="G23" s="23">
        <f>G19-G20-G21-G22</f>
        <v>1817</v>
      </c>
    </row>
    <row r="24" spans="2:7">
      <c r="B24" s="20" t="s">
        <v>14</v>
      </c>
      <c r="C24" s="25">
        <f>C23/C19*100</f>
        <v>37.536231884057969</v>
      </c>
      <c r="D24" s="25">
        <f>D23/D19*100</f>
        <v>24.981481481481481</v>
      </c>
      <c r="E24" s="25">
        <f>E23/E19*100</f>
        <v>45.666666666666664</v>
      </c>
      <c r="F24" s="25">
        <f>F23/F19*100</f>
        <v>60</v>
      </c>
      <c r="G24" s="25">
        <f>G23/G19*100</f>
        <v>27.910906298003074</v>
      </c>
    </row>
    <row r="25" spans="2:7">
      <c r="B25" s="28" t="s">
        <v>15</v>
      </c>
      <c r="C25" s="29">
        <f>C23*8000</f>
        <v>2072000</v>
      </c>
      <c r="D25" s="29">
        <f>D23*6000</f>
        <v>8094000</v>
      </c>
      <c r="E25" s="29">
        <f>E23*10000</f>
        <v>1370000</v>
      </c>
      <c r="F25" s="29">
        <f>F23*15000</f>
        <v>1080000</v>
      </c>
      <c r="G25" s="30">
        <f>F25+E25+D25+C25</f>
        <v>12616000</v>
      </c>
    </row>
    <row r="26" spans="2:7">
      <c r="B26" s="20"/>
      <c r="C26" s="21"/>
      <c r="D26" s="21"/>
      <c r="E26" s="21"/>
      <c r="F26" s="21"/>
      <c r="G26" s="21"/>
    </row>
    <row r="27" spans="2:7">
      <c r="B27" s="20" t="s">
        <v>18</v>
      </c>
      <c r="C27" s="21">
        <f>C9*31</f>
        <v>713</v>
      </c>
      <c r="D27" s="21">
        <f>D9*31</f>
        <v>5580</v>
      </c>
      <c r="E27" s="21">
        <f>E9*31</f>
        <v>310</v>
      </c>
      <c r="F27" s="21">
        <f>F9*31</f>
        <v>124</v>
      </c>
      <c r="G27" s="21">
        <f>F27+E27+D27+C27</f>
        <v>6727</v>
      </c>
    </row>
    <row r="28" spans="2:7">
      <c r="B28" s="20" t="s">
        <v>10</v>
      </c>
      <c r="C28" s="23">
        <v>0</v>
      </c>
      <c r="D28" s="23">
        <v>9</v>
      </c>
      <c r="E28" s="23">
        <v>0</v>
      </c>
      <c r="F28" s="23">
        <v>0</v>
      </c>
      <c r="G28" s="21">
        <v>9</v>
      </c>
    </row>
    <row r="29" spans="2:7">
      <c r="B29" s="20" t="s">
        <v>11</v>
      </c>
      <c r="C29" s="23">
        <v>5</v>
      </c>
      <c r="D29" s="23">
        <v>95</v>
      </c>
      <c r="E29" s="23">
        <v>4</v>
      </c>
      <c r="F29" s="23">
        <v>0</v>
      </c>
      <c r="G29" s="23">
        <f>+SUM(C29:F29)</f>
        <v>104</v>
      </c>
    </row>
    <row r="30" spans="2:7">
      <c r="B30" s="20" t="s">
        <v>19</v>
      </c>
      <c r="C30" s="24">
        <v>502</v>
      </c>
      <c r="D30" s="24">
        <v>4310</v>
      </c>
      <c r="E30" s="24">
        <v>183</v>
      </c>
      <c r="F30" s="24">
        <v>39</v>
      </c>
      <c r="G30" s="21">
        <f>F30+E30+D30+C30</f>
        <v>5034</v>
      </c>
    </row>
    <row r="31" spans="2:7">
      <c r="B31" s="20" t="s">
        <v>13</v>
      </c>
      <c r="C31" s="23">
        <f>C27-C28-C29-C30</f>
        <v>206</v>
      </c>
      <c r="D31" s="23">
        <f>D27-D28-D29-D30</f>
        <v>1166</v>
      </c>
      <c r="E31" s="23">
        <f>E27-E28-E29-E30</f>
        <v>123</v>
      </c>
      <c r="F31" s="23">
        <f>F27-F28-F29-F30</f>
        <v>85</v>
      </c>
      <c r="G31" s="23">
        <f>G27-G28-G29-G30</f>
        <v>1580</v>
      </c>
    </row>
    <row r="32" spans="2:7">
      <c r="B32" s="20" t="s">
        <v>14</v>
      </c>
      <c r="C32" s="25">
        <f>C31/C27*100</f>
        <v>28.892005610098177</v>
      </c>
      <c r="D32" s="25">
        <f>D31/D27*100</f>
        <v>20.896057347670251</v>
      </c>
      <c r="E32" s="25">
        <f>E31/E27*100</f>
        <v>39.677419354838712</v>
      </c>
      <c r="F32" s="25">
        <f>F31/F27*100</f>
        <v>68.548387096774192</v>
      </c>
      <c r="G32" s="25">
        <f>G31/G27*100</f>
        <v>23.487438679946486</v>
      </c>
    </row>
    <row r="33" spans="2:7">
      <c r="B33" s="18" t="s">
        <v>15</v>
      </c>
      <c r="C33" s="26">
        <f>C31*8000</f>
        <v>1648000</v>
      </c>
      <c r="D33" s="26">
        <f>D31*6000</f>
        <v>6996000</v>
      </c>
      <c r="E33" s="26">
        <f>E31*10000</f>
        <v>1230000</v>
      </c>
      <c r="F33" s="26">
        <f>F31*15000</f>
        <v>1275000</v>
      </c>
      <c r="G33" s="27">
        <f>F33+E33+D33+C33</f>
        <v>11149000</v>
      </c>
    </row>
    <row r="34" spans="2:7">
      <c r="B34" s="31"/>
      <c r="C34" s="32"/>
      <c r="D34" s="32"/>
      <c r="E34" s="32"/>
      <c r="F34" s="32"/>
      <c r="G34" s="32"/>
    </row>
    <row r="35" spans="2:7">
      <c r="B35" s="18" t="s">
        <v>15</v>
      </c>
      <c r="C35" s="26">
        <f>C33+C25+C17</f>
        <v>5608000</v>
      </c>
      <c r="D35" s="26">
        <f>D33+D25+D17</f>
        <v>22206000</v>
      </c>
      <c r="E35" s="26">
        <f>E33+E25+E17</f>
        <v>3550000</v>
      </c>
      <c r="F35" s="26">
        <f>F33+F25+F17</f>
        <v>3465000</v>
      </c>
      <c r="G35" s="27">
        <f>G33+G25+G17</f>
        <v>34829000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2019-01-28T06:29:28Z</dcterms:modified>
</cp:coreProperties>
</file>