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arthik-VA\Desktop\GPC\"/>
    </mc:Choice>
  </mc:AlternateContent>
  <bookViews>
    <workbookView xWindow="0" yWindow="0" windowWidth="20490" windowHeight="7125"/>
  </bookViews>
  <sheets>
    <sheet name="Ann-8" sheetId="1" r:id="rId1"/>
  </sheets>
  <externalReferences>
    <externalReference r:id="rId2"/>
    <externalReference r:id="rId3"/>
  </externalReferences>
  <definedNames>
    <definedName name="_xlnm._FilterDatabase" localSheetId="0" hidden="1">'Ann-8'!$B$20:$O$249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49" i="1" l="1"/>
  <c r="K249" i="1"/>
  <c r="I249" i="1"/>
  <c r="H249" i="1"/>
  <c r="G249" i="1"/>
  <c r="F249" i="1"/>
  <c r="E249" i="1"/>
  <c r="D249" i="1"/>
  <c r="N248" i="1"/>
  <c r="M248" i="1"/>
  <c r="O248" i="1" s="1"/>
  <c r="N247" i="1"/>
  <c r="M247" i="1"/>
  <c r="O247" i="1" s="1"/>
  <c r="N246" i="1"/>
  <c r="M246" i="1"/>
  <c r="O246" i="1" s="1"/>
  <c r="J246" i="1"/>
  <c r="N245" i="1"/>
  <c r="M245" i="1"/>
  <c r="O245" i="1" s="1"/>
  <c r="J245" i="1"/>
  <c r="N244" i="1"/>
  <c r="M244" i="1"/>
  <c r="O244" i="1" s="1"/>
  <c r="O243" i="1"/>
  <c r="N243" i="1"/>
  <c r="M243" i="1"/>
  <c r="N242" i="1"/>
  <c r="M242" i="1"/>
  <c r="O242" i="1" s="1"/>
  <c r="J242" i="1"/>
  <c r="N241" i="1"/>
  <c r="M241" i="1"/>
  <c r="O241" i="1" s="1"/>
  <c r="N240" i="1"/>
  <c r="M240" i="1"/>
  <c r="O240" i="1" s="1"/>
  <c r="N239" i="1"/>
  <c r="M239" i="1"/>
  <c r="O239" i="1" s="1"/>
  <c r="O238" i="1"/>
  <c r="N238" i="1"/>
  <c r="M238" i="1"/>
  <c r="J238" i="1"/>
  <c r="O237" i="1"/>
  <c r="N237" i="1"/>
  <c r="M237" i="1"/>
  <c r="J237" i="1"/>
  <c r="O236" i="1"/>
  <c r="N236" i="1"/>
  <c r="M236" i="1"/>
  <c r="N235" i="1"/>
  <c r="O235" i="1" s="1"/>
  <c r="M235" i="1"/>
  <c r="N234" i="1"/>
  <c r="M234" i="1"/>
  <c r="O234" i="1" s="1"/>
  <c r="J234" i="1"/>
  <c r="N233" i="1"/>
  <c r="M233" i="1"/>
  <c r="O233" i="1" s="1"/>
  <c r="J233" i="1"/>
  <c r="N232" i="1"/>
  <c r="M232" i="1"/>
  <c r="O232" i="1" s="1"/>
  <c r="N231" i="1"/>
  <c r="M231" i="1"/>
  <c r="O231" i="1" s="1"/>
  <c r="J231" i="1"/>
  <c r="N230" i="1"/>
  <c r="M230" i="1"/>
  <c r="O230" i="1" s="1"/>
  <c r="J230" i="1"/>
  <c r="N229" i="1"/>
  <c r="M229" i="1"/>
  <c r="O229" i="1" s="1"/>
  <c r="J229" i="1"/>
  <c r="N228" i="1"/>
  <c r="M228" i="1"/>
  <c r="O228" i="1" s="1"/>
  <c r="J228" i="1"/>
  <c r="N227" i="1"/>
  <c r="M227" i="1"/>
  <c r="O227" i="1" s="1"/>
  <c r="J227" i="1"/>
  <c r="N226" i="1"/>
  <c r="M226" i="1"/>
  <c r="O226" i="1" s="1"/>
  <c r="O225" i="1"/>
  <c r="N225" i="1"/>
  <c r="M225" i="1"/>
  <c r="N224" i="1"/>
  <c r="M224" i="1"/>
  <c r="O224" i="1" s="1"/>
  <c r="N223" i="1"/>
  <c r="M223" i="1"/>
  <c r="O223" i="1" s="1"/>
  <c r="N222" i="1"/>
  <c r="M222" i="1"/>
  <c r="O222" i="1" s="1"/>
  <c r="J222" i="1"/>
  <c r="N221" i="1"/>
  <c r="M221" i="1"/>
  <c r="O221" i="1" s="1"/>
  <c r="J221" i="1"/>
  <c r="N220" i="1"/>
  <c r="M220" i="1"/>
  <c r="O220" i="1" s="1"/>
  <c r="O219" i="1"/>
  <c r="N219" i="1"/>
  <c r="M219" i="1"/>
  <c r="N218" i="1"/>
  <c r="M218" i="1"/>
  <c r="O218" i="1" s="1"/>
  <c r="J218" i="1"/>
  <c r="N217" i="1"/>
  <c r="M217" i="1"/>
  <c r="O217" i="1" s="1"/>
  <c r="N216" i="1"/>
  <c r="M216" i="1"/>
  <c r="O216" i="1" s="1"/>
  <c r="N215" i="1"/>
  <c r="M215" i="1"/>
  <c r="O215" i="1" s="1"/>
  <c r="J215" i="1"/>
  <c r="N214" i="1"/>
  <c r="M214" i="1"/>
  <c r="O214" i="1" s="1"/>
  <c r="O213" i="1"/>
  <c r="N213" i="1"/>
  <c r="M213" i="1"/>
  <c r="J213" i="1"/>
  <c r="O212" i="1"/>
  <c r="N212" i="1"/>
  <c r="M212" i="1"/>
  <c r="J212" i="1"/>
  <c r="O211" i="1"/>
  <c r="N211" i="1"/>
  <c r="M211" i="1"/>
  <c r="N210" i="1"/>
  <c r="M210" i="1"/>
  <c r="O210" i="1" s="1"/>
  <c r="J210" i="1"/>
  <c r="N209" i="1"/>
  <c r="M209" i="1"/>
  <c r="O209" i="1" s="1"/>
  <c r="J209" i="1"/>
  <c r="N208" i="1"/>
  <c r="M208" i="1"/>
  <c r="O208" i="1" s="1"/>
  <c r="J208" i="1"/>
  <c r="N207" i="1"/>
  <c r="M207" i="1"/>
  <c r="O207" i="1" s="1"/>
  <c r="J207" i="1"/>
  <c r="N206" i="1"/>
  <c r="M206" i="1"/>
  <c r="O206" i="1" s="1"/>
  <c r="N205" i="1"/>
  <c r="M205" i="1"/>
  <c r="O205" i="1" s="1"/>
  <c r="J205" i="1"/>
  <c r="N204" i="1"/>
  <c r="M204" i="1"/>
  <c r="O204" i="1" s="1"/>
  <c r="J204" i="1"/>
  <c r="N203" i="1"/>
  <c r="M203" i="1"/>
  <c r="O203" i="1" s="1"/>
  <c r="N202" i="1"/>
  <c r="O202" i="1" s="1"/>
  <c r="M202" i="1"/>
  <c r="O201" i="1"/>
  <c r="N201" i="1"/>
  <c r="M201" i="1"/>
  <c r="N200" i="1"/>
  <c r="M200" i="1"/>
  <c r="O200" i="1" s="1"/>
  <c r="N199" i="1"/>
  <c r="M199" i="1"/>
  <c r="O199" i="1" s="1"/>
  <c r="N198" i="1"/>
  <c r="O198" i="1" s="1"/>
  <c r="M198" i="1"/>
  <c r="O197" i="1"/>
  <c r="N197" i="1"/>
  <c r="M197" i="1"/>
  <c r="J197" i="1"/>
  <c r="O196" i="1"/>
  <c r="N196" i="1"/>
  <c r="M196" i="1"/>
  <c r="N195" i="1"/>
  <c r="M195" i="1"/>
  <c r="O195" i="1" s="1"/>
  <c r="J195" i="1"/>
  <c r="N194" i="1"/>
  <c r="M194" i="1"/>
  <c r="O194" i="1" s="1"/>
  <c r="N193" i="1"/>
  <c r="M193" i="1"/>
  <c r="O193" i="1" s="1"/>
  <c r="J193" i="1"/>
  <c r="N192" i="1"/>
  <c r="M192" i="1"/>
  <c r="O192" i="1" s="1"/>
  <c r="N191" i="1"/>
  <c r="O191" i="1" s="1"/>
  <c r="M191" i="1"/>
  <c r="J191" i="1"/>
  <c r="N190" i="1"/>
  <c r="O190" i="1" s="1"/>
  <c r="M190" i="1"/>
  <c r="O189" i="1"/>
  <c r="N189" i="1"/>
  <c r="M189" i="1"/>
  <c r="J189" i="1"/>
  <c r="O188" i="1"/>
  <c r="N188" i="1"/>
  <c r="M188" i="1"/>
  <c r="N187" i="1"/>
  <c r="M187" i="1"/>
  <c r="O187" i="1" s="1"/>
  <c r="J187" i="1"/>
  <c r="N186" i="1"/>
  <c r="M186" i="1"/>
  <c r="O186" i="1" s="1"/>
  <c r="N185" i="1"/>
  <c r="M185" i="1"/>
  <c r="O185" i="1" s="1"/>
  <c r="N184" i="1"/>
  <c r="O184" i="1" s="1"/>
  <c r="M184" i="1"/>
  <c r="J184" i="1"/>
  <c r="N183" i="1"/>
  <c r="O183" i="1" s="1"/>
  <c r="M183" i="1"/>
  <c r="J183" i="1"/>
  <c r="N182" i="1"/>
  <c r="O182" i="1" s="1"/>
  <c r="M182" i="1"/>
  <c r="O181" i="1"/>
  <c r="N181" i="1"/>
  <c r="M181" i="1"/>
  <c r="J181" i="1"/>
  <c r="O180" i="1"/>
  <c r="N180" i="1"/>
  <c r="M180" i="1"/>
  <c r="J180" i="1"/>
  <c r="O179" i="1"/>
  <c r="N179" i="1"/>
  <c r="M179" i="1"/>
  <c r="N178" i="1"/>
  <c r="M178" i="1"/>
  <c r="O178" i="1" s="1"/>
  <c r="J178" i="1"/>
  <c r="N177" i="1"/>
  <c r="M177" i="1"/>
  <c r="O177" i="1" s="1"/>
  <c r="J177" i="1"/>
  <c r="N176" i="1"/>
  <c r="M176" i="1"/>
  <c r="O176" i="1" s="1"/>
  <c r="J176" i="1"/>
  <c r="N175" i="1"/>
  <c r="M175" i="1"/>
  <c r="O175" i="1" s="1"/>
  <c r="N174" i="1"/>
  <c r="M174" i="1"/>
  <c r="O174" i="1" s="1"/>
  <c r="N173" i="1"/>
  <c r="O173" i="1" s="1"/>
  <c r="M173" i="1"/>
  <c r="O172" i="1"/>
  <c r="N172" i="1"/>
  <c r="M172" i="1"/>
  <c r="N171" i="1"/>
  <c r="M171" i="1"/>
  <c r="O171" i="1" s="1"/>
  <c r="N170" i="1"/>
  <c r="M170" i="1"/>
  <c r="O170" i="1" s="1"/>
  <c r="N169" i="1"/>
  <c r="O169" i="1" s="1"/>
  <c r="M169" i="1"/>
  <c r="J169" i="1"/>
  <c r="N168" i="1"/>
  <c r="O168" i="1" s="1"/>
  <c r="M168" i="1"/>
  <c r="J168" i="1"/>
  <c r="N167" i="1"/>
  <c r="O167" i="1" s="1"/>
  <c r="M167" i="1"/>
  <c r="J167" i="1"/>
  <c r="N166" i="1"/>
  <c r="O166" i="1" s="1"/>
  <c r="M166" i="1"/>
  <c r="O165" i="1"/>
  <c r="N165" i="1"/>
  <c r="M165" i="1"/>
  <c r="N164" i="1"/>
  <c r="M164" i="1"/>
  <c r="O164" i="1" s="1"/>
  <c r="N163" i="1"/>
  <c r="M163" i="1"/>
  <c r="O163" i="1" s="1"/>
  <c r="N162" i="1"/>
  <c r="O162" i="1" s="1"/>
  <c r="M162" i="1"/>
  <c r="O161" i="1"/>
  <c r="N161" i="1"/>
  <c r="M161" i="1"/>
  <c r="N160" i="1"/>
  <c r="M160" i="1"/>
  <c r="O160" i="1" s="1"/>
  <c r="N159" i="1"/>
  <c r="M159" i="1"/>
  <c r="O159" i="1" s="1"/>
  <c r="J159" i="1"/>
  <c r="N158" i="1"/>
  <c r="M158" i="1"/>
  <c r="O158" i="1" s="1"/>
  <c r="N157" i="1"/>
  <c r="O157" i="1" s="1"/>
  <c r="M157" i="1"/>
  <c r="O156" i="1"/>
  <c r="N156" i="1"/>
  <c r="M156" i="1"/>
  <c r="N155" i="1"/>
  <c r="M155" i="1"/>
  <c r="O155" i="1" s="1"/>
  <c r="N154" i="1"/>
  <c r="M154" i="1"/>
  <c r="O154" i="1" s="1"/>
  <c r="N153" i="1"/>
  <c r="O153" i="1" s="1"/>
  <c r="M153" i="1"/>
  <c r="O152" i="1"/>
  <c r="N152" i="1"/>
  <c r="M152" i="1"/>
  <c r="J152" i="1"/>
  <c r="O151" i="1"/>
  <c r="N151" i="1"/>
  <c r="M151" i="1"/>
  <c r="N150" i="1"/>
  <c r="M150" i="1"/>
  <c r="O150" i="1" s="1"/>
  <c r="N149" i="1"/>
  <c r="M149" i="1"/>
  <c r="O149" i="1" s="1"/>
  <c r="N148" i="1"/>
  <c r="O148" i="1" s="1"/>
  <c r="M148" i="1"/>
  <c r="O147" i="1"/>
  <c r="N147" i="1"/>
  <c r="M147" i="1"/>
  <c r="N146" i="1"/>
  <c r="M146" i="1"/>
  <c r="O146" i="1" s="1"/>
  <c r="J146" i="1"/>
  <c r="N145" i="1"/>
  <c r="M145" i="1"/>
  <c r="O145" i="1" s="1"/>
  <c r="N144" i="1"/>
  <c r="M144" i="1"/>
  <c r="O144" i="1" s="1"/>
  <c r="N143" i="1"/>
  <c r="O143" i="1" s="1"/>
  <c r="M143" i="1"/>
  <c r="J143" i="1"/>
  <c r="N142" i="1"/>
  <c r="O142" i="1" s="1"/>
  <c r="M142" i="1"/>
  <c r="O141" i="1"/>
  <c r="N141" i="1"/>
  <c r="M141" i="1"/>
  <c r="J141" i="1"/>
  <c r="O140" i="1"/>
  <c r="N140" i="1"/>
  <c r="M140" i="1"/>
  <c r="N139" i="1"/>
  <c r="M139" i="1"/>
  <c r="O139" i="1" s="1"/>
  <c r="J139" i="1"/>
  <c r="N138" i="1"/>
  <c r="M138" i="1"/>
  <c r="O138" i="1" s="1"/>
  <c r="J138" i="1"/>
  <c r="N137" i="1"/>
  <c r="M137" i="1"/>
  <c r="O137" i="1" s="1"/>
  <c r="J137" i="1"/>
  <c r="N136" i="1"/>
  <c r="M136" i="1"/>
  <c r="O136" i="1" s="1"/>
  <c r="N135" i="1"/>
  <c r="M135" i="1"/>
  <c r="O135" i="1" s="1"/>
  <c r="J135" i="1"/>
  <c r="N134" i="1"/>
  <c r="M134" i="1"/>
  <c r="O134" i="1" s="1"/>
  <c r="N133" i="1"/>
  <c r="O133" i="1" s="1"/>
  <c r="M133" i="1"/>
  <c r="O132" i="1"/>
  <c r="N132" i="1"/>
  <c r="M132" i="1"/>
  <c r="J132" i="1"/>
  <c r="O131" i="1"/>
  <c r="N131" i="1"/>
  <c r="M131" i="1"/>
  <c r="N130" i="1"/>
  <c r="M130" i="1"/>
  <c r="O130" i="1" s="1"/>
  <c r="N129" i="1"/>
  <c r="M129" i="1"/>
  <c r="O129" i="1" s="1"/>
  <c r="J129" i="1"/>
  <c r="N128" i="1"/>
  <c r="M128" i="1"/>
  <c r="O128" i="1" s="1"/>
  <c r="N127" i="1"/>
  <c r="O127" i="1" s="1"/>
  <c r="M127" i="1"/>
  <c r="J127" i="1"/>
  <c r="N126" i="1"/>
  <c r="O126" i="1" s="1"/>
  <c r="M126" i="1"/>
  <c r="J126" i="1"/>
  <c r="N125" i="1"/>
  <c r="O125" i="1" s="1"/>
  <c r="M125" i="1"/>
  <c r="O124" i="1"/>
  <c r="N124" i="1"/>
  <c r="M124" i="1"/>
  <c r="N123" i="1"/>
  <c r="M123" i="1"/>
  <c r="O123" i="1" s="1"/>
  <c r="J123" i="1"/>
  <c r="N122" i="1"/>
  <c r="M122" i="1"/>
  <c r="O122" i="1" s="1"/>
  <c r="N121" i="1"/>
  <c r="M121" i="1"/>
  <c r="O121" i="1" s="1"/>
  <c r="J121" i="1"/>
  <c r="N120" i="1"/>
  <c r="M120" i="1"/>
  <c r="O120" i="1" s="1"/>
  <c r="N119" i="1"/>
  <c r="O119" i="1" s="1"/>
  <c r="M119" i="1"/>
  <c r="J119" i="1"/>
  <c r="N118" i="1"/>
  <c r="O118" i="1" s="1"/>
  <c r="M118" i="1"/>
  <c r="J118" i="1"/>
  <c r="N117" i="1"/>
  <c r="O117" i="1" s="1"/>
  <c r="M117" i="1"/>
  <c r="J117" i="1"/>
  <c r="N116" i="1"/>
  <c r="O116" i="1" s="1"/>
  <c r="M116" i="1"/>
  <c r="O115" i="1"/>
  <c r="N115" i="1"/>
  <c r="M115" i="1"/>
  <c r="N114" i="1"/>
  <c r="M114" i="1"/>
  <c r="O114" i="1" s="1"/>
  <c r="J114" i="1"/>
  <c r="N113" i="1"/>
  <c r="M113" i="1"/>
  <c r="O113" i="1" s="1"/>
  <c r="J113" i="1"/>
  <c r="N112" i="1"/>
  <c r="M112" i="1"/>
  <c r="O112" i="1" s="1"/>
  <c r="J112" i="1"/>
  <c r="N111" i="1"/>
  <c r="M111" i="1"/>
  <c r="O111" i="1" s="1"/>
  <c r="J111" i="1"/>
  <c r="N110" i="1"/>
  <c r="M110" i="1"/>
  <c r="O110" i="1" s="1"/>
  <c r="J110" i="1"/>
  <c r="N109" i="1"/>
  <c r="M109" i="1"/>
  <c r="O109" i="1" s="1"/>
  <c r="N108" i="1"/>
  <c r="M108" i="1"/>
  <c r="O108" i="1" s="1"/>
  <c r="J108" i="1"/>
  <c r="N107" i="1"/>
  <c r="M107" i="1"/>
  <c r="O107" i="1" s="1"/>
  <c r="N106" i="1"/>
  <c r="O106" i="1" s="1"/>
  <c r="M106" i="1"/>
  <c r="O105" i="1"/>
  <c r="N105" i="1"/>
  <c r="M105" i="1"/>
  <c r="J105" i="1"/>
  <c r="O104" i="1"/>
  <c r="N104" i="1"/>
  <c r="M104" i="1"/>
  <c r="J104" i="1"/>
  <c r="O103" i="1"/>
  <c r="N103" i="1"/>
  <c r="M103" i="1"/>
  <c r="N102" i="1"/>
  <c r="M102" i="1"/>
  <c r="O102" i="1" s="1"/>
  <c r="J102" i="1"/>
  <c r="N101" i="1"/>
  <c r="M101" i="1"/>
  <c r="O101" i="1" s="1"/>
  <c r="N100" i="1"/>
  <c r="M100" i="1"/>
  <c r="O100" i="1" s="1"/>
  <c r="N99" i="1"/>
  <c r="M99" i="1"/>
  <c r="O99" i="1" s="1"/>
  <c r="O98" i="1"/>
  <c r="N98" i="1"/>
  <c r="M98" i="1"/>
  <c r="N97" i="1"/>
  <c r="M97" i="1"/>
  <c r="O97" i="1" s="1"/>
  <c r="J97" i="1"/>
  <c r="N96" i="1"/>
  <c r="M96" i="1"/>
  <c r="O96" i="1" s="1"/>
  <c r="N95" i="1"/>
  <c r="M95" i="1"/>
  <c r="O95" i="1" s="1"/>
  <c r="J95" i="1"/>
  <c r="N94" i="1"/>
  <c r="M94" i="1"/>
  <c r="O94" i="1" s="1"/>
  <c r="J94" i="1"/>
  <c r="N93" i="1"/>
  <c r="M93" i="1"/>
  <c r="O93" i="1" s="1"/>
  <c r="N92" i="1"/>
  <c r="M92" i="1"/>
  <c r="O92" i="1" s="1"/>
  <c r="O91" i="1"/>
  <c r="N91" i="1"/>
  <c r="M91" i="1"/>
  <c r="N90" i="1"/>
  <c r="O90" i="1" s="1"/>
  <c r="M90" i="1"/>
  <c r="N89" i="1"/>
  <c r="M89" i="1"/>
  <c r="O89" i="1" s="1"/>
  <c r="N88" i="1"/>
  <c r="M88" i="1"/>
  <c r="O88" i="1" s="1"/>
  <c r="O87" i="1"/>
  <c r="N87" i="1"/>
  <c r="M87" i="1"/>
  <c r="N86" i="1"/>
  <c r="O86" i="1" s="1"/>
  <c r="M86" i="1"/>
  <c r="N85" i="1"/>
  <c r="M85" i="1"/>
  <c r="O85" i="1" s="1"/>
  <c r="N84" i="1"/>
  <c r="M84" i="1"/>
  <c r="O84" i="1" s="1"/>
  <c r="J84" i="1"/>
  <c r="N83" i="1"/>
  <c r="M83" i="1"/>
  <c r="O83" i="1" s="1"/>
  <c r="O82" i="1"/>
  <c r="N82" i="1"/>
  <c r="M82" i="1"/>
  <c r="J82" i="1"/>
  <c r="O81" i="1"/>
  <c r="N81" i="1"/>
  <c r="M81" i="1"/>
  <c r="N80" i="1"/>
  <c r="O80" i="1" s="1"/>
  <c r="M80" i="1"/>
  <c r="N79" i="1"/>
  <c r="M79" i="1"/>
  <c r="O79" i="1" s="1"/>
  <c r="N78" i="1"/>
  <c r="M78" i="1"/>
  <c r="O78" i="1" s="1"/>
  <c r="O77" i="1"/>
  <c r="N77" i="1"/>
  <c r="M77" i="1"/>
  <c r="J77" i="1"/>
  <c r="O76" i="1"/>
  <c r="N76" i="1"/>
  <c r="M76" i="1"/>
  <c r="N75" i="1"/>
  <c r="O75" i="1" s="1"/>
  <c r="M75" i="1"/>
  <c r="N74" i="1"/>
  <c r="M74" i="1"/>
  <c r="O74" i="1" s="1"/>
  <c r="J74" i="1"/>
  <c r="N73" i="1"/>
  <c r="M73" i="1"/>
  <c r="O73" i="1" s="1"/>
  <c r="N72" i="1"/>
  <c r="M72" i="1"/>
  <c r="O72" i="1" s="1"/>
  <c r="J72" i="1"/>
  <c r="N71" i="1"/>
  <c r="M71" i="1"/>
  <c r="O71" i="1" s="1"/>
  <c r="J71" i="1"/>
  <c r="N70" i="1"/>
  <c r="M70" i="1"/>
  <c r="O70" i="1" s="1"/>
  <c r="O69" i="1"/>
  <c r="N69" i="1"/>
  <c r="M69" i="1"/>
  <c r="J69" i="1"/>
  <c r="O68" i="1"/>
  <c r="N68" i="1"/>
  <c r="M68" i="1"/>
  <c r="N67" i="1"/>
  <c r="M67" i="1"/>
  <c r="O67" i="1" s="1"/>
  <c r="J67" i="1"/>
  <c r="N66" i="1"/>
  <c r="M66" i="1"/>
  <c r="O66" i="1" s="1"/>
  <c r="N65" i="1"/>
  <c r="M65" i="1"/>
  <c r="O65" i="1" s="1"/>
  <c r="N64" i="1"/>
  <c r="M64" i="1"/>
  <c r="O64" i="1" s="1"/>
  <c r="J64" i="1"/>
  <c r="N63" i="1"/>
  <c r="M63" i="1"/>
  <c r="O63" i="1" s="1"/>
  <c r="O62" i="1"/>
  <c r="N62" i="1"/>
  <c r="M62" i="1"/>
  <c r="J62" i="1"/>
  <c r="O61" i="1"/>
  <c r="N61" i="1"/>
  <c r="M61" i="1"/>
  <c r="J61" i="1"/>
  <c r="O60" i="1"/>
  <c r="N60" i="1"/>
  <c r="M60" i="1"/>
  <c r="N59" i="1"/>
  <c r="O59" i="1" s="1"/>
  <c r="M59" i="1"/>
  <c r="N58" i="1"/>
  <c r="M58" i="1"/>
  <c r="O58" i="1" s="1"/>
  <c r="J58" i="1"/>
  <c r="N57" i="1"/>
  <c r="M57" i="1"/>
  <c r="O57" i="1" s="1"/>
  <c r="N56" i="1"/>
  <c r="M56" i="1"/>
  <c r="O56" i="1" s="1"/>
  <c r="O55" i="1"/>
  <c r="N55" i="1"/>
  <c r="M55" i="1"/>
  <c r="J55" i="1"/>
  <c r="O54" i="1"/>
  <c r="N54" i="1"/>
  <c r="M54" i="1"/>
  <c r="N53" i="1"/>
  <c r="O53" i="1" s="1"/>
  <c r="M53" i="1"/>
  <c r="J53" i="1"/>
  <c r="N52" i="1"/>
  <c r="O52" i="1" s="1"/>
  <c r="M52" i="1"/>
  <c r="J52" i="1"/>
  <c r="N51" i="1"/>
  <c r="O51" i="1" s="1"/>
  <c r="M51" i="1"/>
  <c r="N50" i="1"/>
  <c r="M50" i="1"/>
  <c r="O50" i="1" s="1"/>
  <c r="N49" i="1"/>
  <c r="M49" i="1"/>
  <c r="O49" i="1" s="1"/>
  <c r="O48" i="1"/>
  <c r="N48" i="1"/>
  <c r="M48" i="1"/>
  <c r="J48" i="1"/>
  <c r="O47" i="1"/>
  <c r="N47" i="1"/>
  <c r="M47" i="1"/>
  <c r="N46" i="1"/>
  <c r="O46" i="1" s="1"/>
  <c r="M46" i="1"/>
  <c r="N45" i="1"/>
  <c r="M45" i="1"/>
  <c r="O45" i="1" s="1"/>
  <c r="J45" i="1"/>
  <c r="N44" i="1"/>
  <c r="M44" i="1"/>
  <c r="O44" i="1" s="1"/>
  <c r="N43" i="1"/>
  <c r="M43" i="1"/>
  <c r="O43" i="1" s="1"/>
  <c r="O42" i="1"/>
  <c r="N42" i="1"/>
  <c r="M42" i="1"/>
  <c r="N41" i="1"/>
  <c r="M41" i="1"/>
  <c r="O41" i="1" s="1"/>
  <c r="J41" i="1"/>
  <c r="N40" i="1"/>
  <c r="M40" i="1"/>
  <c r="O40" i="1" s="1"/>
  <c r="J40" i="1"/>
  <c r="N39" i="1"/>
  <c r="M39" i="1"/>
  <c r="O39" i="1" s="1"/>
  <c r="N38" i="1"/>
  <c r="M38" i="1"/>
  <c r="O38" i="1" s="1"/>
  <c r="N37" i="1"/>
  <c r="M37" i="1"/>
  <c r="O37" i="1" s="1"/>
  <c r="O36" i="1"/>
  <c r="N36" i="1"/>
  <c r="M36" i="1"/>
  <c r="N35" i="1"/>
  <c r="M35" i="1"/>
  <c r="O35" i="1" s="1"/>
  <c r="N34" i="1"/>
  <c r="M34" i="1"/>
  <c r="O34" i="1" s="1"/>
  <c r="N33" i="1"/>
  <c r="M33" i="1"/>
  <c r="O33" i="1" s="1"/>
  <c r="J33" i="1"/>
  <c r="N32" i="1"/>
  <c r="M32" i="1"/>
  <c r="O32" i="1" s="1"/>
  <c r="O31" i="1"/>
  <c r="N31" i="1"/>
  <c r="M31" i="1"/>
  <c r="J31" i="1"/>
  <c r="O30" i="1"/>
  <c r="N30" i="1"/>
  <c r="M30" i="1"/>
  <c r="J30" i="1"/>
  <c r="O29" i="1"/>
  <c r="N29" i="1"/>
  <c r="M29" i="1"/>
  <c r="N28" i="1"/>
  <c r="M28" i="1"/>
  <c r="O28" i="1" s="1"/>
  <c r="N27" i="1"/>
  <c r="M27" i="1"/>
  <c r="O27" i="1" s="1"/>
  <c r="N26" i="1"/>
  <c r="M26" i="1"/>
  <c r="O26" i="1" s="1"/>
  <c r="J26" i="1"/>
  <c r="N25" i="1"/>
  <c r="M25" i="1"/>
  <c r="O25" i="1" s="1"/>
  <c r="J25" i="1"/>
  <c r="N24" i="1"/>
  <c r="M24" i="1"/>
  <c r="O24" i="1" s="1"/>
  <c r="O23" i="1"/>
  <c r="N23" i="1"/>
  <c r="M23" i="1"/>
  <c r="J23" i="1"/>
  <c r="J249" i="1" s="1"/>
  <c r="D17" i="1" s="1"/>
  <c r="O22" i="1"/>
  <c r="N22" i="1"/>
  <c r="M22" i="1"/>
  <c r="N21" i="1"/>
  <c r="M21" i="1"/>
  <c r="O21" i="1" s="1"/>
  <c r="D15" i="1"/>
  <c r="H14" i="1"/>
  <c r="G14" i="1"/>
  <c r="D14" i="1"/>
  <c r="D13" i="1"/>
  <c r="D12" i="1"/>
  <c r="D11" i="1"/>
  <c r="D16" i="1" s="1"/>
  <c r="D10" i="1"/>
  <c r="D18" i="1" l="1"/>
  <c r="E14" i="1"/>
  <c r="E10" i="1"/>
  <c r="E11" i="1"/>
  <c r="E15" i="1"/>
  <c r="E12" i="1"/>
  <c r="E13" i="1"/>
  <c r="E16" i="1" l="1"/>
</calcChain>
</file>

<file path=xl/sharedStrings.xml><?xml version="1.0" encoding="utf-8"?>
<sst xmlns="http://schemas.openxmlformats.org/spreadsheetml/2006/main" count="496" uniqueCount="491">
  <si>
    <t>UNIT                : HOTEL GREEN PARK-CHENNAI</t>
  </si>
  <si>
    <t>TITLE              : CREDITORS PENDING TO BE PAID AS ON 30-JUNE-19</t>
  </si>
  <si>
    <t>Summary:</t>
  </si>
  <si>
    <t>Comparison between Q4 (FY 18 - 19) and Q1 (FY 19-20):</t>
  </si>
  <si>
    <t>Age bucket</t>
  </si>
  <si>
    <t>Amount Rs.</t>
  </si>
  <si>
    <t>%</t>
  </si>
  <si>
    <t>Particulars</t>
  </si>
  <si>
    <t>Count</t>
  </si>
  <si>
    <t>Value Rs.</t>
  </si>
  <si>
    <t>0-30 days</t>
  </si>
  <si>
    <t>Vendor whose balance has increased</t>
  </si>
  <si>
    <t>31-60 days</t>
  </si>
  <si>
    <t>Vendor whose balance has decreased</t>
  </si>
  <si>
    <t>`</t>
  </si>
  <si>
    <t>61-120 days</t>
  </si>
  <si>
    <t>Vendors whose balance has not changed</t>
  </si>
  <si>
    <t>121-180 days</t>
  </si>
  <si>
    <t>Newly added Vendors</t>
  </si>
  <si>
    <t>181-360 days</t>
  </si>
  <si>
    <t>TOTAL OUTSTANDING</t>
  </si>
  <si>
    <t>360+days</t>
  </si>
  <si>
    <t>TOTAL Payable</t>
  </si>
  <si>
    <t>UNADJUSTED DEBIT</t>
  </si>
  <si>
    <t>NET Payable</t>
  </si>
  <si>
    <t>Vendor Code</t>
  </si>
  <si>
    <t>Description</t>
  </si>
  <si>
    <t>181-360</t>
  </si>
  <si>
    <t>361-99999</t>
  </si>
  <si>
    <t>Total Payable (Nett. of unadjusted debits)</t>
  </si>
  <si>
    <t>Debit</t>
  </si>
  <si>
    <t>Credit</t>
  </si>
  <si>
    <t>Payable</t>
  </si>
  <si>
    <t>Payable as per last report (08-Apr-19)</t>
  </si>
  <si>
    <t>Categorization</t>
  </si>
  <si>
    <t>SUPA036</t>
  </si>
  <si>
    <t>A.KAREEM BASHA</t>
  </si>
  <si>
    <t>SUPC164</t>
  </si>
  <si>
    <t>CPF (INDIA) PRIVATE LIMITED</t>
  </si>
  <si>
    <t>SUPV071</t>
  </si>
  <si>
    <t>V CARE COMMUNICATIONS PVT. LTD.</t>
  </si>
  <si>
    <t>SUPP181</t>
  </si>
  <si>
    <t>PARVEEN TRAVEL PVT LTD (ACR)</t>
  </si>
  <si>
    <t>SUPE097</t>
  </si>
  <si>
    <t>ESSA TECH SERVICES</t>
  </si>
  <si>
    <t>SUPF010</t>
  </si>
  <si>
    <t>FEATHER TOUCH CERAMICS (P) LTD.</t>
  </si>
  <si>
    <t>SUPM050</t>
  </si>
  <si>
    <t>MOHAN BROTHERS PVT. LTD.</t>
  </si>
  <si>
    <t>SUPG149</t>
  </si>
  <si>
    <t>GMR TRADING COMPANY</t>
  </si>
  <si>
    <t>SUPS160</t>
  </si>
  <si>
    <t>SREE PROVISION STORE</t>
  </si>
  <si>
    <t>SUPB126</t>
  </si>
  <si>
    <t>BEST PRODUCTS COMPANY</t>
  </si>
  <si>
    <t>SUPS354</t>
  </si>
  <si>
    <t>SABARI HOTEL EQUIPMENT SUPPLIERS</t>
  </si>
  <si>
    <t>SUPS465</t>
  </si>
  <si>
    <t>SHIVSHAKTHI DAIRY (PVT) LTD</t>
  </si>
  <si>
    <t>SUPT091</t>
  </si>
  <si>
    <t>THE PROMPT</t>
  </si>
  <si>
    <t>SUPI096</t>
  </si>
  <si>
    <t>INDEPESCA OVERSEAS PVT LTD</t>
  </si>
  <si>
    <t>SUPJ019</t>
  </si>
  <si>
    <t>J.S. ASSOCIATES</t>
  </si>
  <si>
    <t>SUPA034</t>
  </si>
  <si>
    <t>AJEY &amp; SONS OILS (MADRAS) PVT. LTD.</t>
  </si>
  <si>
    <t>SUPN061</t>
  </si>
  <si>
    <t>NARAYANA AMMAN FRUITS</t>
  </si>
  <si>
    <t>SUPS372</t>
  </si>
  <si>
    <t>SRI SAI RAM FOODS</t>
  </si>
  <si>
    <t>SUPK152</t>
  </si>
  <si>
    <t>KAVITHA  WATER SUPPLIERS</t>
  </si>
  <si>
    <t>SUPY005</t>
  </si>
  <si>
    <t>YOURS AUDIO VISUALS</t>
  </si>
  <si>
    <t>SUPB084</t>
  </si>
  <si>
    <t>BIG SCREEN</t>
  </si>
  <si>
    <t>SUPA700</t>
  </si>
  <si>
    <t>C P AQUACULTURE ( INDIA ) PVT LTD</t>
  </si>
  <si>
    <t>SUPR102</t>
  </si>
  <si>
    <t>RISHABH ENTERPRISES</t>
  </si>
  <si>
    <t>SUPB056</t>
  </si>
  <si>
    <t>BOOTS INDIA</t>
  </si>
  <si>
    <t>SUPR180</t>
  </si>
  <si>
    <t>ROYAL MARKETING (Stationeries &amp; Computer)</t>
  </si>
  <si>
    <t>SUPI020</t>
  </si>
  <si>
    <t>INDIAN GLASSWARE EMPORIUM</t>
  </si>
  <si>
    <t>SUPS585</t>
  </si>
  <si>
    <t>SRI ANNAI AGENCIES</t>
  </si>
  <si>
    <t>SUPS370</t>
  </si>
  <si>
    <t>SHREE HINGLAJ CROCKERY HOUSE</t>
  </si>
  <si>
    <t>SUPL067</t>
  </si>
  <si>
    <t>L. RAMBABU FRESH VEGETABLES</t>
  </si>
  <si>
    <t>SUPY012</t>
  </si>
  <si>
    <t>YUDISH AGENCY</t>
  </si>
  <si>
    <t>SUPI097</t>
  </si>
  <si>
    <t>INSEASON VEGETABLE SUPPLIER</t>
  </si>
  <si>
    <t>SUPF070</t>
  </si>
  <si>
    <t>FAIRMACS SHIPSTORES PVT LTD</t>
  </si>
  <si>
    <t>SUPD090</t>
  </si>
  <si>
    <t>DIVINE ENTERPRISES</t>
  </si>
  <si>
    <t>SUPA263</t>
  </si>
  <si>
    <t>ALANKAR AGENCY</t>
  </si>
  <si>
    <t>SUPM247</t>
  </si>
  <si>
    <t>METAL'S &amp; METAL (ELECTRIC) PVT LTD</t>
  </si>
  <si>
    <t>SUPS598</t>
  </si>
  <si>
    <t>STEP-IN ASSOCIATES</t>
  </si>
  <si>
    <t>SUPS374</t>
  </si>
  <si>
    <t>SRI BALAJI TRADERS (Cashew)</t>
  </si>
  <si>
    <t>SUPS628</t>
  </si>
  <si>
    <t>SUBAM  LANDSCAPE</t>
  </si>
  <si>
    <t>SUPS602</t>
  </si>
  <si>
    <t>S.R. AGRO</t>
  </si>
  <si>
    <t>SUPM020</t>
  </si>
  <si>
    <t>MY CHOICE MASALAS</t>
  </si>
  <si>
    <t>SUPM215</t>
  </si>
  <si>
    <t>MOHAN TRANSPORT</t>
  </si>
  <si>
    <t>SUPP194</t>
  </si>
  <si>
    <t>PEST-O-CARE</t>
  </si>
  <si>
    <t>SUPS689</t>
  </si>
  <si>
    <t>SKIPPER FURNISHING PVT LTD</t>
  </si>
  <si>
    <t>SUPW098</t>
  </si>
  <si>
    <t>WINMARK INTERNATIONAL</t>
  </si>
  <si>
    <t>SUPJ026</t>
  </si>
  <si>
    <t>E.A.JAMAL</t>
  </si>
  <si>
    <t>SUPC135</t>
  </si>
  <si>
    <t>COMBII ORGANOCHEM PVT LTD</t>
  </si>
  <si>
    <t>SUPH107</t>
  </si>
  <si>
    <t>HIROHAMA INDIA PRIVATE LIMITED</t>
  </si>
  <si>
    <t>SUPP164</t>
  </si>
  <si>
    <t>PEARL TECHNO FAB</t>
  </si>
  <si>
    <t>SUPA238</t>
  </si>
  <si>
    <t>ASHOK STEEL HOUSE</t>
  </si>
  <si>
    <t>SUPS257</t>
  </si>
  <si>
    <t>SHREE MAHALAKSHMI STORES</t>
  </si>
  <si>
    <t>SUPP044</t>
  </si>
  <si>
    <t>PREM CHANDER SHARMA</t>
  </si>
  <si>
    <t>SUPV140</t>
  </si>
  <si>
    <t>VADIVEL KITCHEN EQUIPMENTS</t>
  </si>
  <si>
    <t>SUPB066</t>
  </si>
  <si>
    <t>BASIRA &amp; CO</t>
  </si>
  <si>
    <t>SUPM205</t>
  </si>
  <si>
    <t>M.R.ENGINEERING  WORKS</t>
  </si>
  <si>
    <t>SUPS477</t>
  </si>
  <si>
    <t>SRT INDUSTRIES</t>
  </si>
  <si>
    <t>SUPK133</t>
  </si>
  <si>
    <t>KASIRAJ AGENCY</t>
  </si>
  <si>
    <t>SUPR065</t>
  </si>
  <si>
    <t>RAYMOND MURRAY.</t>
  </si>
  <si>
    <t>SUPI095</t>
  </si>
  <si>
    <t>ICONIC POLYGEL PVT LTD</t>
  </si>
  <si>
    <t>SUPA182</t>
  </si>
  <si>
    <t>ADINATH LIGHTING SOLUTION</t>
  </si>
  <si>
    <t>SUPD079</t>
  </si>
  <si>
    <t>DYNAMIC ASSOCIATES</t>
  </si>
  <si>
    <t>SUPS640</t>
  </si>
  <si>
    <t>SANDHYA AGENCIES</t>
  </si>
  <si>
    <t>SUPS088</t>
  </si>
  <si>
    <t>S.M.S. ENTERPRISES</t>
  </si>
  <si>
    <t>SUPO025</t>
  </si>
  <si>
    <t>ORIGAMI CELLULO PRIVATE LIMITED</t>
  </si>
  <si>
    <t>SUPG146</t>
  </si>
  <si>
    <t>GPHS( CORP)</t>
  </si>
  <si>
    <t>SUPH112</t>
  </si>
  <si>
    <t>HR FOODS</t>
  </si>
  <si>
    <t>SUPM218</t>
  </si>
  <si>
    <t>MURUGAN  WATER SUPPLIERS</t>
  </si>
  <si>
    <t>SUPS161</t>
  </si>
  <si>
    <t>SHREE MEENAKSHI ENTERPRISES</t>
  </si>
  <si>
    <t>SUPS141</t>
  </si>
  <si>
    <t>SINDUR</t>
  </si>
  <si>
    <t>SUPT043</t>
  </si>
  <si>
    <t>THAMARAI KANNAN.K.</t>
  </si>
  <si>
    <t>SUPS421</t>
  </si>
  <si>
    <t>SIMRUTHA ENTERPRISES</t>
  </si>
  <si>
    <t>SUPG087</t>
  </si>
  <si>
    <t>GREEN PARK CORPORATE OFFICE</t>
  </si>
  <si>
    <t>SUPS087</t>
  </si>
  <si>
    <t>SRIDEVI GRAPHICS</t>
  </si>
  <si>
    <t>SUPE021</t>
  </si>
  <si>
    <t>EMJAAY ENTERPRISES</t>
  </si>
  <si>
    <t>SUPH110</t>
  </si>
  <si>
    <t>HIROHAMA INDIA PVT LTD ( LIQUOR SALES )</t>
  </si>
  <si>
    <t>SUPE042</t>
  </si>
  <si>
    <t>ENA CATHERINE MELDER</t>
  </si>
  <si>
    <t>SUPS115</t>
  </si>
  <si>
    <t>SUPREME AGENCIES</t>
  </si>
  <si>
    <t>SUPJ068</t>
  </si>
  <si>
    <t>J.M. BATH SOLUTIONS</t>
  </si>
  <si>
    <t>SUPP110</t>
  </si>
  <si>
    <t>P&amp;N BUSINESS VENTURES PVT LTD.</t>
  </si>
  <si>
    <t>SUPA269</t>
  </si>
  <si>
    <t>AAA SEA EXPORTS</t>
  </si>
  <si>
    <t>SUPM243</t>
  </si>
  <si>
    <t>MELCAN FOOD VENTURES PVT LTD</t>
  </si>
  <si>
    <t>SUPS695</t>
  </si>
  <si>
    <t>SAMBERRY EXOTICS PVT LTD</t>
  </si>
  <si>
    <t>SUPV132</t>
  </si>
  <si>
    <t>VN WELLNESS STUDIO PVT LTD</t>
  </si>
  <si>
    <t>SUPG137</t>
  </si>
  <si>
    <t>GOLDEN DELIGHTS</t>
  </si>
  <si>
    <t>SUPU037</t>
  </si>
  <si>
    <t>UNITED BREWERIES LIMITED</t>
  </si>
  <si>
    <t>SUPV135</t>
  </si>
  <si>
    <t>VINAYAGA CHEMICALS</t>
  </si>
  <si>
    <t>SUPH011</t>
  </si>
  <si>
    <t>HANUMAN CHARCOAL DEPOT</t>
  </si>
  <si>
    <t>SUPS406</t>
  </si>
  <si>
    <t>SAI COMPUTER &amp; STATIONERY</t>
  </si>
  <si>
    <t>SUPS107</t>
  </si>
  <si>
    <t>SHARP BUSINESS SYSTEMS (INDIA) LTD</t>
  </si>
  <si>
    <t>SUPS538</t>
  </si>
  <si>
    <t>SRI MANJUNATHA ENTERPRISES</t>
  </si>
  <si>
    <t>SUPA227</t>
  </si>
  <si>
    <t>AQUARIOUS WATER SOLUTIONS</t>
  </si>
  <si>
    <t>SUPV076</t>
  </si>
  <si>
    <t>V.Palanichamy</t>
  </si>
  <si>
    <t>SUPR191</t>
  </si>
  <si>
    <t>R P ENGINEERING</t>
  </si>
  <si>
    <t>SUPS668</t>
  </si>
  <si>
    <t>SYED MOHAMED .A (RENT)</t>
  </si>
  <si>
    <t>SUPS529</t>
  </si>
  <si>
    <t>SHREE SAPTHAGIRI GLASS AGENCIES</t>
  </si>
  <si>
    <t>SUPK148</t>
  </si>
  <si>
    <t>KANTHIMATHI &amp; CO</t>
  </si>
  <si>
    <t>SUPS690</t>
  </si>
  <si>
    <t>SINNASOORAPPAN</t>
  </si>
  <si>
    <t>SUPW097</t>
  </si>
  <si>
    <t>WALKER AGENCIES</t>
  </si>
  <si>
    <t>SUPH051</t>
  </si>
  <si>
    <t>HASIBUL SEKH.SK</t>
  </si>
  <si>
    <t>SUPB137</t>
  </si>
  <si>
    <t>BABOO.S.A.R ( RENT)</t>
  </si>
  <si>
    <t>SUPJ073</t>
  </si>
  <si>
    <t>JAMUNA ENTERPRISES</t>
  </si>
  <si>
    <t>SUPC180</t>
  </si>
  <si>
    <t>CRYATAL ENTERPISES</t>
  </si>
  <si>
    <t>SUPN016</t>
  </si>
  <si>
    <t>N.S.MANI DISTRIBUTORS</t>
  </si>
  <si>
    <t>SUPV096</t>
  </si>
  <si>
    <t>VARUN CERAMICS &amp; SANITARY</t>
  </si>
  <si>
    <t>SUPS701</t>
  </si>
  <si>
    <t>SANJANA MARIA KAPOOR (RENT)</t>
  </si>
  <si>
    <t>SUPC091</t>
  </si>
  <si>
    <t>Crea Sakthi Foods</t>
  </si>
  <si>
    <t>SUPM236</t>
  </si>
  <si>
    <t>MURALIKRISHNAN .R (RENT)</t>
  </si>
  <si>
    <t>SUPV146</t>
  </si>
  <si>
    <t>VAITHEESWARAN.K (ADVOCATE )</t>
  </si>
  <si>
    <t>SUPT100</t>
  </si>
  <si>
    <t>TEJASWE SOLUTIONS</t>
  </si>
  <si>
    <t>SUPS687</t>
  </si>
  <si>
    <t>SAMRAAT VIKRAM EMPIRE PRIVATE LIMITED</t>
  </si>
  <si>
    <t>SUPC022</t>
  </si>
  <si>
    <t>CERAMIC CENTRE</t>
  </si>
  <si>
    <t>SUPC062</t>
  </si>
  <si>
    <t>CELESTIAL ENTERPRISES (INDIA)</t>
  </si>
  <si>
    <t>SUPS664</t>
  </si>
  <si>
    <t>SHREE NARAYANA ENVIRON SOLUTIONS (OPC) PVT LTD</t>
  </si>
  <si>
    <t>SUPS105</t>
  </si>
  <si>
    <t>SENKUSH TRADERS PRIVATE LIMITED</t>
  </si>
  <si>
    <t>SUPK168</t>
  </si>
  <si>
    <t>KRITHIK AGENCIES</t>
  </si>
  <si>
    <t>SUPE020</t>
  </si>
  <si>
    <t>ESQUIRE</t>
  </si>
  <si>
    <t>SUPC089</t>
  </si>
  <si>
    <t>CPR KEMPRODUCTS INDIA PVT LTD</t>
  </si>
  <si>
    <t>SUPM186</t>
  </si>
  <si>
    <t>OM MURUGA TIMBER &amp; PLYWOODS</t>
  </si>
  <si>
    <t>SUPM149</t>
  </si>
  <si>
    <t>M &amp; K CLOTHES</t>
  </si>
  <si>
    <t>SUPE072</t>
  </si>
  <si>
    <t>EVERGREEN FIRE SAFTEY</t>
  </si>
  <si>
    <t>SUPS258</t>
  </si>
  <si>
    <t>S.M.TRADERS</t>
  </si>
  <si>
    <t>SUPN104</t>
  </si>
  <si>
    <t>NARENDAR SINGH.Y(DOCTOR)</t>
  </si>
  <si>
    <t>SUPA234</t>
  </si>
  <si>
    <t>A.G.S. ENGINEERING SERVICES</t>
  </si>
  <si>
    <t>SUPK078</t>
  </si>
  <si>
    <t>KALME ENGINEERS</t>
  </si>
  <si>
    <t>SUPJ071</t>
  </si>
  <si>
    <t>JYOTI  TRADERS</t>
  </si>
  <si>
    <t>SUPM246</t>
  </si>
  <si>
    <t>MM FOODS AND &amp; BEVERAGES</t>
  </si>
  <si>
    <t>SUPA220</t>
  </si>
  <si>
    <t>ABDUL KADER AND SONS</t>
  </si>
  <si>
    <t>SUPG143</t>
  </si>
  <si>
    <t>GHO AGRO PRIVATE LIMITED</t>
  </si>
  <si>
    <t>SUPE083</t>
  </si>
  <si>
    <t>EVERGREEN HARVEST AGRO PRODUCTS PVT LTD</t>
  </si>
  <si>
    <t>SUPS670</t>
  </si>
  <si>
    <t>SP WORLD WINE EXPRESS</t>
  </si>
  <si>
    <t>SUPC113</t>
  </si>
  <si>
    <t>CITRON HYGIENE SYSTEMS</t>
  </si>
  <si>
    <t>SUPN070</t>
  </si>
  <si>
    <t>NEW SPORTS INDIA</t>
  </si>
  <si>
    <t>SUPH087</t>
  </si>
  <si>
    <t>HIGHPOWERV PACKAGE TOURS &amp; TRAVELS PVT LTD</t>
  </si>
  <si>
    <t>SUPH010</t>
  </si>
  <si>
    <t>HOPE AND CO</t>
  </si>
  <si>
    <t>SUPK173</t>
  </si>
  <si>
    <t>KARTHI .P (TATOO)</t>
  </si>
  <si>
    <t>SUPG127</t>
  </si>
  <si>
    <t>GREEN ID SOLUTIONS</t>
  </si>
  <si>
    <t>SUPH113</t>
  </si>
  <si>
    <t>HINA CARPET CLEANERS</t>
  </si>
  <si>
    <t>SUPP095</t>
  </si>
  <si>
    <t>PADMASRI CHEMICALS</t>
  </si>
  <si>
    <t>SUPE102</t>
  </si>
  <si>
    <t>EVERITE SERVICES - CHENNAI</t>
  </si>
  <si>
    <t>SUPM229</t>
  </si>
  <si>
    <t>MRA ENTERPRISES</t>
  </si>
  <si>
    <t>SUPS699</t>
  </si>
  <si>
    <t>SRI BALAJI TRADING COMPANY</t>
  </si>
  <si>
    <t>SUPM197</t>
  </si>
  <si>
    <t>MOHAMMED SULTAN .R ( DJ ESCAPE )</t>
  </si>
  <si>
    <t>SUPJ020</t>
  </si>
  <si>
    <t>THE JANSI SCREENS</t>
  </si>
  <si>
    <t>SUPS136</t>
  </si>
  <si>
    <t>SPECTRUMM TRADERS</t>
  </si>
  <si>
    <t>SUPS163</t>
  </si>
  <si>
    <t>SRINIVASA MURTHY.C</t>
  </si>
  <si>
    <t>SUPB146</t>
  </si>
  <si>
    <t>BENING BOISSONS CO</t>
  </si>
  <si>
    <t>SUPI079</t>
  </si>
  <si>
    <t>I Genie Smarter Living India Private Ltd</t>
  </si>
  <si>
    <t>SUPR122</t>
  </si>
  <si>
    <t>RVN LABORATORY</t>
  </si>
  <si>
    <t>SUPR178</t>
  </si>
  <si>
    <t>RANGA  ELECTRICALS (P) LTD</t>
  </si>
  <si>
    <t>SUPD097</t>
  </si>
  <si>
    <t>DHANAPAL DEPO</t>
  </si>
  <si>
    <t>SUPU016</t>
  </si>
  <si>
    <t>UNIQUE HOTEL NEEDS</t>
  </si>
  <si>
    <t>SUPA191</t>
  </si>
  <si>
    <t>A.K. ENTERPRISES</t>
  </si>
  <si>
    <t>SUPC173</t>
  </si>
  <si>
    <t>CORTEX ENTERPRISES</t>
  </si>
  <si>
    <t>SUPS472</t>
  </si>
  <si>
    <t>SR TEX LABELS</t>
  </si>
  <si>
    <t>SUPS570</t>
  </si>
  <si>
    <t>SASTHA ENTERPRISES</t>
  </si>
  <si>
    <t>SUPS219</t>
  </si>
  <si>
    <t>SURTHI AGENCY</t>
  </si>
  <si>
    <t>SUPV019</t>
  </si>
  <si>
    <t>VATHSALA AGENCIES</t>
  </si>
  <si>
    <t>SUPM248</t>
  </si>
  <si>
    <t>MANARI &amp; MANARI</t>
  </si>
  <si>
    <t>SUPO012</t>
  </si>
  <si>
    <t>OUTLOOK PUBLISHING (INDIA) PVT LTD</t>
  </si>
  <si>
    <t>SUPV139</t>
  </si>
  <si>
    <t>5S VENTURES</t>
  </si>
  <si>
    <t>SUPU045</t>
  </si>
  <si>
    <t>UNITED BREWERIES LTD ( JAPANEES )</t>
  </si>
  <si>
    <t>SUPN103</t>
  </si>
  <si>
    <t>NEW RATHNA STORES</t>
  </si>
  <si>
    <t>SUPV037</t>
  </si>
  <si>
    <t>VADIVEL .A</t>
  </si>
  <si>
    <t>SUPM234</t>
  </si>
  <si>
    <t>SUPS621</t>
  </si>
  <si>
    <t>S&amp;S ENTERPRISE</t>
  </si>
  <si>
    <t>SUPG102</t>
  </si>
  <si>
    <t>GOLDEN CUBES</t>
  </si>
  <si>
    <t>SUPH096</t>
  </si>
  <si>
    <t>HARSHA ENTERPRISES (Imported Food Items)</t>
  </si>
  <si>
    <t>SUPM224</t>
  </si>
  <si>
    <t>MAHHA HI  GAS LINES</t>
  </si>
  <si>
    <t>SUPV090</t>
  </si>
  <si>
    <t>VINAYAGA AGENCIES (Medimix)</t>
  </si>
  <si>
    <t>SUPG144</t>
  </si>
  <si>
    <t>GS INFOTECH</t>
  </si>
  <si>
    <t>SUPK011</t>
  </si>
  <si>
    <t>KUMARAN CANDLE WORKS</t>
  </si>
  <si>
    <t>SUPM140</t>
  </si>
  <si>
    <t>MASI.M</t>
  </si>
  <si>
    <t>SUPM164</t>
  </si>
  <si>
    <t>MAADHAVI PRODUCTS</t>
  </si>
  <si>
    <t>SUPV112</t>
  </si>
  <si>
    <t>V.R.WEIGHING SOLUTIONS</t>
  </si>
  <si>
    <t>SUPM196</t>
  </si>
  <si>
    <t>SHREE MAHALAKSHMI ENTERPRISES</t>
  </si>
  <si>
    <t>SUPS502</t>
  </si>
  <si>
    <t>SAMSKRUTHI HOME FOOD</t>
  </si>
  <si>
    <t>SUPM230</t>
  </si>
  <si>
    <t>MAS MERCHANTS INDIA PRIVATE LTD</t>
  </si>
  <si>
    <t>SUPG141</t>
  </si>
  <si>
    <t>GUNTUPALLI MARBLE AND  GRANITES</t>
  </si>
  <si>
    <t>SUPR205</t>
  </si>
  <si>
    <t>ROYAL AGRO FRESH LLP</t>
  </si>
  <si>
    <t>SUPO023</t>
  </si>
  <si>
    <t>OMG TRADES</t>
  </si>
  <si>
    <t>SUPE085</t>
  </si>
  <si>
    <t>EXCEL FRUITS &amp; VEGITABLES</t>
  </si>
  <si>
    <t>SUPJ079</t>
  </si>
  <si>
    <t>JEM HARDWARE MART</t>
  </si>
  <si>
    <t>SUPK146</t>
  </si>
  <si>
    <t>KWALITY MILK FOODS LTD</t>
  </si>
  <si>
    <t>SUPN101</t>
  </si>
  <si>
    <t>NAMMABOOMI</t>
  </si>
  <si>
    <t>SUPV050</t>
  </si>
  <si>
    <t>VENUS INDUSTRIES</t>
  </si>
  <si>
    <t>SUPG038</t>
  </si>
  <si>
    <t>GREEN PARK  GPV</t>
  </si>
  <si>
    <t>SUPK070</t>
  </si>
  <si>
    <t>K.R.S. AGENCIES</t>
  </si>
  <si>
    <t>SUPN083</t>
  </si>
  <si>
    <t>NAYEEM AKHTAR (Renovation)</t>
  </si>
  <si>
    <t>SUPC162</t>
  </si>
  <si>
    <t>Capital RE Energy and Laboratory Pvt Ltd.</t>
  </si>
  <si>
    <t>SUPX999</t>
  </si>
  <si>
    <t>MISCELLENIOUS SUPPLIER</t>
  </si>
  <si>
    <t>SUPS093</t>
  </si>
  <si>
    <t>S.SELLADURAI NADAR HOTEL &amp; CATERING WORLD</t>
  </si>
  <si>
    <t>SUPP185</t>
  </si>
  <si>
    <t>PREMIER PARTY RENTAL</t>
  </si>
  <si>
    <t>SUPA242</t>
  </si>
  <si>
    <t>ABS WATER TECH INDIA PVT LIMITED</t>
  </si>
  <si>
    <t>SUPM233</t>
  </si>
  <si>
    <t>MARUTHI ENTERPRISES</t>
  </si>
  <si>
    <t>SUPB009</t>
  </si>
  <si>
    <t>BI MARKETING AND SERVICES PVT.LTD.</t>
  </si>
  <si>
    <t>SUPG107</t>
  </si>
  <si>
    <t>GROUPON INDIA PRIVATE  LIMTED</t>
  </si>
  <si>
    <t>SUPSG06</t>
  </si>
  <si>
    <t>SWIGGY</t>
  </si>
  <si>
    <t>SUPT218</t>
  </si>
  <si>
    <t>D.V,TRAVELS GURU PVT TLD</t>
  </si>
  <si>
    <t>SUPM052</t>
  </si>
  <si>
    <t>MERMAID SWIMMING POOLS</t>
  </si>
  <si>
    <t>SUPC168</t>
  </si>
  <si>
    <t>CLEARTRIP PVT LTD</t>
  </si>
  <si>
    <t>SUPM008</t>
  </si>
  <si>
    <t>MOHAN</t>
  </si>
  <si>
    <t>SUPY016</t>
  </si>
  <si>
    <t>YATRA TG STAYS PVT.LTD</t>
  </si>
  <si>
    <t>SUPS588</t>
  </si>
  <si>
    <t>SULA VINEYARDS PRIVATE LIMITED</t>
  </si>
  <si>
    <t>SUPC065</t>
  </si>
  <si>
    <t>CMWSSB (TANK WATER )</t>
  </si>
  <si>
    <t>SUPG148</t>
  </si>
  <si>
    <t>GOIBIBO</t>
  </si>
  <si>
    <t>SUPH125</t>
  </si>
  <si>
    <t>HI TECH INFORMATICS PVT LTD</t>
  </si>
  <si>
    <t>SUPJ120</t>
  </si>
  <si>
    <t>JUNGLEE BEE</t>
  </si>
  <si>
    <t>SUPB123</t>
  </si>
  <si>
    <t>BHARTI TELEMEDIA LTD</t>
  </si>
  <si>
    <t>SUPT204</t>
  </si>
  <si>
    <t>TASMAC ( DRAUGHT BEER JAPANEES )</t>
  </si>
  <si>
    <t>SUPS152</t>
  </si>
  <si>
    <t>SUDHARSHAN.B</t>
  </si>
  <si>
    <t>SUPT062</t>
  </si>
  <si>
    <t>TASMAC(DRAUGHT BEER)</t>
  </si>
  <si>
    <t>SUPS629</t>
  </si>
  <si>
    <t>SNJ  BREWERISES  PRIVATE LIMITED (JAPANEES)</t>
  </si>
  <si>
    <t>SUPP195</t>
  </si>
  <si>
    <t>PRAGADWAJ ELECTRICALS</t>
  </si>
  <si>
    <t>SUPS534</t>
  </si>
  <si>
    <t>SNJ BREWERIES PRIVATE LIMITED</t>
  </si>
  <si>
    <t>SUPS301</t>
  </si>
  <si>
    <t>S.V.Distribuotrs Pvt.Ltd.</t>
  </si>
  <si>
    <t>SUPU052</t>
  </si>
  <si>
    <t>UDHAYAM TRADERS</t>
  </si>
  <si>
    <t>SUPM235</t>
  </si>
  <si>
    <t>MAKE MY  TRIP (INDIA) PVT LTD</t>
  </si>
  <si>
    <t>SUPM136</t>
  </si>
  <si>
    <t>MOHANA ENGINEERS</t>
  </si>
  <si>
    <t>SUPM093</t>
  </si>
  <si>
    <t>MALATHI PAPER MART</t>
  </si>
  <si>
    <t>SUPE101</t>
  </si>
  <si>
    <t>EFF N BEE HOSPITALITY PVT LTD</t>
  </si>
  <si>
    <t>SUPP012</t>
  </si>
  <si>
    <t>PAHARPUR COOLING TOWERS LTD</t>
  </si>
  <si>
    <t>SUPF076</t>
  </si>
  <si>
    <t>FABLINE</t>
  </si>
  <si>
    <t>SUPP080</t>
  </si>
  <si>
    <t>POLYMECH INTERNATIONAL</t>
  </si>
  <si>
    <t>SUPG113</t>
  </si>
  <si>
    <t>GPHS ( SRI CITY )</t>
  </si>
  <si>
    <t>SUPA266</t>
  </si>
  <si>
    <t>ADVANCE COOLING TOWERS PVT . LTD</t>
  </si>
  <si>
    <t>SUPI015</t>
  </si>
  <si>
    <t>INDIAN OIL CORPORATION LIMITED</t>
  </si>
  <si>
    <t>SUPE084</t>
  </si>
  <si>
    <t>ELECTROLUX PROFESSIONAL S.P.A</t>
  </si>
  <si>
    <t>SUPA119</t>
  </si>
  <si>
    <t>ASHARAA</t>
  </si>
  <si>
    <t>SUPJ125</t>
  </si>
  <si>
    <t>JOHNSON CONTROLS INDIA PRIVATE LTD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</si>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</sst>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###,###,###,###,##0.00"/>
    <numFmt numFmtId="165" formatCode="_ * #,##0.00_ ;_ * \-#,##0.00_ ;_ * &quot;-&quot;??_ ;_ @_ "/>
    <numFmt numFmtId="166" formatCode="_ * #,##0_ ;_ * \-#,##0_ ;_ * &quot;-&quot;??_ ;_ @_ 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0"/>
      <color theme="1"/>
      <name val="Times New Roman"/>
      <family val="1"/>
    </font>
    <font>
      <b/>
      <sz val="10"/>
      <name val="Times New Roman"/>
      <family val="1"/>
    </font>
    <font>
      <sz val="11"/>
      <color indexed="8"/>
      <name val="Calibri"/>
      <family val="2"/>
    </font>
    <font>
      <b/>
      <sz val="10"/>
      <color indexed="8"/>
      <name val="Times New Roman"/>
      <family val="1"/>
    </font>
    <font>
      <b/>
      <sz val="10"/>
      <color theme="1"/>
      <name val="Times New Roman"/>
      <family val="1"/>
    </font>
    <font>
      <b/>
      <sz val="10"/>
      <color theme="1"/>
      <name val="Times"/>
      <family val="1"/>
    </font>
    <font>
      <b/>
      <sz val="10"/>
      <name val="Times"/>
      <family val="1"/>
    </font>
    <font>
      <sz val="10"/>
      <color rgb="FFFF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5" fontId="1" fillId="0" borderId="0" applyFont="0" applyFill="0" applyBorder="0" applyAlignment="0" applyProtection="0"/>
    <xf numFmtId="0" fontId="1" fillId="0" borderId="0"/>
    <xf numFmtId="164" fontId="5" fillId="0" borderId="0" applyFont="0" applyFill="0" applyBorder="0" applyAlignment="0" applyProtection="0"/>
  </cellStyleXfs>
  <cellXfs count="79">
    <xf numFmtId="0" fontId="0" fillId="0" borderId="0" xfId="0"/>
    <xf numFmtId="0" fontId="2" fillId="2" borderId="1" xfId="2" applyFont="1" applyFill="1" applyBorder="1"/>
    <xf numFmtId="0" fontId="2" fillId="2" borderId="2" xfId="2" applyFont="1" applyFill="1" applyBorder="1"/>
    <xf numFmtId="0" fontId="2" fillId="2" borderId="3" xfId="2" applyFont="1" applyFill="1" applyBorder="1"/>
    <xf numFmtId="0" fontId="3" fillId="0" borderId="0" xfId="0" applyFont="1"/>
    <xf numFmtId="0" fontId="4" fillId="2" borderId="4" xfId="2" applyFont="1" applyFill="1" applyBorder="1"/>
    <xf numFmtId="0" fontId="4" fillId="2" borderId="0" xfId="2" applyFont="1" applyFill="1"/>
    <xf numFmtId="0" fontId="2" fillId="2" borderId="0" xfId="2" applyFont="1" applyFill="1" applyBorder="1"/>
    <xf numFmtId="0" fontId="4" fillId="2" borderId="5" xfId="2" applyFont="1" applyFill="1" applyBorder="1"/>
    <xf numFmtId="0" fontId="2" fillId="2" borderId="6" xfId="2" applyFont="1" applyFill="1" applyBorder="1"/>
    <xf numFmtId="0" fontId="2" fillId="2" borderId="7" xfId="2" applyFont="1" applyFill="1" applyBorder="1"/>
    <xf numFmtId="0" fontId="2" fillId="2" borderId="8" xfId="2" applyFont="1" applyFill="1" applyBorder="1"/>
    <xf numFmtId="43" fontId="2" fillId="3" borderId="4" xfId="3" applyNumberFormat="1" applyFont="1" applyFill="1" applyBorder="1" applyAlignment="1">
      <alignment vertical="center"/>
    </xf>
    <xf numFmtId="0" fontId="2" fillId="3" borderId="0" xfId="2" applyFont="1" applyFill="1"/>
    <xf numFmtId="0" fontId="2" fillId="0" borderId="0" xfId="2" applyFont="1" applyFill="1"/>
    <xf numFmtId="0" fontId="2" fillId="3" borderId="0" xfId="2" applyFont="1" applyFill="1" applyBorder="1"/>
    <xf numFmtId="0" fontId="3" fillId="0" borderId="5" xfId="0" applyFont="1" applyBorder="1"/>
    <xf numFmtId="0" fontId="6" fillId="0" borderId="4" xfId="0" applyFont="1" applyBorder="1"/>
    <xf numFmtId="0" fontId="4" fillId="3" borderId="9" xfId="2" applyFont="1" applyFill="1" applyBorder="1"/>
    <xf numFmtId="0" fontId="4" fillId="3" borderId="10" xfId="2" applyFont="1" applyFill="1" applyBorder="1"/>
    <xf numFmtId="0" fontId="4" fillId="3" borderId="11" xfId="2" applyFont="1" applyFill="1" applyBorder="1"/>
    <xf numFmtId="0" fontId="2" fillId="3" borderId="11" xfId="2" applyFont="1" applyFill="1" applyBorder="1"/>
    <xf numFmtId="0" fontId="2" fillId="0" borderId="0" xfId="2" applyFont="1" applyFill="1" applyBorder="1"/>
    <xf numFmtId="0" fontId="7" fillId="2" borderId="11" xfId="0" applyFont="1" applyFill="1" applyBorder="1" applyAlignment="1">
      <alignment horizontal="center"/>
    </xf>
    <xf numFmtId="0" fontId="4" fillId="2" borderId="11" xfId="2" applyFont="1" applyFill="1" applyBorder="1" applyAlignment="1">
      <alignment horizontal="center"/>
    </xf>
    <xf numFmtId="0" fontId="7" fillId="0" borderId="11" xfId="0" applyFont="1" applyBorder="1"/>
    <xf numFmtId="0" fontId="4" fillId="3" borderId="0" xfId="2" applyFont="1" applyFill="1" applyBorder="1"/>
    <xf numFmtId="0" fontId="4" fillId="0" borderId="0" xfId="2" applyFont="1" applyFill="1" applyBorder="1"/>
    <xf numFmtId="166" fontId="2" fillId="3" borderId="11" xfId="1" applyNumberFormat="1" applyFont="1" applyFill="1" applyBorder="1"/>
    <xf numFmtId="165" fontId="2" fillId="3" borderId="11" xfId="1" applyFont="1" applyFill="1" applyBorder="1"/>
    <xf numFmtId="0" fontId="2" fillId="3" borderId="11" xfId="2" applyFont="1" applyFill="1" applyBorder="1" applyAlignment="1">
      <alignment wrapText="1"/>
    </xf>
    <xf numFmtId="165" fontId="2" fillId="3" borderId="0" xfId="1" applyFont="1" applyFill="1" applyBorder="1"/>
    <xf numFmtId="165" fontId="2" fillId="0" borderId="0" xfId="1" applyFont="1" applyFill="1" applyBorder="1"/>
    <xf numFmtId="166" fontId="3" fillId="3" borderId="11" xfId="1" applyNumberFormat="1" applyFont="1" applyFill="1" applyBorder="1"/>
    <xf numFmtId="0" fontId="3" fillId="0" borderId="11" xfId="0" applyFont="1" applyBorder="1" applyAlignment="1">
      <alignment wrapText="1"/>
    </xf>
    <xf numFmtId="0" fontId="3" fillId="0" borderId="11" xfId="0" applyFont="1" applyBorder="1"/>
    <xf numFmtId="0" fontId="3" fillId="0" borderId="0" xfId="0" applyFont="1" applyFill="1" applyBorder="1"/>
    <xf numFmtId="0" fontId="2" fillId="3" borderId="10" xfId="2" applyFont="1" applyFill="1" applyBorder="1"/>
    <xf numFmtId="0" fontId="4" fillId="2" borderId="10" xfId="2" applyFont="1" applyFill="1" applyBorder="1"/>
    <xf numFmtId="0" fontId="4" fillId="2" borderId="11" xfId="2" applyFont="1" applyFill="1" applyBorder="1"/>
    <xf numFmtId="165" fontId="4" fillId="2" borderId="11" xfId="1" applyFont="1" applyFill="1" applyBorder="1"/>
    <xf numFmtId="165" fontId="4" fillId="0" borderId="0" xfId="1" applyFont="1" applyFill="1" applyBorder="1"/>
    <xf numFmtId="0" fontId="2" fillId="4" borderId="11" xfId="2" applyFont="1" applyFill="1" applyBorder="1"/>
    <xf numFmtId="166" fontId="2" fillId="4" borderId="11" xfId="1" applyNumberFormat="1" applyFont="1" applyFill="1" applyBorder="1"/>
    <xf numFmtId="0" fontId="4" fillId="0" borderId="11" xfId="2" applyFont="1" applyFill="1" applyBorder="1"/>
    <xf numFmtId="165" fontId="4" fillId="0" borderId="11" xfId="1" applyFont="1" applyFill="1" applyBorder="1"/>
    <xf numFmtId="166" fontId="2" fillId="0" borderId="11" xfId="1" applyNumberFormat="1" applyFont="1" applyFill="1" applyBorder="1"/>
    <xf numFmtId="166" fontId="4" fillId="3" borderId="11" xfId="1" applyNumberFormat="1" applyFont="1" applyFill="1" applyBorder="1"/>
    <xf numFmtId="165" fontId="4" fillId="3" borderId="0" xfId="1" applyFont="1" applyFill="1" applyBorder="1"/>
    <xf numFmtId="0" fontId="2" fillId="3" borderId="4" xfId="2" applyFont="1" applyFill="1" applyBorder="1"/>
    <xf numFmtId="164" fontId="2" fillId="3" borderId="0" xfId="2" applyNumberFormat="1" applyFont="1" applyFill="1"/>
    <xf numFmtId="0" fontId="4" fillId="2" borderId="11" xfId="0" applyFon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 wrapText="1"/>
    </xf>
    <xf numFmtId="0" fontId="9" fillId="2" borderId="11" xfId="0" applyFont="1" applyFill="1" applyBorder="1" applyAlignment="1">
      <alignment horizontal="center" vertical="center" wrapText="1"/>
    </xf>
    <xf numFmtId="0" fontId="9" fillId="4" borderId="11" xfId="0" applyFont="1" applyFill="1" applyBorder="1" applyAlignment="1">
      <alignment horizontal="center" vertical="center"/>
    </xf>
    <xf numFmtId="0" fontId="3" fillId="0" borderId="11" xfId="0" quotePrefix="1" applyFont="1" applyBorder="1" applyAlignment="1">
      <alignment horizontal="left" vertical="top"/>
    </xf>
    <xf numFmtId="164" fontId="3" fillId="0" borderId="11" xfId="0" applyNumberFormat="1" applyFont="1" applyBorder="1" applyAlignment="1">
      <alignment horizontal="right" vertical="top"/>
    </xf>
    <xf numFmtId="0" fontId="3" fillId="0" borderId="11" xfId="0" applyFont="1" applyBorder="1" applyAlignment="1">
      <alignment horizontal="right" vertical="top"/>
    </xf>
    <xf numFmtId="0" fontId="3" fillId="4" borderId="11" xfId="0" applyFont="1" applyFill="1" applyBorder="1" applyAlignment="1">
      <alignment horizontal="right" vertical="top"/>
    </xf>
    <xf numFmtId="0" fontId="3" fillId="0" borderId="11" xfId="0" applyFont="1" applyFill="1" applyBorder="1" applyAlignment="1">
      <alignment horizontal="right" vertical="top"/>
    </xf>
    <xf numFmtId="164" fontId="3" fillId="0" borderId="9" xfId="0" applyNumberFormat="1" applyFont="1" applyBorder="1" applyAlignment="1">
      <alignment horizontal="right" vertical="top"/>
    </xf>
    <xf numFmtId="4" fontId="3" fillId="0" borderId="11" xfId="0" applyNumberFormat="1" applyFont="1" applyBorder="1" applyAlignment="1">
      <alignment vertical="top"/>
    </xf>
    <xf numFmtId="0" fontId="3" fillId="4" borderId="11" xfId="0" applyFont="1" applyFill="1" applyBorder="1"/>
    <xf numFmtId="164" fontId="3" fillId="4" borderId="11" xfId="0" applyNumberFormat="1" applyFont="1" applyFill="1" applyBorder="1" applyAlignment="1">
      <alignment horizontal="right" vertical="top"/>
    </xf>
    <xf numFmtId="164" fontId="3" fillId="0" borderId="11" xfId="0" applyNumberFormat="1" applyFont="1" applyFill="1" applyBorder="1" applyAlignment="1">
      <alignment horizontal="right" vertical="top"/>
    </xf>
    <xf numFmtId="0" fontId="10" fillId="5" borderId="11" xfId="0" quotePrefix="1" applyFont="1" applyFill="1" applyBorder="1" applyAlignment="1">
      <alignment horizontal="left" vertical="top"/>
    </xf>
    <xf numFmtId="0" fontId="10" fillId="5" borderId="11" xfId="0" applyFont="1" applyFill="1" applyBorder="1" applyAlignment="1">
      <alignment horizontal="right" vertical="top"/>
    </xf>
    <xf numFmtId="164" fontId="10" fillId="5" borderId="11" xfId="0" applyNumberFormat="1" applyFont="1" applyFill="1" applyBorder="1" applyAlignment="1">
      <alignment horizontal="right" vertical="top"/>
    </xf>
    <xf numFmtId="0" fontId="3" fillId="5" borderId="11" xfId="0" applyFont="1" applyFill="1" applyBorder="1" applyAlignment="1">
      <alignment horizontal="right" vertical="top"/>
    </xf>
    <xf numFmtId="164" fontId="3" fillId="5" borderId="11" xfId="0" applyNumberFormat="1" applyFont="1" applyFill="1" applyBorder="1" applyAlignment="1">
      <alignment horizontal="right" vertical="top"/>
    </xf>
    <xf numFmtId="164" fontId="3" fillId="5" borderId="9" xfId="0" applyNumberFormat="1" applyFont="1" applyFill="1" applyBorder="1" applyAlignment="1">
      <alignment horizontal="right" vertical="top"/>
    </xf>
    <xf numFmtId="164" fontId="10" fillId="5" borderId="9" xfId="0" applyNumberFormat="1" applyFont="1" applyFill="1" applyBorder="1" applyAlignment="1">
      <alignment horizontal="right" vertical="top"/>
    </xf>
    <xf numFmtId="164" fontId="3" fillId="0" borderId="6" xfId="0" applyNumberFormat="1" applyFont="1" applyBorder="1" applyAlignment="1">
      <alignment horizontal="right" vertical="top"/>
    </xf>
    <xf numFmtId="165" fontId="7" fillId="2" borderId="11" xfId="1" applyFont="1" applyFill="1" applyBorder="1" applyAlignment="1">
      <alignment horizontal="center"/>
    </xf>
    <xf numFmtId="166" fontId="7" fillId="2" borderId="11" xfId="1" applyNumberFormat="1" applyFont="1" applyFill="1" applyBorder="1"/>
    <xf numFmtId="166" fontId="7" fillId="2" borderId="12" xfId="1" applyNumberFormat="1" applyFont="1" applyFill="1" applyBorder="1"/>
    <xf numFmtId="0" fontId="7" fillId="0" borderId="0" xfId="0" applyFont="1"/>
    <xf numFmtId="0" fontId="3" fillId="0" borderId="0" xfId="0" applyFont="1" applyFill="1"/>
  </cellXfs>
  <cellStyles count="4">
    <cellStyle name="Comma" xfId="1" builtinId="3"/>
    <cellStyle name="Comma 4 7" xfId="3"/>
    <cellStyle name="Normal" xfId="0" builtinId="0"/>
    <cellStyle name="Normal 2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Khaleel/2019/GPC/April%20&amp;%20May/GPC%20Q4%20-%20Finance%20checklist%2018-19%20(Final%20as%20on%2013-05-19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Khaleel/2019/GPC/June/GPC%20Q1%20GL%20REVIEW%20AUDIT%20FY%2019-20/DATA%20EXTRACT/Creditors%20ageing%20workings%20as%20on%2030-06-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ecklist"/>
      <sheetName val="Ann-1"/>
      <sheetName val="Ann-2"/>
      <sheetName val="Ann-3"/>
      <sheetName val="Ann-4"/>
      <sheetName val="Ann-5"/>
      <sheetName val="Ann-6"/>
      <sheetName val="Ann-7"/>
      <sheetName val="Ann-8"/>
      <sheetName val="Ann-9"/>
      <sheetName val="Ann-10"/>
      <sheetName val="Ann-11"/>
      <sheetName val="Ann-12"/>
      <sheetName val="Ann-13B"/>
      <sheetName val="Ann-13C"/>
      <sheetName val="Ann-13D"/>
      <sheetName val="Ann-13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1">
          <cell r="D21" t="str">
            <v>D-Link India Ltd-MUM-ADM</v>
          </cell>
        </row>
      </sheetData>
      <sheetData sheetId="8"/>
      <sheetData sheetId="9"/>
      <sheetData sheetId="10">
        <row r="20">
          <cell r="B20" t="str">
            <v>SUPA119</v>
          </cell>
          <cell r="C20" t="str">
            <v>ASHARAA</v>
          </cell>
          <cell r="D20"/>
          <cell r="E20"/>
          <cell r="F20"/>
          <cell r="G20"/>
          <cell r="H20"/>
          <cell r="I20">
            <v>688085</v>
          </cell>
          <cell r="J20">
            <v>688085</v>
          </cell>
          <cell r="K20"/>
          <cell r="L20">
            <v>-688085</v>
          </cell>
        </row>
        <row r="21">
          <cell r="B21" t="str">
            <v>SUPA170</v>
          </cell>
          <cell r="C21" t="str">
            <v>AMMANA ENTERPRISES</v>
          </cell>
          <cell r="D21">
            <v>6300</v>
          </cell>
          <cell r="E21"/>
          <cell r="F21"/>
          <cell r="G21"/>
          <cell r="H21"/>
          <cell r="I21">
            <v>0</v>
          </cell>
          <cell r="J21"/>
          <cell r="K21">
            <v>6300</v>
          </cell>
          <cell r="L21">
            <v>6300</v>
          </cell>
        </row>
        <row r="22">
          <cell r="B22" t="str">
            <v>SUPA182</v>
          </cell>
          <cell r="C22" t="str">
            <v>ADINATH LIGHTING SOLUTION</v>
          </cell>
          <cell r="D22">
            <v>34816.800000000003</v>
          </cell>
          <cell r="E22"/>
          <cell r="F22"/>
          <cell r="G22"/>
          <cell r="H22">
            <v>8244</v>
          </cell>
          <cell r="I22">
            <v>0</v>
          </cell>
          <cell r="J22"/>
          <cell r="K22">
            <v>43060.800000000003</v>
          </cell>
          <cell r="L22">
            <v>43060.800000000003</v>
          </cell>
        </row>
        <row r="23">
          <cell r="B23" t="str">
            <v>SUPA227</v>
          </cell>
          <cell r="C23" t="str">
            <v>AQUARIOUS WATER SOLUTIONS</v>
          </cell>
          <cell r="D23">
            <v>48298</v>
          </cell>
          <cell r="E23"/>
          <cell r="F23"/>
          <cell r="G23"/>
          <cell r="H23"/>
          <cell r="I23">
            <v>4093</v>
          </cell>
          <cell r="J23"/>
          <cell r="K23">
            <v>44205</v>
          </cell>
          <cell r="L23">
            <v>44205</v>
          </cell>
        </row>
        <row r="24">
          <cell r="B24" t="str">
            <v>SUPA263</v>
          </cell>
          <cell r="C24" t="str">
            <v>ALANKAR AGENCY</v>
          </cell>
          <cell r="D24">
            <v>36254.239999999998</v>
          </cell>
          <cell r="E24">
            <v>0.03</v>
          </cell>
          <cell r="F24"/>
          <cell r="G24"/>
          <cell r="H24"/>
          <cell r="I24">
            <v>0</v>
          </cell>
          <cell r="J24"/>
          <cell r="K24">
            <v>36254.269999999997</v>
          </cell>
          <cell r="L24">
            <v>36254.269999999997</v>
          </cell>
        </row>
        <row r="25">
          <cell r="B25" t="str">
            <v>SUPB009</v>
          </cell>
          <cell r="C25" t="str">
            <v>BI MARKETING AND SERVICES PVT.LTD.</v>
          </cell>
          <cell r="D25"/>
          <cell r="E25"/>
          <cell r="F25"/>
          <cell r="G25"/>
          <cell r="H25"/>
          <cell r="I25">
            <v>2360.1799999999998</v>
          </cell>
          <cell r="J25">
            <v>2360.1799999999998</v>
          </cell>
          <cell r="K25"/>
          <cell r="L25">
            <v>-2360.1799999999998</v>
          </cell>
        </row>
        <row r="26">
          <cell r="B26" t="str">
            <v>SUPB055</v>
          </cell>
          <cell r="C26" t="str">
            <v>BALAJI FOODS</v>
          </cell>
          <cell r="D26">
            <v>1892</v>
          </cell>
          <cell r="E26"/>
          <cell r="F26"/>
          <cell r="G26"/>
          <cell r="H26"/>
          <cell r="I26">
            <v>0</v>
          </cell>
          <cell r="J26"/>
          <cell r="K26">
            <v>1892</v>
          </cell>
          <cell r="L26">
            <v>1892</v>
          </cell>
        </row>
        <row r="27">
          <cell r="B27" t="str">
            <v>SUPB061</v>
          </cell>
          <cell r="C27" t="str">
            <v>BURHANI BOLT CENTRE</v>
          </cell>
          <cell r="D27">
            <v>2679.28</v>
          </cell>
          <cell r="E27"/>
          <cell r="F27"/>
          <cell r="G27"/>
          <cell r="H27"/>
          <cell r="I27">
            <v>0</v>
          </cell>
          <cell r="J27"/>
          <cell r="K27">
            <v>2679.28</v>
          </cell>
          <cell r="L27">
            <v>2679.28</v>
          </cell>
        </row>
        <row r="28">
          <cell r="B28" t="str">
            <v>SUPB066</v>
          </cell>
          <cell r="C28" t="str">
            <v>BASIRA &amp; CO</v>
          </cell>
          <cell r="D28">
            <v>36108</v>
          </cell>
          <cell r="E28"/>
          <cell r="F28"/>
          <cell r="G28"/>
          <cell r="H28"/>
          <cell r="I28">
            <v>0</v>
          </cell>
          <cell r="J28"/>
          <cell r="K28">
            <v>36108</v>
          </cell>
          <cell r="L28">
            <v>36108</v>
          </cell>
        </row>
        <row r="29">
          <cell r="B29" t="str">
            <v>SUPB084</v>
          </cell>
          <cell r="C29" t="str">
            <v>BIG SCREEN</v>
          </cell>
          <cell r="D29"/>
          <cell r="E29"/>
          <cell r="F29"/>
          <cell r="G29"/>
          <cell r="H29">
            <v>449777</v>
          </cell>
          <cell r="I29">
            <v>342896</v>
          </cell>
          <cell r="J29"/>
          <cell r="K29">
            <v>106881</v>
          </cell>
          <cell r="L29">
            <v>106881</v>
          </cell>
        </row>
        <row r="30">
          <cell r="B30" t="str">
            <v>SUPB123</v>
          </cell>
          <cell r="C30" t="str">
            <v>BHARTI TELEMEDIA LTD</v>
          </cell>
          <cell r="D30">
            <v>938</v>
          </cell>
          <cell r="E30"/>
          <cell r="F30"/>
          <cell r="G30"/>
          <cell r="H30"/>
          <cell r="I30">
            <v>21438</v>
          </cell>
          <cell r="J30">
            <v>20500</v>
          </cell>
          <cell r="K30"/>
          <cell r="L30">
            <v>-20500</v>
          </cell>
        </row>
        <row r="31">
          <cell r="B31" t="str">
            <v>SUPB126</v>
          </cell>
          <cell r="C31" t="str">
            <v>BEST PRODUCTS COMPANY</v>
          </cell>
          <cell r="D31">
            <v>48612.47</v>
          </cell>
          <cell r="E31"/>
          <cell r="F31">
            <v>2561.94</v>
          </cell>
          <cell r="G31"/>
          <cell r="H31"/>
          <cell r="I31">
            <v>0</v>
          </cell>
          <cell r="J31"/>
          <cell r="K31">
            <v>51174.41</v>
          </cell>
          <cell r="L31">
            <v>51174.41</v>
          </cell>
        </row>
        <row r="32">
          <cell r="B32" t="str">
            <v>SUPC062</v>
          </cell>
          <cell r="C32" t="str">
            <v>CELESTIAL ENTERPRISES (INDIA)</v>
          </cell>
          <cell r="D32">
            <v>4840.0600000000004</v>
          </cell>
          <cell r="E32"/>
          <cell r="F32"/>
          <cell r="G32"/>
          <cell r="H32"/>
          <cell r="I32">
            <v>0</v>
          </cell>
          <cell r="J32"/>
          <cell r="K32">
            <v>4840.0600000000004</v>
          </cell>
          <cell r="L32">
            <v>4840.0600000000004</v>
          </cell>
        </row>
        <row r="33">
          <cell r="B33" t="str">
            <v>SUPC065</v>
          </cell>
          <cell r="C33" t="str">
            <v>CMWSSB (TANK WATER )</v>
          </cell>
          <cell r="D33"/>
          <cell r="E33"/>
          <cell r="F33"/>
          <cell r="G33"/>
          <cell r="H33"/>
          <cell r="I33">
            <v>11740</v>
          </cell>
          <cell r="J33">
            <v>11740</v>
          </cell>
          <cell r="K33"/>
          <cell r="L33">
            <v>-11740</v>
          </cell>
        </row>
        <row r="34">
          <cell r="B34" t="str">
            <v>SUPC107</v>
          </cell>
          <cell r="C34" t="str">
            <v>CERAGLOBE INC.</v>
          </cell>
          <cell r="D34"/>
          <cell r="E34"/>
          <cell r="F34"/>
          <cell r="G34"/>
          <cell r="H34"/>
          <cell r="I34">
            <v>23407.919999999998</v>
          </cell>
          <cell r="J34">
            <v>23407.919999999998</v>
          </cell>
          <cell r="K34"/>
          <cell r="L34">
            <v>-23407.919999999998</v>
          </cell>
        </row>
        <row r="35">
          <cell r="B35" t="str">
            <v>SUPC156</v>
          </cell>
          <cell r="C35" t="str">
            <v>CHAMUNDDEESWARE AGENCY</v>
          </cell>
          <cell r="D35">
            <v>6000</v>
          </cell>
          <cell r="E35"/>
          <cell r="F35"/>
          <cell r="G35"/>
          <cell r="H35"/>
          <cell r="I35">
            <v>0</v>
          </cell>
          <cell r="J35"/>
          <cell r="K35">
            <v>6000</v>
          </cell>
          <cell r="L35">
            <v>6000</v>
          </cell>
        </row>
        <row r="36">
          <cell r="B36" t="str">
            <v>SUPC168</v>
          </cell>
          <cell r="C36" t="str">
            <v>CLEARTRIP PVT LTD</v>
          </cell>
          <cell r="D36"/>
          <cell r="E36"/>
          <cell r="F36"/>
          <cell r="G36"/>
          <cell r="H36"/>
          <cell r="I36">
            <v>1601</v>
          </cell>
          <cell r="J36">
            <v>1601</v>
          </cell>
          <cell r="K36"/>
          <cell r="L36">
            <v>-1601</v>
          </cell>
        </row>
        <row r="37">
          <cell r="B37" t="str">
            <v>SUPC173</v>
          </cell>
          <cell r="C37" t="str">
            <v>CORTEX ENTERPRISES</v>
          </cell>
          <cell r="D37"/>
          <cell r="E37"/>
          <cell r="F37"/>
          <cell r="G37"/>
          <cell r="H37">
            <v>4202.07</v>
          </cell>
          <cell r="I37">
            <v>0</v>
          </cell>
          <cell r="J37"/>
          <cell r="K37">
            <v>4202.07</v>
          </cell>
          <cell r="L37">
            <v>4202.07</v>
          </cell>
        </row>
        <row r="38">
          <cell r="B38" t="str">
            <v>SUPD064</v>
          </cell>
          <cell r="C38" t="str">
            <v>DEEPAK ENTERPRISES</v>
          </cell>
          <cell r="D38">
            <v>7351.5</v>
          </cell>
          <cell r="E38"/>
          <cell r="F38"/>
          <cell r="G38">
            <v>4867.5</v>
          </cell>
          <cell r="H38"/>
          <cell r="I38">
            <v>0</v>
          </cell>
          <cell r="J38"/>
          <cell r="K38">
            <v>12219</v>
          </cell>
          <cell r="L38">
            <v>12219</v>
          </cell>
        </row>
        <row r="39">
          <cell r="B39" t="str">
            <v>SUPE072</v>
          </cell>
          <cell r="C39" t="str">
            <v>EVERGREEN FIRE SAFTEY</v>
          </cell>
          <cell r="D39">
            <v>7267.2</v>
          </cell>
          <cell r="E39"/>
          <cell r="F39"/>
          <cell r="G39"/>
          <cell r="H39"/>
          <cell r="I39">
            <v>0</v>
          </cell>
          <cell r="J39"/>
          <cell r="K39">
            <v>7267.2</v>
          </cell>
          <cell r="L39">
            <v>7267.2</v>
          </cell>
        </row>
        <row r="40">
          <cell r="B40" t="str">
            <v>SUPE096</v>
          </cell>
          <cell r="C40" t="str">
            <v>EMPIRE INDUSTRIES LIMITED (FOODS DIVISION)</v>
          </cell>
          <cell r="D40">
            <v>10500</v>
          </cell>
          <cell r="E40"/>
          <cell r="F40"/>
          <cell r="G40"/>
          <cell r="H40"/>
          <cell r="I40">
            <v>0</v>
          </cell>
          <cell r="J40"/>
          <cell r="K40">
            <v>10500</v>
          </cell>
          <cell r="L40">
            <v>10500</v>
          </cell>
        </row>
        <row r="41">
          <cell r="B41" t="str">
            <v>SUPE097</v>
          </cell>
          <cell r="C41" t="str">
            <v>ESSA TECH SERVICES</v>
          </cell>
          <cell r="D41"/>
          <cell r="E41"/>
          <cell r="F41"/>
          <cell r="G41"/>
          <cell r="H41"/>
          <cell r="I41">
            <v>29205</v>
          </cell>
          <cell r="J41">
            <v>29205</v>
          </cell>
          <cell r="K41"/>
          <cell r="L41">
            <v>-29205</v>
          </cell>
        </row>
        <row r="42">
          <cell r="B42" t="str">
            <v>SUPF010</v>
          </cell>
          <cell r="C42" t="str">
            <v>FEATHER TOUCH CERAMICS (P) LTD.</v>
          </cell>
          <cell r="D42"/>
          <cell r="E42"/>
          <cell r="F42"/>
          <cell r="G42">
            <v>118787.03</v>
          </cell>
          <cell r="H42"/>
          <cell r="I42">
            <v>0</v>
          </cell>
          <cell r="J42"/>
          <cell r="K42">
            <v>118787.03</v>
          </cell>
          <cell r="L42">
            <v>118787.03</v>
          </cell>
        </row>
        <row r="43">
          <cell r="B43" t="str">
            <v>SUPF016</v>
          </cell>
          <cell r="C43" t="str">
            <v>FRESH &amp; HONEST CAFE LTD</v>
          </cell>
          <cell r="D43">
            <v>3780</v>
          </cell>
          <cell r="E43"/>
          <cell r="F43"/>
          <cell r="G43"/>
          <cell r="H43"/>
          <cell r="I43">
            <v>0</v>
          </cell>
          <cell r="J43"/>
          <cell r="K43">
            <v>3780</v>
          </cell>
          <cell r="L43">
            <v>3780</v>
          </cell>
        </row>
        <row r="44">
          <cell r="B44" t="str">
            <v>SUPF069</v>
          </cell>
          <cell r="C44" t="str">
            <v>FRIENDS COOL SYSTEMS</v>
          </cell>
          <cell r="D44">
            <v>4200</v>
          </cell>
          <cell r="E44"/>
          <cell r="F44"/>
          <cell r="G44"/>
          <cell r="H44"/>
          <cell r="I44">
            <v>0</v>
          </cell>
          <cell r="J44"/>
          <cell r="K44">
            <v>4200</v>
          </cell>
          <cell r="L44">
            <v>4200</v>
          </cell>
        </row>
        <row r="45">
          <cell r="B45" t="str">
            <v>SUPF075</v>
          </cell>
          <cell r="C45" t="str">
            <v>FOCUS art GALLERY</v>
          </cell>
          <cell r="D45"/>
          <cell r="E45"/>
          <cell r="F45"/>
          <cell r="G45"/>
          <cell r="H45"/>
          <cell r="I45">
            <v>75000</v>
          </cell>
          <cell r="J45">
            <v>75000</v>
          </cell>
          <cell r="K45"/>
          <cell r="L45">
            <v>-75000</v>
          </cell>
        </row>
        <row r="46">
          <cell r="B46" t="str">
            <v>SUPG018</v>
          </cell>
          <cell r="C46" t="str">
            <v>GMMCO LIMITED</v>
          </cell>
          <cell r="D46"/>
          <cell r="E46"/>
          <cell r="F46">
            <v>0.62</v>
          </cell>
          <cell r="G46"/>
          <cell r="H46"/>
          <cell r="I46">
            <v>102182.62</v>
          </cell>
          <cell r="J46">
            <v>102182</v>
          </cell>
          <cell r="K46"/>
          <cell r="L46">
            <v>-102182</v>
          </cell>
        </row>
        <row r="47">
          <cell r="B47" t="str">
            <v>SUPG087</v>
          </cell>
          <cell r="C47" t="str">
            <v>GREEN PARK CORPORATE OFFICE</v>
          </cell>
          <cell r="D47"/>
          <cell r="E47"/>
          <cell r="F47"/>
          <cell r="G47"/>
          <cell r="H47">
            <v>31027.5</v>
          </cell>
          <cell r="I47">
            <v>0</v>
          </cell>
          <cell r="J47"/>
          <cell r="K47">
            <v>31027.5</v>
          </cell>
          <cell r="L47">
            <v>31027.5</v>
          </cell>
        </row>
        <row r="48">
          <cell r="B48" t="str">
            <v>SUPG113</v>
          </cell>
          <cell r="C48" t="str">
            <v>GPHS ( SRI CITY )</v>
          </cell>
          <cell r="D48">
            <v>14554</v>
          </cell>
          <cell r="E48"/>
          <cell r="F48"/>
          <cell r="G48"/>
          <cell r="H48"/>
          <cell r="I48">
            <v>318320.69</v>
          </cell>
          <cell r="J48">
            <v>303766.69</v>
          </cell>
          <cell r="K48"/>
          <cell r="L48">
            <v>-303766.69</v>
          </cell>
        </row>
        <row r="49">
          <cell r="B49" t="str">
            <v>SUPG127</v>
          </cell>
          <cell r="C49" t="str">
            <v>GREEN ID SOLUTIONS</v>
          </cell>
          <cell r="D49">
            <v>5900</v>
          </cell>
          <cell r="E49"/>
          <cell r="F49"/>
          <cell r="G49"/>
          <cell r="H49"/>
          <cell r="I49">
            <v>0</v>
          </cell>
          <cell r="J49"/>
          <cell r="K49">
            <v>5900</v>
          </cell>
          <cell r="L49">
            <v>5900</v>
          </cell>
        </row>
        <row r="50">
          <cell r="B50" t="str">
            <v>SUPG137</v>
          </cell>
          <cell r="C50" t="str">
            <v>GOLDEN DELIGHTS</v>
          </cell>
          <cell r="D50">
            <v>1680</v>
          </cell>
          <cell r="E50"/>
          <cell r="F50"/>
          <cell r="G50"/>
          <cell r="H50"/>
          <cell r="I50">
            <v>0</v>
          </cell>
          <cell r="J50"/>
          <cell r="K50">
            <v>1680</v>
          </cell>
          <cell r="L50">
            <v>1680</v>
          </cell>
        </row>
        <row r="51">
          <cell r="B51" t="str">
            <v>SUPG141</v>
          </cell>
          <cell r="C51" t="str">
            <v>GUNTUPALLI MARBLE AND  GRANITES</v>
          </cell>
          <cell r="D51"/>
          <cell r="E51"/>
          <cell r="F51"/>
          <cell r="G51"/>
          <cell r="H51"/>
          <cell r="I51">
            <v>965.11</v>
          </cell>
          <cell r="J51">
            <v>965.11</v>
          </cell>
          <cell r="K51"/>
          <cell r="L51">
            <v>-965.11</v>
          </cell>
        </row>
        <row r="52">
          <cell r="B52" t="str">
            <v>SUPG142</v>
          </cell>
          <cell r="C52" t="str">
            <v>GANESH FURNITURES</v>
          </cell>
          <cell r="D52"/>
          <cell r="E52"/>
          <cell r="F52">
            <v>25104</v>
          </cell>
          <cell r="G52"/>
          <cell r="H52"/>
          <cell r="I52">
            <v>3326</v>
          </cell>
          <cell r="J52"/>
          <cell r="K52">
            <v>21778</v>
          </cell>
          <cell r="L52">
            <v>21778</v>
          </cell>
        </row>
        <row r="53">
          <cell r="B53" t="str">
            <v>SUPG143</v>
          </cell>
          <cell r="C53" t="str">
            <v>GHO AGRO PRIVATE LIMITED</v>
          </cell>
          <cell r="D53">
            <v>3574.52</v>
          </cell>
          <cell r="E53">
            <v>3718.73</v>
          </cell>
          <cell r="F53"/>
          <cell r="G53"/>
          <cell r="H53"/>
          <cell r="I53">
            <v>1.27</v>
          </cell>
          <cell r="J53"/>
          <cell r="K53">
            <v>7291.98</v>
          </cell>
          <cell r="L53">
            <v>7291.98</v>
          </cell>
        </row>
        <row r="54">
          <cell r="B54" t="str">
            <v>SUPG146</v>
          </cell>
          <cell r="C54" t="str">
            <v>GPHS( CORP)</v>
          </cell>
          <cell r="D54"/>
          <cell r="E54"/>
          <cell r="F54"/>
          <cell r="G54"/>
          <cell r="H54">
            <v>3046224.98</v>
          </cell>
          <cell r="I54">
            <v>0</v>
          </cell>
          <cell r="J54"/>
          <cell r="K54">
            <v>3046224.98</v>
          </cell>
          <cell r="L54">
            <v>3046224.98</v>
          </cell>
        </row>
        <row r="55">
          <cell r="B55" t="str">
            <v>SUPH011</v>
          </cell>
          <cell r="C55" t="str">
            <v>HANUMAN CHARCOAL DEPOT</v>
          </cell>
          <cell r="D55">
            <v>21580</v>
          </cell>
          <cell r="E55"/>
          <cell r="F55"/>
          <cell r="G55"/>
          <cell r="H55"/>
          <cell r="I55">
            <v>0</v>
          </cell>
          <cell r="J55"/>
          <cell r="K55">
            <v>21580</v>
          </cell>
          <cell r="L55">
            <v>21580</v>
          </cell>
        </row>
        <row r="56">
          <cell r="B56" t="str">
            <v>SUPH051</v>
          </cell>
          <cell r="C56" t="str">
            <v>HASIBUL SEKH.SK</v>
          </cell>
          <cell r="D56">
            <v>16209</v>
          </cell>
          <cell r="E56"/>
          <cell r="F56"/>
          <cell r="G56"/>
          <cell r="H56"/>
          <cell r="I56">
            <v>0</v>
          </cell>
          <cell r="J56"/>
          <cell r="K56">
            <v>16209</v>
          </cell>
          <cell r="L56">
            <v>16209</v>
          </cell>
        </row>
        <row r="57">
          <cell r="B57" t="str">
            <v>SUPH087</v>
          </cell>
          <cell r="C57" t="str">
            <v>HIGHPOWERV PACKAGE TOURS &amp; TRAVELS PVT LTD</v>
          </cell>
          <cell r="D57"/>
          <cell r="E57"/>
          <cell r="F57"/>
          <cell r="G57"/>
          <cell r="H57">
            <v>55743</v>
          </cell>
          <cell r="I57">
            <v>2475</v>
          </cell>
          <cell r="J57"/>
          <cell r="K57">
            <v>53268</v>
          </cell>
          <cell r="L57">
            <v>53268</v>
          </cell>
        </row>
        <row r="58">
          <cell r="B58" t="str">
            <v>SUPH096</v>
          </cell>
          <cell r="C58" t="str">
            <v>HARSHA ENTERPRISES (Imported Food Items)</v>
          </cell>
          <cell r="D58">
            <v>2285.38</v>
          </cell>
          <cell r="E58"/>
          <cell r="F58"/>
          <cell r="G58"/>
          <cell r="H58"/>
          <cell r="I58">
            <v>0</v>
          </cell>
          <cell r="J58"/>
          <cell r="K58">
            <v>2285.38</v>
          </cell>
          <cell r="L58">
            <v>2285.38</v>
          </cell>
        </row>
        <row r="59">
          <cell r="B59" t="str">
            <v>SUPH107</v>
          </cell>
          <cell r="C59" t="str">
            <v>HIROHAMA INDIA PRIVATE LIMITED</v>
          </cell>
          <cell r="D59"/>
          <cell r="E59"/>
          <cell r="F59"/>
          <cell r="G59"/>
          <cell r="H59">
            <v>316358.63</v>
          </cell>
          <cell r="I59">
            <v>0</v>
          </cell>
          <cell r="J59"/>
          <cell r="K59">
            <v>316358.63</v>
          </cell>
          <cell r="L59">
            <v>316358.63</v>
          </cell>
        </row>
        <row r="60">
          <cell r="B60" t="str">
            <v>SUPH110</v>
          </cell>
          <cell r="C60" t="str">
            <v>HIROHAMA INDIA PVT LTD ( LIQUOR SALES )</v>
          </cell>
          <cell r="D60"/>
          <cell r="E60"/>
          <cell r="F60"/>
          <cell r="G60"/>
          <cell r="H60">
            <v>76726</v>
          </cell>
          <cell r="I60">
            <v>0</v>
          </cell>
          <cell r="J60"/>
          <cell r="K60">
            <v>76726</v>
          </cell>
          <cell r="L60">
            <v>76726</v>
          </cell>
        </row>
        <row r="61">
          <cell r="B61" t="str">
            <v>SUPH125</v>
          </cell>
          <cell r="C61" t="str">
            <v>HI TECH INFORMATICS PVT LTD</v>
          </cell>
          <cell r="D61"/>
          <cell r="E61"/>
          <cell r="F61"/>
          <cell r="G61"/>
          <cell r="H61"/>
          <cell r="I61">
            <v>15256</v>
          </cell>
          <cell r="J61">
            <v>15256</v>
          </cell>
          <cell r="K61"/>
          <cell r="L61">
            <v>-15256</v>
          </cell>
        </row>
        <row r="62">
          <cell r="B62" t="str">
            <v>SUPH150</v>
          </cell>
          <cell r="C62" t="str">
            <v>HOTEL SUPPLYMART.COM</v>
          </cell>
          <cell r="D62"/>
          <cell r="E62"/>
          <cell r="F62"/>
          <cell r="G62"/>
          <cell r="H62"/>
          <cell r="I62">
            <v>34904</v>
          </cell>
          <cell r="J62">
            <v>34904</v>
          </cell>
          <cell r="K62"/>
          <cell r="L62">
            <v>-34904</v>
          </cell>
        </row>
        <row r="63">
          <cell r="B63" t="str">
            <v>SUPI015</v>
          </cell>
          <cell r="C63" t="str">
            <v>INDIAN OIL CORPORATION LIMITED</v>
          </cell>
          <cell r="D63"/>
          <cell r="E63"/>
          <cell r="F63"/>
          <cell r="G63"/>
          <cell r="H63"/>
          <cell r="I63">
            <v>130333</v>
          </cell>
          <cell r="J63">
            <v>130333</v>
          </cell>
          <cell r="K63"/>
          <cell r="L63">
            <v>-130333</v>
          </cell>
        </row>
        <row r="64">
          <cell r="B64" t="str">
            <v>SUPI020</v>
          </cell>
          <cell r="C64" t="str">
            <v>INDIAN GLASSWARE EMPORIUM</v>
          </cell>
          <cell r="D64"/>
          <cell r="E64"/>
          <cell r="F64"/>
          <cell r="G64"/>
          <cell r="H64">
            <v>85976.59</v>
          </cell>
          <cell r="I64">
            <v>0</v>
          </cell>
          <cell r="J64"/>
          <cell r="K64">
            <v>85976.59</v>
          </cell>
          <cell r="L64">
            <v>85976.59</v>
          </cell>
        </row>
        <row r="65">
          <cell r="B65" t="str">
            <v>SUPI035</v>
          </cell>
          <cell r="C65" t="str">
            <v>I.O.C. LTD (GAS)</v>
          </cell>
          <cell r="D65"/>
          <cell r="E65"/>
          <cell r="F65"/>
          <cell r="G65"/>
          <cell r="H65"/>
          <cell r="I65">
            <v>292788.74</v>
          </cell>
          <cell r="J65">
            <v>292788.74</v>
          </cell>
          <cell r="K65"/>
          <cell r="L65">
            <v>-292788.74</v>
          </cell>
        </row>
        <row r="66">
          <cell r="B66" t="str">
            <v>SUPI068</v>
          </cell>
          <cell r="C66" t="str">
            <v>IMPRESS STILLS</v>
          </cell>
          <cell r="D66">
            <v>9375</v>
          </cell>
          <cell r="E66"/>
          <cell r="F66"/>
          <cell r="G66"/>
          <cell r="H66"/>
          <cell r="I66">
            <v>81</v>
          </cell>
          <cell r="J66"/>
          <cell r="K66">
            <v>9294</v>
          </cell>
          <cell r="L66">
            <v>9294</v>
          </cell>
        </row>
        <row r="67">
          <cell r="B67" t="str">
            <v>SUPI091</v>
          </cell>
          <cell r="C67" t="str">
            <v>IMPAKT MARKETING</v>
          </cell>
          <cell r="D67">
            <v>1926.8</v>
          </cell>
          <cell r="E67"/>
          <cell r="F67"/>
          <cell r="G67"/>
          <cell r="H67"/>
          <cell r="I67">
            <v>0</v>
          </cell>
          <cell r="J67"/>
          <cell r="K67">
            <v>1926.8</v>
          </cell>
          <cell r="L67">
            <v>1926.8</v>
          </cell>
        </row>
        <row r="68">
          <cell r="B68" t="str">
            <v>SUPI095</v>
          </cell>
          <cell r="C68" t="str">
            <v>ICONIC POLYGEL PVT LTD</v>
          </cell>
          <cell r="D68">
            <v>40356</v>
          </cell>
          <cell r="E68"/>
          <cell r="F68"/>
          <cell r="G68"/>
          <cell r="H68"/>
          <cell r="I68">
            <v>0</v>
          </cell>
          <cell r="J68"/>
          <cell r="K68">
            <v>40356</v>
          </cell>
          <cell r="L68">
            <v>40356</v>
          </cell>
        </row>
        <row r="69">
          <cell r="B69" t="str">
            <v>SUPJ019</v>
          </cell>
          <cell r="C69" t="str">
            <v>J.S. ASSOCIATES</v>
          </cell>
          <cell r="D69"/>
          <cell r="E69"/>
          <cell r="F69"/>
          <cell r="G69">
            <v>3805</v>
          </cell>
          <cell r="H69">
            <v>38295.800000000003</v>
          </cell>
          <cell r="I69">
            <v>0</v>
          </cell>
          <cell r="J69"/>
          <cell r="K69">
            <v>42100.800000000003</v>
          </cell>
          <cell r="L69">
            <v>42100.800000000003</v>
          </cell>
        </row>
        <row r="70">
          <cell r="B70" t="str">
            <v>SUPJ020</v>
          </cell>
          <cell r="C70" t="str">
            <v>THE JANSI SCREENS</v>
          </cell>
          <cell r="D70">
            <v>2711.5</v>
          </cell>
          <cell r="E70"/>
          <cell r="F70"/>
          <cell r="G70"/>
          <cell r="H70"/>
          <cell r="I70">
            <v>0</v>
          </cell>
          <cell r="J70"/>
          <cell r="K70">
            <v>2711.5</v>
          </cell>
          <cell r="L70">
            <v>2711.5</v>
          </cell>
        </row>
        <row r="71">
          <cell r="B71" t="str">
            <v>SUPJ026</v>
          </cell>
          <cell r="C71" t="str">
            <v>E.A.JAMAL</v>
          </cell>
          <cell r="D71">
            <v>52245</v>
          </cell>
          <cell r="E71"/>
          <cell r="F71"/>
          <cell r="G71"/>
          <cell r="H71"/>
          <cell r="I71">
            <v>0</v>
          </cell>
          <cell r="J71"/>
          <cell r="K71">
            <v>52245</v>
          </cell>
          <cell r="L71">
            <v>52245</v>
          </cell>
        </row>
        <row r="72">
          <cell r="B72" t="str">
            <v>SUPJ068</v>
          </cell>
          <cell r="C72" t="str">
            <v>J.M. BATH SOLUTIONS</v>
          </cell>
          <cell r="D72">
            <v>18309.150000000001</v>
          </cell>
          <cell r="E72">
            <v>0.85</v>
          </cell>
          <cell r="F72"/>
          <cell r="G72"/>
          <cell r="H72"/>
          <cell r="I72">
            <v>0</v>
          </cell>
          <cell r="J72"/>
          <cell r="K72">
            <v>18310</v>
          </cell>
          <cell r="L72">
            <v>18310</v>
          </cell>
        </row>
        <row r="73">
          <cell r="B73" t="str">
            <v>SUPJ073</v>
          </cell>
          <cell r="C73" t="str">
            <v>JAMUNA ENTERPRISES</v>
          </cell>
          <cell r="D73">
            <v>39412.06</v>
          </cell>
          <cell r="E73"/>
          <cell r="F73"/>
          <cell r="G73"/>
          <cell r="H73"/>
          <cell r="I73">
            <v>0</v>
          </cell>
          <cell r="J73"/>
          <cell r="K73">
            <v>39412.06</v>
          </cell>
          <cell r="L73">
            <v>39412.06</v>
          </cell>
        </row>
        <row r="74">
          <cell r="B74" t="str">
            <v>SUPJ079</v>
          </cell>
          <cell r="C74" t="str">
            <v>JEM HARDWARE MART</v>
          </cell>
          <cell r="D74">
            <v>5975.2</v>
          </cell>
          <cell r="E74"/>
          <cell r="F74"/>
          <cell r="G74"/>
          <cell r="H74"/>
          <cell r="I74">
            <v>0</v>
          </cell>
          <cell r="J74"/>
          <cell r="K74">
            <v>5975.2</v>
          </cell>
          <cell r="L74">
            <v>5975.2</v>
          </cell>
        </row>
        <row r="75">
          <cell r="B75" t="str">
            <v>SUPJ087</v>
          </cell>
          <cell r="C75" t="str">
            <v>JAYAKRISHNA &amp; CO</v>
          </cell>
          <cell r="D75">
            <v>14000</v>
          </cell>
          <cell r="E75"/>
          <cell r="F75"/>
          <cell r="G75"/>
          <cell r="H75"/>
          <cell r="I75">
            <v>0</v>
          </cell>
          <cell r="J75"/>
          <cell r="K75">
            <v>14000</v>
          </cell>
          <cell r="L75">
            <v>14000</v>
          </cell>
        </row>
        <row r="76">
          <cell r="B76" t="str">
            <v>SUPJ120</v>
          </cell>
          <cell r="C76" t="str">
            <v>JUNGLEE BEE</v>
          </cell>
          <cell r="D76"/>
          <cell r="E76"/>
          <cell r="F76"/>
          <cell r="G76"/>
          <cell r="H76"/>
          <cell r="I76">
            <v>17248</v>
          </cell>
          <cell r="J76">
            <v>17248</v>
          </cell>
          <cell r="K76"/>
          <cell r="L76">
            <v>-17248</v>
          </cell>
        </row>
        <row r="77">
          <cell r="B77" t="str">
            <v>SUPK011</v>
          </cell>
          <cell r="C77" t="str">
            <v>KUMARAN CANDLE WORKS</v>
          </cell>
          <cell r="D77">
            <v>750</v>
          </cell>
          <cell r="E77"/>
          <cell r="F77"/>
          <cell r="G77"/>
          <cell r="H77"/>
          <cell r="I77">
            <v>0</v>
          </cell>
          <cell r="J77"/>
          <cell r="K77">
            <v>750</v>
          </cell>
          <cell r="L77">
            <v>750</v>
          </cell>
        </row>
        <row r="78">
          <cell r="B78" t="str">
            <v>SUPK078</v>
          </cell>
          <cell r="C78" t="str">
            <v>KALME ENGINEERS</v>
          </cell>
          <cell r="D78">
            <v>4956</v>
          </cell>
          <cell r="E78"/>
          <cell r="F78"/>
          <cell r="G78"/>
          <cell r="H78"/>
          <cell r="I78">
            <v>0</v>
          </cell>
          <cell r="J78"/>
          <cell r="K78">
            <v>4956</v>
          </cell>
          <cell r="L78">
            <v>4956</v>
          </cell>
        </row>
        <row r="79">
          <cell r="B79" t="str">
            <v>SUPK105</v>
          </cell>
          <cell r="C79" t="str">
            <v>KAIZEN ENGINEERING PRODUCTS</v>
          </cell>
          <cell r="D79">
            <v>5000</v>
          </cell>
          <cell r="E79"/>
          <cell r="F79"/>
          <cell r="G79"/>
          <cell r="H79">
            <v>900</v>
          </cell>
          <cell r="I79">
            <v>0</v>
          </cell>
          <cell r="J79"/>
          <cell r="K79">
            <v>5900</v>
          </cell>
          <cell r="L79">
            <v>5900</v>
          </cell>
        </row>
        <row r="80">
          <cell r="B80" t="str">
            <v>SUPK109</v>
          </cell>
          <cell r="C80" t="str">
            <v>KARUNAKARAN (burnar service)</v>
          </cell>
          <cell r="D80"/>
          <cell r="E80"/>
          <cell r="F80"/>
          <cell r="G80"/>
          <cell r="H80">
            <v>71990</v>
          </cell>
          <cell r="I80">
            <v>54987</v>
          </cell>
          <cell r="J80"/>
          <cell r="K80">
            <v>17003</v>
          </cell>
          <cell r="L80">
            <v>17003</v>
          </cell>
        </row>
        <row r="81">
          <cell r="B81" t="str">
            <v>SUPK133</v>
          </cell>
          <cell r="C81" t="str">
            <v>KASIRAJ AGENCY</v>
          </cell>
          <cell r="D81">
            <v>45150</v>
          </cell>
          <cell r="E81"/>
          <cell r="F81"/>
          <cell r="G81"/>
          <cell r="H81"/>
          <cell r="I81">
            <v>0</v>
          </cell>
          <cell r="J81"/>
          <cell r="K81">
            <v>45150</v>
          </cell>
          <cell r="L81">
            <v>45150</v>
          </cell>
        </row>
        <row r="82">
          <cell r="B82" t="str">
            <v>SUPK146</v>
          </cell>
          <cell r="C82" t="str">
            <v>KWALITY MILK FOODS LTD</v>
          </cell>
          <cell r="D82"/>
          <cell r="E82">
            <v>466.1</v>
          </cell>
          <cell r="F82"/>
          <cell r="G82"/>
          <cell r="H82"/>
          <cell r="I82">
            <v>0</v>
          </cell>
          <cell r="J82"/>
          <cell r="K82">
            <v>466.1</v>
          </cell>
          <cell r="L82">
            <v>466.1</v>
          </cell>
        </row>
        <row r="83">
          <cell r="B83" t="str">
            <v>SUPK173</v>
          </cell>
          <cell r="C83" t="str">
            <v>KARTHI .P (TATOO)</v>
          </cell>
          <cell r="D83"/>
          <cell r="E83"/>
          <cell r="F83">
            <v>6000</v>
          </cell>
          <cell r="G83"/>
          <cell r="H83"/>
          <cell r="I83">
            <v>0</v>
          </cell>
          <cell r="J83"/>
          <cell r="K83">
            <v>6000</v>
          </cell>
          <cell r="L83">
            <v>6000</v>
          </cell>
        </row>
        <row r="84">
          <cell r="B84" t="str">
            <v>SUPM008</v>
          </cell>
          <cell r="C84" t="str">
            <v>MOHAN</v>
          </cell>
          <cell r="D84"/>
          <cell r="E84"/>
          <cell r="F84"/>
          <cell r="G84"/>
          <cell r="H84"/>
          <cell r="I84">
            <v>7000</v>
          </cell>
          <cell r="J84">
            <v>7000</v>
          </cell>
          <cell r="K84"/>
          <cell r="L84">
            <v>-7000</v>
          </cell>
        </row>
        <row r="85">
          <cell r="B85" t="str">
            <v>SUPM020</v>
          </cell>
          <cell r="C85" t="str">
            <v>MY CHOICE MASALAS</v>
          </cell>
          <cell r="D85">
            <v>18900</v>
          </cell>
          <cell r="E85"/>
          <cell r="F85"/>
          <cell r="G85"/>
          <cell r="H85"/>
          <cell r="I85">
            <v>0</v>
          </cell>
          <cell r="J85"/>
          <cell r="K85">
            <v>18900</v>
          </cell>
          <cell r="L85">
            <v>18900</v>
          </cell>
        </row>
        <row r="86">
          <cell r="B86" t="str">
            <v>SUPM050</v>
          </cell>
          <cell r="C86" t="str">
            <v>MOHAN BROTHERS PVT. LTD.</v>
          </cell>
          <cell r="D86"/>
          <cell r="E86"/>
          <cell r="F86"/>
          <cell r="G86"/>
          <cell r="H86">
            <v>177149</v>
          </cell>
          <cell r="I86">
            <v>0</v>
          </cell>
          <cell r="J86"/>
          <cell r="K86">
            <v>177149</v>
          </cell>
          <cell r="L86">
            <v>177149</v>
          </cell>
        </row>
        <row r="87">
          <cell r="B87" t="str">
            <v>SUPM093</v>
          </cell>
          <cell r="C87" t="str">
            <v>MALATHI PAPER MART</v>
          </cell>
          <cell r="D87"/>
          <cell r="E87"/>
          <cell r="F87"/>
          <cell r="G87"/>
          <cell r="H87"/>
          <cell r="I87">
            <v>63923</v>
          </cell>
          <cell r="J87">
            <v>63923</v>
          </cell>
          <cell r="K87"/>
          <cell r="L87">
            <v>-63923</v>
          </cell>
        </row>
        <row r="88">
          <cell r="B88" t="str">
            <v>SUPM136</v>
          </cell>
          <cell r="C88" t="str">
            <v>MOHANA ENGINEERS</v>
          </cell>
          <cell r="D88">
            <v>21401</v>
          </cell>
          <cell r="E88"/>
          <cell r="F88"/>
          <cell r="G88"/>
          <cell r="H88"/>
          <cell r="I88">
            <v>0</v>
          </cell>
          <cell r="J88"/>
          <cell r="K88">
            <v>21401</v>
          </cell>
          <cell r="L88">
            <v>21401</v>
          </cell>
        </row>
        <row r="89">
          <cell r="B89" t="str">
            <v>SUPM186</v>
          </cell>
          <cell r="C89" t="str">
            <v>OM MURUGA TIMBER &amp; PLYWOODS</v>
          </cell>
          <cell r="D89">
            <v>44464.4</v>
          </cell>
          <cell r="E89"/>
          <cell r="F89"/>
          <cell r="G89"/>
          <cell r="H89"/>
          <cell r="I89">
            <v>0</v>
          </cell>
          <cell r="J89"/>
          <cell r="K89">
            <v>44464.4</v>
          </cell>
          <cell r="L89">
            <v>44464.4</v>
          </cell>
        </row>
        <row r="90">
          <cell r="B90" t="str">
            <v>SUPM197</v>
          </cell>
          <cell r="C90" t="str">
            <v>MOHAMMED SULTAN .R ( DJ ESCAPE )</v>
          </cell>
          <cell r="D90"/>
          <cell r="E90"/>
          <cell r="F90">
            <v>5000</v>
          </cell>
          <cell r="G90"/>
          <cell r="H90"/>
          <cell r="I90">
            <v>0</v>
          </cell>
          <cell r="J90"/>
          <cell r="K90">
            <v>5000</v>
          </cell>
          <cell r="L90">
            <v>5000</v>
          </cell>
        </row>
        <row r="91">
          <cell r="B91" t="str">
            <v>SUPM205</v>
          </cell>
          <cell r="C91" t="str">
            <v>M.R.ENGINEERING  WORKS</v>
          </cell>
          <cell r="D91">
            <v>4349</v>
          </cell>
          <cell r="E91"/>
          <cell r="F91"/>
          <cell r="G91"/>
          <cell r="H91"/>
          <cell r="I91">
            <v>0</v>
          </cell>
          <cell r="J91"/>
          <cell r="K91">
            <v>4349</v>
          </cell>
          <cell r="L91">
            <v>4349</v>
          </cell>
        </row>
        <row r="92">
          <cell r="B92" t="str">
            <v>SUPM212</v>
          </cell>
          <cell r="C92" t="str">
            <v>MARUTHI SPICES AND PICKLES</v>
          </cell>
          <cell r="D92">
            <v>4410</v>
          </cell>
          <cell r="E92"/>
          <cell r="F92"/>
          <cell r="G92"/>
          <cell r="H92"/>
          <cell r="I92">
            <v>0</v>
          </cell>
          <cell r="J92"/>
          <cell r="K92">
            <v>4410</v>
          </cell>
          <cell r="L92">
            <v>4410</v>
          </cell>
        </row>
        <row r="93">
          <cell r="B93" t="str">
            <v>SUPM215</v>
          </cell>
          <cell r="C93" t="str">
            <v>MOHAN TRANSPORT</v>
          </cell>
          <cell r="D93"/>
          <cell r="E93">
            <v>101838</v>
          </cell>
          <cell r="F93"/>
          <cell r="G93"/>
          <cell r="H93"/>
          <cell r="I93">
            <v>61305</v>
          </cell>
          <cell r="J93"/>
          <cell r="K93">
            <v>40533</v>
          </cell>
          <cell r="L93">
            <v>40533</v>
          </cell>
        </row>
        <row r="94">
          <cell r="B94" t="str">
            <v>SUPM218</v>
          </cell>
          <cell r="C94" t="str">
            <v>MURUGAN  WATER SUPPLIERS</v>
          </cell>
          <cell r="D94">
            <v>43200</v>
          </cell>
          <cell r="E94"/>
          <cell r="F94"/>
          <cell r="G94"/>
          <cell r="H94"/>
          <cell r="I94">
            <v>0</v>
          </cell>
          <cell r="J94"/>
          <cell r="K94">
            <v>43200</v>
          </cell>
          <cell r="L94">
            <v>43200</v>
          </cell>
        </row>
        <row r="95">
          <cell r="B95" t="str">
            <v>SUPM243</v>
          </cell>
          <cell r="C95" t="str">
            <v>MELCAN FOOD VENTURES PVT LTD</v>
          </cell>
          <cell r="D95">
            <v>1014.8</v>
          </cell>
          <cell r="E95"/>
          <cell r="F95"/>
          <cell r="G95"/>
          <cell r="H95"/>
          <cell r="I95">
            <v>0</v>
          </cell>
          <cell r="J95"/>
          <cell r="K95">
            <v>1014.8</v>
          </cell>
          <cell r="L95">
            <v>1014.8</v>
          </cell>
        </row>
        <row r="96">
          <cell r="B96" t="str">
            <v>SUPMO14</v>
          </cell>
          <cell r="C96" t="str">
            <v>R.J. TRADERS</v>
          </cell>
          <cell r="D96">
            <v>8064</v>
          </cell>
          <cell r="E96"/>
          <cell r="F96"/>
          <cell r="G96"/>
          <cell r="H96"/>
          <cell r="I96">
            <v>0</v>
          </cell>
          <cell r="J96"/>
          <cell r="K96">
            <v>8064</v>
          </cell>
          <cell r="L96">
            <v>8064</v>
          </cell>
        </row>
        <row r="97">
          <cell r="B97" t="str">
            <v>SUPN016</v>
          </cell>
          <cell r="C97" t="str">
            <v>N.S.MANI DISTRIBUTORS</v>
          </cell>
          <cell r="D97">
            <v>5424.53</v>
          </cell>
          <cell r="E97"/>
          <cell r="F97"/>
          <cell r="G97"/>
          <cell r="H97"/>
          <cell r="I97">
            <v>0</v>
          </cell>
          <cell r="J97"/>
          <cell r="K97">
            <v>5424.53</v>
          </cell>
          <cell r="L97">
            <v>5424.53</v>
          </cell>
        </row>
        <row r="98">
          <cell r="B98" t="str">
            <v>SUPN059</v>
          </cell>
          <cell r="C98" t="str">
            <v>NUTAN INDUSTRIES</v>
          </cell>
          <cell r="D98">
            <v>4472.38</v>
          </cell>
          <cell r="E98"/>
          <cell r="F98"/>
          <cell r="G98"/>
          <cell r="H98"/>
          <cell r="I98">
            <v>0</v>
          </cell>
          <cell r="J98"/>
          <cell r="K98">
            <v>4472.38</v>
          </cell>
          <cell r="L98">
            <v>4472.38</v>
          </cell>
        </row>
        <row r="99">
          <cell r="B99" t="str">
            <v>SUPN070</v>
          </cell>
          <cell r="C99" t="str">
            <v>NEW SPORTS INDIA</v>
          </cell>
          <cell r="D99">
            <v>5600</v>
          </cell>
          <cell r="E99"/>
          <cell r="F99"/>
          <cell r="G99"/>
          <cell r="H99"/>
          <cell r="I99">
            <v>0</v>
          </cell>
          <cell r="J99"/>
          <cell r="K99">
            <v>5600</v>
          </cell>
          <cell r="L99">
            <v>5600</v>
          </cell>
        </row>
        <row r="100">
          <cell r="B100" t="str">
            <v>SUPN101</v>
          </cell>
          <cell r="C100" t="str">
            <v>NAMMABOOMI</v>
          </cell>
          <cell r="D100">
            <v>7246</v>
          </cell>
          <cell r="E100"/>
          <cell r="F100">
            <v>454</v>
          </cell>
          <cell r="G100"/>
          <cell r="H100"/>
          <cell r="I100">
            <v>0</v>
          </cell>
          <cell r="J100"/>
          <cell r="K100">
            <v>7700</v>
          </cell>
          <cell r="L100">
            <v>7700</v>
          </cell>
        </row>
        <row r="101">
          <cell r="B101" t="str">
            <v>SUPO012</v>
          </cell>
          <cell r="C101" t="str">
            <v>OUTLOOK PUBLISHING (INDIA) PVT LTD</v>
          </cell>
          <cell r="D101">
            <v>3900</v>
          </cell>
          <cell r="E101"/>
          <cell r="F101"/>
          <cell r="G101"/>
          <cell r="H101"/>
          <cell r="I101">
            <v>252</v>
          </cell>
          <cell r="J101"/>
          <cell r="K101">
            <v>3648</v>
          </cell>
          <cell r="L101">
            <v>3648</v>
          </cell>
        </row>
        <row r="102">
          <cell r="B102" t="str">
            <v>SUPO143</v>
          </cell>
          <cell r="C102" t="str">
            <v>OM PRAKASH  YADAV</v>
          </cell>
          <cell r="D102">
            <v>23402</v>
          </cell>
          <cell r="E102"/>
          <cell r="F102"/>
          <cell r="G102"/>
          <cell r="H102"/>
          <cell r="I102">
            <v>0</v>
          </cell>
          <cell r="J102"/>
          <cell r="K102">
            <v>23402</v>
          </cell>
          <cell r="L102">
            <v>23402</v>
          </cell>
        </row>
        <row r="103">
          <cell r="B103" t="str">
            <v>SUPP023</v>
          </cell>
          <cell r="C103" t="str">
            <v>PEEVEE PLAS</v>
          </cell>
          <cell r="D103">
            <v>2714</v>
          </cell>
          <cell r="E103"/>
          <cell r="F103"/>
          <cell r="G103"/>
          <cell r="H103"/>
          <cell r="I103">
            <v>0</v>
          </cell>
          <cell r="J103"/>
          <cell r="K103">
            <v>2714</v>
          </cell>
          <cell r="L103">
            <v>2714</v>
          </cell>
        </row>
        <row r="104">
          <cell r="B104" t="str">
            <v>SUPP095</v>
          </cell>
          <cell r="C104" t="str">
            <v>PADMASRI CHEMICALS</v>
          </cell>
          <cell r="D104">
            <v>5310</v>
          </cell>
          <cell r="E104"/>
          <cell r="F104"/>
          <cell r="G104"/>
          <cell r="H104"/>
          <cell r="I104">
            <v>0</v>
          </cell>
          <cell r="J104"/>
          <cell r="K104">
            <v>5310</v>
          </cell>
          <cell r="L104">
            <v>5310</v>
          </cell>
        </row>
        <row r="105">
          <cell r="B105" t="str">
            <v>SUPP110</v>
          </cell>
          <cell r="C105" t="str">
            <v>P&amp;N BUSINESS VENTURES PVT LTD.</v>
          </cell>
          <cell r="D105">
            <v>2761.54</v>
          </cell>
          <cell r="E105"/>
          <cell r="F105"/>
          <cell r="G105"/>
          <cell r="H105"/>
          <cell r="I105">
            <v>0</v>
          </cell>
          <cell r="J105"/>
          <cell r="K105">
            <v>2761.54</v>
          </cell>
          <cell r="L105">
            <v>2761.54</v>
          </cell>
        </row>
        <row r="106">
          <cell r="B106" t="str">
            <v>SUPP164</v>
          </cell>
          <cell r="C106" t="str">
            <v>PEARL TECHNO FAB</v>
          </cell>
          <cell r="D106"/>
          <cell r="E106"/>
          <cell r="F106"/>
          <cell r="G106"/>
          <cell r="H106">
            <v>51980</v>
          </cell>
          <cell r="I106">
            <v>0</v>
          </cell>
          <cell r="J106"/>
          <cell r="K106">
            <v>51980</v>
          </cell>
          <cell r="L106">
            <v>51980</v>
          </cell>
        </row>
        <row r="107">
          <cell r="B107" t="str">
            <v>SUPP171</v>
          </cell>
          <cell r="C107" t="str">
            <v>PATODIA EXPORTS</v>
          </cell>
          <cell r="D107"/>
          <cell r="E107"/>
          <cell r="F107"/>
          <cell r="G107"/>
          <cell r="H107"/>
          <cell r="I107">
            <v>516453</v>
          </cell>
          <cell r="J107">
            <v>516453</v>
          </cell>
          <cell r="K107"/>
          <cell r="L107">
            <v>-516453</v>
          </cell>
        </row>
        <row r="108">
          <cell r="B108" t="str">
            <v>SUPP174</v>
          </cell>
          <cell r="C108" t="str">
            <v>PALANI ENTERPRISES</v>
          </cell>
          <cell r="D108"/>
          <cell r="E108"/>
          <cell r="F108"/>
          <cell r="G108"/>
          <cell r="H108"/>
          <cell r="I108">
            <v>18174.96</v>
          </cell>
          <cell r="J108">
            <v>18174.96</v>
          </cell>
          <cell r="K108"/>
          <cell r="L108">
            <v>-18174.96</v>
          </cell>
        </row>
        <row r="109">
          <cell r="B109" t="str">
            <v>SUPP181</v>
          </cell>
          <cell r="C109" t="str">
            <v>PARVEEN TRAVEL PVT LTD (ACR)</v>
          </cell>
          <cell r="D109"/>
          <cell r="E109"/>
          <cell r="F109"/>
          <cell r="G109"/>
          <cell r="H109">
            <v>531652</v>
          </cell>
          <cell r="I109">
            <v>0</v>
          </cell>
          <cell r="J109"/>
          <cell r="K109">
            <v>531652</v>
          </cell>
          <cell r="L109">
            <v>531652</v>
          </cell>
        </row>
        <row r="110">
          <cell r="B110" t="str">
            <v>SUPP185</v>
          </cell>
          <cell r="C110" t="str">
            <v>PREMIER PARTY RENTAL</v>
          </cell>
          <cell r="D110"/>
          <cell r="E110"/>
          <cell r="F110"/>
          <cell r="G110"/>
          <cell r="H110"/>
          <cell r="I110">
            <v>695</v>
          </cell>
          <cell r="J110">
            <v>695</v>
          </cell>
          <cell r="K110"/>
          <cell r="L110">
            <v>-695</v>
          </cell>
        </row>
        <row r="111">
          <cell r="B111" t="str">
            <v>SUPR139</v>
          </cell>
          <cell r="C111" t="str">
            <v>ROHINI ENTERPRISES</v>
          </cell>
          <cell r="D111">
            <v>8369.44</v>
          </cell>
          <cell r="E111"/>
          <cell r="F111"/>
          <cell r="G111"/>
          <cell r="H111"/>
          <cell r="I111">
            <v>0</v>
          </cell>
          <cell r="J111"/>
          <cell r="K111">
            <v>8369.44</v>
          </cell>
          <cell r="L111">
            <v>8369.44</v>
          </cell>
        </row>
        <row r="112">
          <cell r="B112" t="str">
            <v>SUPR178</v>
          </cell>
          <cell r="C112" t="str">
            <v>RANGA  ELECTRICALS (P) LTD</v>
          </cell>
          <cell r="D112"/>
          <cell r="E112"/>
          <cell r="F112"/>
          <cell r="G112"/>
          <cell r="H112">
            <v>63750</v>
          </cell>
          <cell r="I112">
            <v>0</v>
          </cell>
          <cell r="J112"/>
          <cell r="K112">
            <v>63750</v>
          </cell>
          <cell r="L112">
            <v>63750</v>
          </cell>
        </row>
        <row r="113">
          <cell r="B113" t="str">
            <v>SUPR180</v>
          </cell>
          <cell r="C113" t="str">
            <v>ROYAL MARKETING (Stationeries &amp; Computer)</v>
          </cell>
          <cell r="D113">
            <v>26337</v>
          </cell>
          <cell r="E113"/>
          <cell r="F113"/>
          <cell r="G113"/>
          <cell r="H113"/>
          <cell r="I113">
            <v>0</v>
          </cell>
          <cell r="J113"/>
          <cell r="K113">
            <v>26337</v>
          </cell>
          <cell r="L113">
            <v>26337</v>
          </cell>
        </row>
        <row r="114">
          <cell r="B114" t="str">
            <v>SUPR193</v>
          </cell>
          <cell r="C114" t="str">
            <v>RETZ ENTERPRISES</v>
          </cell>
          <cell r="D114">
            <v>46728</v>
          </cell>
          <cell r="E114"/>
          <cell r="F114"/>
          <cell r="G114"/>
          <cell r="H114"/>
          <cell r="I114">
            <v>0</v>
          </cell>
          <cell r="J114"/>
          <cell r="K114">
            <v>46728</v>
          </cell>
          <cell r="L114">
            <v>46728</v>
          </cell>
        </row>
        <row r="115">
          <cell r="B115" t="str">
            <v>SUPS046</v>
          </cell>
          <cell r="C115" t="str">
            <v>SATCO TRADERS ( INDIA ) PVT.LTD</v>
          </cell>
          <cell r="D115">
            <v>7728</v>
          </cell>
          <cell r="E115"/>
          <cell r="F115"/>
          <cell r="G115"/>
          <cell r="H115"/>
          <cell r="I115">
            <v>0</v>
          </cell>
          <cell r="J115"/>
          <cell r="K115">
            <v>7728</v>
          </cell>
          <cell r="L115">
            <v>7728</v>
          </cell>
        </row>
        <row r="116">
          <cell r="B116" t="str">
            <v>SUPS087</v>
          </cell>
          <cell r="C116" t="str">
            <v>SRIDEVI GRAPHICS</v>
          </cell>
          <cell r="D116">
            <v>26078.2</v>
          </cell>
          <cell r="E116"/>
          <cell r="F116">
            <v>1904</v>
          </cell>
          <cell r="G116"/>
          <cell r="H116">
            <v>2972.4</v>
          </cell>
          <cell r="I116">
            <v>0</v>
          </cell>
          <cell r="J116"/>
          <cell r="K116">
            <v>30954.6</v>
          </cell>
          <cell r="L116">
            <v>30954.6</v>
          </cell>
        </row>
        <row r="117">
          <cell r="B117" t="str">
            <v>SUPS088</v>
          </cell>
          <cell r="C117" t="str">
            <v>S.M.S. ENTERPRISES</v>
          </cell>
          <cell r="D117">
            <v>531</v>
          </cell>
          <cell r="E117"/>
          <cell r="F117"/>
          <cell r="G117"/>
          <cell r="H117"/>
          <cell r="I117">
            <v>0</v>
          </cell>
          <cell r="J117"/>
          <cell r="K117">
            <v>531</v>
          </cell>
          <cell r="L117">
            <v>531</v>
          </cell>
        </row>
        <row r="118">
          <cell r="B118" t="str">
            <v>SUPS136</v>
          </cell>
          <cell r="C118" t="str">
            <v>SPECTRUMM TRADERS</v>
          </cell>
          <cell r="D118">
            <v>12953.52</v>
          </cell>
          <cell r="E118">
            <v>0.3</v>
          </cell>
          <cell r="F118"/>
          <cell r="G118"/>
          <cell r="H118"/>
          <cell r="I118">
            <v>0</v>
          </cell>
          <cell r="J118"/>
          <cell r="K118">
            <v>12953.82</v>
          </cell>
          <cell r="L118">
            <v>12953.82</v>
          </cell>
        </row>
        <row r="119">
          <cell r="B119" t="str">
            <v>SUPS160</v>
          </cell>
          <cell r="C119" t="str">
            <v>SREE PROVISION STORE</v>
          </cell>
          <cell r="D119">
            <v>11888.34</v>
          </cell>
          <cell r="E119">
            <v>771.64</v>
          </cell>
          <cell r="F119">
            <v>45861.02</v>
          </cell>
          <cell r="G119">
            <v>8356.98</v>
          </cell>
          <cell r="H119"/>
          <cell r="I119">
            <v>0</v>
          </cell>
          <cell r="J119"/>
          <cell r="K119">
            <v>66877.98</v>
          </cell>
          <cell r="L119">
            <v>66877.98</v>
          </cell>
        </row>
        <row r="120">
          <cell r="B120" t="str">
            <v>SUPS219</v>
          </cell>
          <cell r="C120" t="str">
            <v>SURTHI AGENCY</v>
          </cell>
          <cell r="D120">
            <v>10080</v>
          </cell>
          <cell r="E120"/>
          <cell r="F120"/>
          <cell r="G120"/>
          <cell r="H120"/>
          <cell r="I120">
            <v>0</v>
          </cell>
          <cell r="J120"/>
          <cell r="K120">
            <v>10080</v>
          </cell>
          <cell r="L120">
            <v>10080</v>
          </cell>
        </row>
        <row r="121">
          <cell r="B121" t="str">
            <v>SUPS257</v>
          </cell>
          <cell r="C121" t="str">
            <v>SHREE MAHALAKSHMI STORES</v>
          </cell>
          <cell r="D121">
            <v>1813.56</v>
          </cell>
          <cell r="E121"/>
          <cell r="F121"/>
          <cell r="G121"/>
          <cell r="H121"/>
          <cell r="I121">
            <v>0</v>
          </cell>
          <cell r="J121"/>
          <cell r="K121">
            <v>1813.56</v>
          </cell>
          <cell r="L121">
            <v>1813.56</v>
          </cell>
        </row>
        <row r="122">
          <cell r="B122" t="str">
            <v>SUPS301</v>
          </cell>
          <cell r="C122" t="str">
            <v>S.V.Distribuotrs Pvt.Ltd.</v>
          </cell>
          <cell r="D122"/>
          <cell r="E122"/>
          <cell r="F122"/>
          <cell r="G122"/>
          <cell r="H122"/>
          <cell r="I122">
            <v>15467</v>
          </cell>
          <cell r="J122">
            <v>15467</v>
          </cell>
          <cell r="K122"/>
          <cell r="L122">
            <v>-15467</v>
          </cell>
        </row>
        <row r="123">
          <cell r="B123" t="str">
            <v>SUPS354</v>
          </cell>
          <cell r="C123" t="str">
            <v>SABARI HOTEL EQUIPMENT SUPPLIERS</v>
          </cell>
          <cell r="D123"/>
          <cell r="E123"/>
          <cell r="F123">
            <v>218385</v>
          </cell>
          <cell r="G123"/>
          <cell r="H123"/>
          <cell r="I123">
            <v>0</v>
          </cell>
          <cell r="J123"/>
          <cell r="K123">
            <v>218385</v>
          </cell>
          <cell r="L123">
            <v>218385</v>
          </cell>
        </row>
        <row r="124">
          <cell r="B124" t="str">
            <v>SUPS370</v>
          </cell>
          <cell r="C124" t="str">
            <v>SHREE HINGLAJ CROCKERY HOUSE</v>
          </cell>
          <cell r="D124">
            <v>2289.6799999999998</v>
          </cell>
          <cell r="E124"/>
          <cell r="F124"/>
          <cell r="G124">
            <v>6494.74</v>
          </cell>
          <cell r="H124"/>
          <cell r="I124">
            <v>0</v>
          </cell>
          <cell r="J124"/>
          <cell r="K124">
            <v>8784.42</v>
          </cell>
          <cell r="L124">
            <v>8784.42</v>
          </cell>
        </row>
        <row r="125">
          <cell r="B125" t="str">
            <v>SUPS372</v>
          </cell>
          <cell r="C125" t="str">
            <v>SRI SAI RAM FOODS</v>
          </cell>
          <cell r="D125">
            <v>38994.379999999997</v>
          </cell>
          <cell r="E125"/>
          <cell r="F125"/>
          <cell r="G125"/>
          <cell r="H125"/>
          <cell r="I125">
            <v>0</v>
          </cell>
          <cell r="J125"/>
          <cell r="K125">
            <v>38994.379999999997</v>
          </cell>
          <cell r="L125">
            <v>38994.379999999997</v>
          </cell>
        </row>
        <row r="126">
          <cell r="B126" t="str">
            <v>SUPS406</v>
          </cell>
          <cell r="C126" t="str">
            <v>SAI COMPUTER &amp; STATIONERY</v>
          </cell>
          <cell r="D126">
            <v>1286.98</v>
          </cell>
          <cell r="E126"/>
          <cell r="F126"/>
          <cell r="G126"/>
          <cell r="H126"/>
          <cell r="I126">
            <v>0.38</v>
          </cell>
          <cell r="J126"/>
          <cell r="K126">
            <v>1286.5999999999999</v>
          </cell>
          <cell r="L126">
            <v>1286.5999999999999</v>
          </cell>
        </row>
        <row r="127">
          <cell r="B127" t="str">
            <v>SUPS421</v>
          </cell>
          <cell r="C127" t="str">
            <v>SIMRUTHA ENTERPRISES</v>
          </cell>
          <cell r="D127">
            <v>17958</v>
          </cell>
          <cell r="E127"/>
          <cell r="F127"/>
          <cell r="G127"/>
          <cell r="H127"/>
          <cell r="I127">
            <v>0</v>
          </cell>
          <cell r="J127"/>
          <cell r="K127">
            <v>17958</v>
          </cell>
          <cell r="L127">
            <v>17958</v>
          </cell>
        </row>
        <row r="128">
          <cell r="B128" t="str">
            <v>SUPS468</v>
          </cell>
          <cell r="C128" t="str">
            <v>SURIYA PACKAGE</v>
          </cell>
          <cell r="D128">
            <v>2800</v>
          </cell>
          <cell r="E128"/>
          <cell r="F128"/>
          <cell r="G128"/>
          <cell r="H128"/>
          <cell r="I128">
            <v>0</v>
          </cell>
          <cell r="J128"/>
          <cell r="K128">
            <v>2800</v>
          </cell>
          <cell r="L128">
            <v>2800</v>
          </cell>
        </row>
        <row r="129">
          <cell r="B129" t="str">
            <v>SUPS477</v>
          </cell>
          <cell r="C129" t="str">
            <v>SRT INDUSTRIES</v>
          </cell>
          <cell r="D129">
            <v>18250</v>
          </cell>
          <cell r="E129"/>
          <cell r="F129"/>
          <cell r="G129"/>
          <cell r="H129"/>
          <cell r="I129">
            <v>0</v>
          </cell>
          <cell r="J129"/>
          <cell r="K129">
            <v>18250</v>
          </cell>
          <cell r="L129">
            <v>18250</v>
          </cell>
        </row>
        <row r="130">
          <cell r="B130" t="str">
            <v>SUPS490</v>
          </cell>
          <cell r="C130" t="str">
            <v>SRI LAKSHMI NARAYANAA TRANSPORT</v>
          </cell>
          <cell r="D130">
            <v>6600</v>
          </cell>
          <cell r="E130"/>
          <cell r="F130"/>
          <cell r="G130"/>
          <cell r="H130"/>
          <cell r="I130">
            <v>0</v>
          </cell>
          <cell r="J130"/>
          <cell r="K130">
            <v>6600</v>
          </cell>
          <cell r="L130">
            <v>6600</v>
          </cell>
        </row>
        <row r="131">
          <cell r="B131" t="str">
            <v>SUPS529</v>
          </cell>
          <cell r="C131" t="str">
            <v>SHREE SAPTHAGIRI GLASS AGENCIES</v>
          </cell>
          <cell r="D131">
            <v>1754.08</v>
          </cell>
          <cell r="E131"/>
          <cell r="F131"/>
          <cell r="G131">
            <v>0.13</v>
          </cell>
          <cell r="H131"/>
          <cell r="I131">
            <v>0</v>
          </cell>
          <cell r="J131"/>
          <cell r="K131">
            <v>1754.21</v>
          </cell>
          <cell r="L131">
            <v>1754.21</v>
          </cell>
        </row>
        <row r="132">
          <cell r="B132" t="str">
            <v>SUPS570</v>
          </cell>
          <cell r="C132" t="str">
            <v>SASTHA ENTERPRISES</v>
          </cell>
          <cell r="D132">
            <v>3422</v>
          </cell>
          <cell r="E132"/>
          <cell r="F132"/>
          <cell r="G132"/>
          <cell r="H132"/>
          <cell r="I132">
            <v>0</v>
          </cell>
          <cell r="J132"/>
          <cell r="K132">
            <v>3422</v>
          </cell>
          <cell r="L132">
            <v>3422</v>
          </cell>
        </row>
        <row r="133">
          <cell r="B133" t="str">
            <v>SUPS585</v>
          </cell>
          <cell r="C133" t="str">
            <v>SRI ANNAI AGENCIES</v>
          </cell>
          <cell r="D133">
            <v>45150</v>
          </cell>
          <cell r="E133"/>
          <cell r="F133"/>
          <cell r="G133"/>
          <cell r="H133"/>
          <cell r="I133">
            <v>0</v>
          </cell>
          <cell r="J133"/>
          <cell r="K133">
            <v>45150</v>
          </cell>
          <cell r="L133">
            <v>45150</v>
          </cell>
        </row>
        <row r="134">
          <cell r="B134" t="str">
            <v>SUPS588</v>
          </cell>
          <cell r="C134" t="str">
            <v>SULA VINEYARDS PRIVATE LIMITED</v>
          </cell>
          <cell r="D134"/>
          <cell r="E134"/>
          <cell r="F134"/>
          <cell r="G134"/>
          <cell r="H134"/>
          <cell r="I134">
            <v>4097</v>
          </cell>
          <cell r="J134">
            <v>4097</v>
          </cell>
          <cell r="K134"/>
          <cell r="L134">
            <v>-4097</v>
          </cell>
        </row>
        <row r="135">
          <cell r="B135" t="str">
            <v>SUPS602</v>
          </cell>
          <cell r="C135" t="str">
            <v>S.R. AGRO</v>
          </cell>
          <cell r="D135">
            <v>17459.32</v>
          </cell>
          <cell r="E135"/>
          <cell r="F135"/>
          <cell r="G135"/>
          <cell r="H135"/>
          <cell r="I135">
            <v>0.4</v>
          </cell>
          <cell r="J135"/>
          <cell r="K135">
            <v>17458.919999999998</v>
          </cell>
          <cell r="L135">
            <v>17458.919999999998</v>
          </cell>
        </row>
        <row r="136">
          <cell r="B136" t="str">
            <v>SUPS604</v>
          </cell>
          <cell r="C136" t="str">
            <v>S.S.TRADERS</v>
          </cell>
          <cell r="D136">
            <v>3871.87</v>
          </cell>
          <cell r="E136"/>
          <cell r="F136"/>
          <cell r="G136"/>
          <cell r="H136"/>
          <cell r="I136">
            <v>0</v>
          </cell>
          <cell r="J136"/>
          <cell r="K136">
            <v>3871.87</v>
          </cell>
          <cell r="L136">
            <v>3871.87</v>
          </cell>
        </row>
        <row r="137">
          <cell r="B137" t="str">
            <v>SUPS628</v>
          </cell>
          <cell r="C137" t="str">
            <v>SUBAM  LANDSCAPE</v>
          </cell>
          <cell r="D137">
            <v>68262</v>
          </cell>
          <cell r="E137"/>
          <cell r="F137"/>
          <cell r="G137"/>
          <cell r="H137"/>
          <cell r="I137">
            <v>1562</v>
          </cell>
          <cell r="J137"/>
          <cell r="K137">
            <v>66700</v>
          </cell>
          <cell r="L137">
            <v>66700</v>
          </cell>
        </row>
        <row r="138">
          <cell r="B138" t="str">
            <v>SUPS629</v>
          </cell>
          <cell r="C138" t="str">
            <v>SNJ  BREWERISES  PRIVATE LIMITED (JAPANEES)</v>
          </cell>
          <cell r="D138"/>
          <cell r="E138"/>
          <cell r="F138"/>
          <cell r="G138">
            <v>7080</v>
          </cell>
          <cell r="H138"/>
          <cell r="I138">
            <v>10620</v>
          </cell>
          <cell r="J138">
            <v>3540</v>
          </cell>
          <cell r="K138"/>
          <cell r="L138">
            <v>-3540</v>
          </cell>
        </row>
        <row r="139">
          <cell r="B139" t="str">
            <v>SUPS633</v>
          </cell>
          <cell r="C139" t="str">
            <v>SRI LAKSHMI PRINTERS</v>
          </cell>
          <cell r="D139">
            <v>0.99</v>
          </cell>
          <cell r="E139">
            <v>3360</v>
          </cell>
          <cell r="F139"/>
          <cell r="G139"/>
          <cell r="H139"/>
          <cell r="I139">
            <v>0</v>
          </cell>
          <cell r="J139"/>
          <cell r="K139">
            <v>3360.99</v>
          </cell>
          <cell r="L139">
            <v>3360.99</v>
          </cell>
        </row>
        <row r="140">
          <cell r="B140" t="str">
            <v>SUPS670</v>
          </cell>
          <cell r="C140" t="str">
            <v>SP WORLD WINE EXPRESS</v>
          </cell>
          <cell r="D140"/>
          <cell r="E140"/>
          <cell r="F140"/>
          <cell r="G140">
            <v>6678</v>
          </cell>
          <cell r="H140"/>
          <cell r="I140">
            <v>0</v>
          </cell>
          <cell r="J140"/>
          <cell r="K140">
            <v>6678</v>
          </cell>
          <cell r="L140">
            <v>6678</v>
          </cell>
        </row>
        <row r="141">
          <cell r="B141" t="str">
            <v>SUPS681</v>
          </cell>
          <cell r="C141" t="str">
            <v>SURANA ELECTRICALS</v>
          </cell>
          <cell r="D141">
            <v>14856.22</v>
          </cell>
          <cell r="E141"/>
          <cell r="F141"/>
          <cell r="G141"/>
          <cell r="H141"/>
          <cell r="I141">
            <v>0</v>
          </cell>
          <cell r="J141"/>
          <cell r="K141">
            <v>14856.22</v>
          </cell>
          <cell r="L141">
            <v>14856.22</v>
          </cell>
        </row>
        <row r="142">
          <cell r="B142" t="str">
            <v>SUPS687</v>
          </cell>
          <cell r="C142" t="str">
            <v>SAMRAAT VIKRAM EMPIRE PRIVATE LIMITED</v>
          </cell>
          <cell r="D142">
            <v>26963</v>
          </cell>
          <cell r="E142">
            <v>0.24</v>
          </cell>
          <cell r="F142"/>
          <cell r="G142"/>
          <cell r="H142"/>
          <cell r="I142">
            <v>0</v>
          </cell>
          <cell r="J142"/>
          <cell r="K142">
            <v>26963.24</v>
          </cell>
          <cell r="L142">
            <v>26963.24</v>
          </cell>
        </row>
        <row r="143">
          <cell r="B143" t="str">
            <v>SUPS691</v>
          </cell>
          <cell r="C143" t="str">
            <v>SRI SAI RAGHAVENDRA ASSOCIATES</v>
          </cell>
          <cell r="D143">
            <v>46728</v>
          </cell>
          <cell r="E143"/>
          <cell r="F143"/>
          <cell r="G143"/>
          <cell r="H143"/>
          <cell r="I143">
            <v>0</v>
          </cell>
          <cell r="J143"/>
          <cell r="K143">
            <v>46728</v>
          </cell>
          <cell r="L143">
            <v>46728</v>
          </cell>
        </row>
        <row r="144">
          <cell r="B144" t="str">
            <v>SUPS692</v>
          </cell>
          <cell r="C144" t="str">
            <v>SRI SHANKER GLASSWARE &amp; GENERAL MERCHANT</v>
          </cell>
          <cell r="D144">
            <v>41780</v>
          </cell>
          <cell r="E144"/>
          <cell r="F144"/>
          <cell r="G144"/>
          <cell r="H144"/>
          <cell r="I144">
            <v>0</v>
          </cell>
          <cell r="J144"/>
          <cell r="K144">
            <v>41780</v>
          </cell>
          <cell r="L144">
            <v>41780</v>
          </cell>
        </row>
        <row r="145">
          <cell r="B145" t="str">
            <v>SUPS695</v>
          </cell>
          <cell r="C145" t="str">
            <v>SAMBERRY EXOTICS PVT LTD</v>
          </cell>
          <cell r="D145">
            <v>6983</v>
          </cell>
          <cell r="E145"/>
          <cell r="F145"/>
          <cell r="G145"/>
          <cell r="H145"/>
          <cell r="I145">
            <v>0</v>
          </cell>
          <cell r="J145"/>
          <cell r="K145">
            <v>6983</v>
          </cell>
          <cell r="L145">
            <v>6983</v>
          </cell>
        </row>
        <row r="146">
          <cell r="B146" t="str">
            <v>SUPS696</v>
          </cell>
          <cell r="C146" t="str">
            <v>SHUTTLECARS INDIA PVT LTD</v>
          </cell>
          <cell r="D146">
            <v>9976</v>
          </cell>
          <cell r="E146"/>
          <cell r="F146"/>
          <cell r="G146"/>
          <cell r="H146"/>
          <cell r="I146">
            <v>0</v>
          </cell>
          <cell r="J146"/>
          <cell r="K146">
            <v>9976</v>
          </cell>
          <cell r="L146">
            <v>9976</v>
          </cell>
        </row>
        <row r="147">
          <cell r="B147" t="str">
            <v>SUPSG06</v>
          </cell>
          <cell r="C147" t="str">
            <v>SWIGGY</v>
          </cell>
          <cell r="D147"/>
          <cell r="E147"/>
          <cell r="F147"/>
          <cell r="G147"/>
          <cell r="H147"/>
          <cell r="I147">
            <v>1617</v>
          </cell>
          <cell r="J147">
            <v>1617</v>
          </cell>
          <cell r="K147"/>
          <cell r="L147">
            <v>-1617</v>
          </cell>
        </row>
        <row r="148">
          <cell r="B148" t="str">
            <v>SUPT018</v>
          </cell>
          <cell r="C148" t="str">
            <v>THE MATCH MAKERS</v>
          </cell>
          <cell r="D148"/>
          <cell r="E148"/>
          <cell r="F148"/>
          <cell r="G148"/>
          <cell r="H148"/>
          <cell r="I148">
            <v>11061</v>
          </cell>
          <cell r="J148">
            <v>11061</v>
          </cell>
          <cell r="K148"/>
          <cell r="L148">
            <v>-11061</v>
          </cell>
        </row>
        <row r="149">
          <cell r="B149" t="str">
            <v>SUPT037</v>
          </cell>
          <cell r="C149" t="str">
            <v>TRIDENT MARKETING STRATEGIES PVT LTD</v>
          </cell>
          <cell r="D149">
            <v>9450</v>
          </cell>
          <cell r="E149"/>
          <cell r="F149"/>
          <cell r="G149"/>
          <cell r="H149"/>
          <cell r="I149">
            <v>0</v>
          </cell>
          <cell r="J149"/>
          <cell r="K149">
            <v>9450</v>
          </cell>
          <cell r="L149">
            <v>9450</v>
          </cell>
        </row>
        <row r="150">
          <cell r="B150" t="str">
            <v>SUPT043</v>
          </cell>
          <cell r="C150" t="str">
            <v>THAMARAI KANNAN.K.</v>
          </cell>
          <cell r="D150">
            <v>9860.14</v>
          </cell>
          <cell r="E150"/>
          <cell r="F150"/>
          <cell r="G150"/>
          <cell r="H150"/>
          <cell r="I150">
            <v>0</v>
          </cell>
          <cell r="J150"/>
          <cell r="K150">
            <v>9860.14</v>
          </cell>
          <cell r="L150">
            <v>9860.14</v>
          </cell>
        </row>
        <row r="151">
          <cell r="B151" t="str">
            <v>SUPT062</v>
          </cell>
          <cell r="C151" t="str">
            <v>TASMAC(DRAUGHT BEER)</v>
          </cell>
          <cell r="D151">
            <v>56160</v>
          </cell>
          <cell r="E151"/>
          <cell r="F151"/>
          <cell r="G151"/>
          <cell r="H151"/>
          <cell r="I151">
            <v>79320</v>
          </cell>
          <cell r="J151">
            <v>23160</v>
          </cell>
          <cell r="K151"/>
          <cell r="L151">
            <v>-23160</v>
          </cell>
        </row>
        <row r="152">
          <cell r="B152" t="str">
            <v>SUPT075</v>
          </cell>
          <cell r="C152" t="str">
            <v>TECHNO EQUIP CARE</v>
          </cell>
          <cell r="D152">
            <v>36344</v>
          </cell>
          <cell r="E152"/>
          <cell r="F152"/>
          <cell r="G152">
            <v>20166</v>
          </cell>
          <cell r="H152">
            <v>60981</v>
          </cell>
          <cell r="I152">
            <v>104731</v>
          </cell>
          <cell r="J152"/>
          <cell r="K152">
            <v>12760</v>
          </cell>
          <cell r="L152">
            <v>12760</v>
          </cell>
        </row>
        <row r="153">
          <cell r="B153" t="str">
            <v>SUPT091</v>
          </cell>
          <cell r="C153" t="str">
            <v>THE PROMPT</v>
          </cell>
          <cell r="D153">
            <v>32960.5</v>
          </cell>
          <cell r="E153">
            <v>20434.5</v>
          </cell>
          <cell r="F153">
            <v>13195.6</v>
          </cell>
          <cell r="G153"/>
          <cell r="H153">
            <v>106605.22</v>
          </cell>
          <cell r="I153">
            <v>0</v>
          </cell>
          <cell r="J153"/>
          <cell r="K153">
            <v>173195.82</v>
          </cell>
          <cell r="L153">
            <v>173195.82</v>
          </cell>
        </row>
        <row r="154">
          <cell r="B154" t="str">
            <v>SUPT100</v>
          </cell>
          <cell r="C154" t="str">
            <v>TEJASWE SOLUTIONS</v>
          </cell>
          <cell r="D154">
            <v>25390.07</v>
          </cell>
          <cell r="E154"/>
          <cell r="F154"/>
          <cell r="G154"/>
          <cell r="H154"/>
          <cell r="I154">
            <v>0</v>
          </cell>
          <cell r="J154"/>
          <cell r="K154">
            <v>25390.07</v>
          </cell>
          <cell r="L154">
            <v>25390.07</v>
          </cell>
        </row>
        <row r="155">
          <cell r="B155" t="str">
            <v>SUPT204</v>
          </cell>
          <cell r="C155" t="str">
            <v>TASMAC ( DRAUGHT BEER JAPANEES )</v>
          </cell>
          <cell r="D155">
            <v>25920</v>
          </cell>
          <cell r="E155"/>
          <cell r="F155"/>
          <cell r="G155"/>
          <cell r="H155"/>
          <cell r="I155">
            <v>34560</v>
          </cell>
          <cell r="J155">
            <v>8640</v>
          </cell>
          <cell r="K155"/>
          <cell r="L155">
            <v>-8640</v>
          </cell>
        </row>
        <row r="156">
          <cell r="B156" t="str">
            <v>SUPT217</v>
          </cell>
          <cell r="C156" t="str">
            <v>TIME PACKAGED DRINKING WATER</v>
          </cell>
          <cell r="D156">
            <v>24500</v>
          </cell>
          <cell r="E156"/>
          <cell r="F156"/>
          <cell r="G156"/>
          <cell r="H156"/>
          <cell r="I156">
            <v>0</v>
          </cell>
          <cell r="J156"/>
          <cell r="K156">
            <v>24500</v>
          </cell>
          <cell r="L156">
            <v>24500</v>
          </cell>
        </row>
        <row r="157">
          <cell r="B157" t="str">
            <v>SUPU011</v>
          </cell>
          <cell r="C157" t="str">
            <v>UDHAY EQUIPMENTS PVT.LTD.</v>
          </cell>
          <cell r="D157">
            <v>85676.92</v>
          </cell>
          <cell r="E157"/>
          <cell r="F157"/>
          <cell r="G157"/>
          <cell r="H157"/>
          <cell r="I157">
            <v>0</v>
          </cell>
          <cell r="J157"/>
          <cell r="K157">
            <v>85676.92</v>
          </cell>
          <cell r="L157">
            <v>85676.92</v>
          </cell>
        </row>
        <row r="158">
          <cell r="B158" t="str">
            <v>SUPU016</v>
          </cell>
          <cell r="C158" t="str">
            <v>UNIQUE HOTEL NEEDS</v>
          </cell>
          <cell r="D158">
            <v>1416</v>
          </cell>
          <cell r="E158"/>
          <cell r="F158"/>
          <cell r="G158"/>
          <cell r="H158"/>
          <cell r="I158">
            <v>0.4</v>
          </cell>
          <cell r="J158"/>
          <cell r="K158">
            <v>1415.6</v>
          </cell>
          <cell r="L158">
            <v>1415.6</v>
          </cell>
        </row>
        <row r="159">
          <cell r="B159" t="str">
            <v>SUPU037</v>
          </cell>
          <cell r="C159" t="str">
            <v>UNITED BREWERIES LIMITED</v>
          </cell>
          <cell r="D159"/>
          <cell r="E159"/>
          <cell r="F159"/>
          <cell r="G159"/>
          <cell r="H159"/>
          <cell r="I159">
            <v>8850</v>
          </cell>
          <cell r="J159">
            <v>8850</v>
          </cell>
          <cell r="K159"/>
          <cell r="L159">
            <v>-8850</v>
          </cell>
        </row>
        <row r="160">
          <cell r="B160" t="str">
            <v>SUPU048</v>
          </cell>
          <cell r="C160" t="str">
            <v>UNION TRADING COMPANY</v>
          </cell>
          <cell r="D160">
            <v>21350.78</v>
          </cell>
          <cell r="E160"/>
          <cell r="F160"/>
          <cell r="G160"/>
          <cell r="H160"/>
          <cell r="I160">
            <v>0</v>
          </cell>
          <cell r="J160"/>
          <cell r="K160">
            <v>21350.78</v>
          </cell>
          <cell r="L160">
            <v>21350.78</v>
          </cell>
        </row>
        <row r="161">
          <cell r="B161" t="str">
            <v>SUPV019</v>
          </cell>
          <cell r="C161" t="str">
            <v>VATHSALA AGENCIES</v>
          </cell>
          <cell r="D161"/>
          <cell r="E161"/>
          <cell r="F161"/>
          <cell r="G161"/>
          <cell r="H161"/>
          <cell r="I161">
            <v>457343.21</v>
          </cell>
          <cell r="J161">
            <v>457343.21</v>
          </cell>
          <cell r="K161"/>
          <cell r="L161">
            <v>-457343.21</v>
          </cell>
        </row>
        <row r="162">
          <cell r="B162" t="str">
            <v>SUPV076</v>
          </cell>
          <cell r="C162" t="str">
            <v>V.Palanichamy</v>
          </cell>
          <cell r="D162"/>
          <cell r="E162"/>
          <cell r="F162">
            <v>10400</v>
          </cell>
          <cell r="G162"/>
          <cell r="H162"/>
          <cell r="I162">
            <v>0</v>
          </cell>
          <cell r="J162"/>
          <cell r="K162">
            <v>10400</v>
          </cell>
          <cell r="L162">
            <v>10400</v>
          </cell>
        </row>
        <row r="163">
          <cell r="B163" t="str">
            <v>SUPV096</v>
          </cell>
          <cell r="C163" t="str">
            <v>VARUN CERAMICS &amp; SANITARY</v>
          </cell>
          <cell r="D163">
            <v>41524.519999999997</v>
          </cell>
          <cell r="E163"/>
          <cell r="F163"/>
          <cell r="G163"/>
          <cell r="H163"/>
          <cell r="I163">
            <v>0</v>
          </cell>
          <cell r="J163"/>
          <cell r="K163">
            <v>41524.519999999997</v>
          </cell>
          <cell r="L163">
            <v>41524.519999999997</v>
          </cell>
        </row>
        <row r="164">
          <cell r="B164" t="str">
            <v>SUPV127</v>
          </cell>
          <cell r="C164" t="str">
            <v>VALUE PEST O CARE PVT LTD</v>
          </cell>
          <cell r="D164">
            <v>109980</v>
          </cell>
          <cell r="E164"/>
          <cell r="F164"/>
          <cell r="G164"/>
          <cell r="H164"/>
          <cell r="I164">
            <v>940</v>
          </cell>
          <cell r="J164"/>
          <cell r="K164">
            <v>109040</v>
          </cell>
          <cell r="L164">
            <v>109040</v>
          </cell>
        </row>
        <row r="165">
          <cell r="B165" t="str">
            <v>SUPV131</v>
          </cell>
          <cell r="C165" t="str">
            <v>V.S.SAFETY GLASS SOLUTIONS</v>
          </cell>
          <cell r="D165"/>
          <cell r="E165"/>
          <cell r="F165"/>
          <cell r="G165">
            <v>202</v>
          </cell>
          <cell r="H165"/>
          <cell r="I165">
            <v>24202</v>
          </cell>
          <cell r="J165">
            <v>24000</v>
          </cell>
          <cell r="K165"/>
          <cell r="L165">
            <v>-24000</v>
          </cell>
        </row>
        <row r="166">
          <cell r="B166" t="str">
            <v>SUPV132</v>
          </cell>
          <cell r="C166" t="str">
            <v>VN WELLNESS STUDIO PVT LTD</v>
          </cell>
          <cell r="D166"/>
          <cell r="E166"/>
          <cell r="F166"/>
          <cell r="G166"/>
          <cell r="H166">
            <v>58137</v>
          </cell>
          <cell r="I166">
            <v>49882</v>
          </cell>
          <cell r="J166"/>
          <cell r="K166">
            <v>8255</v>
          </cell>
          <cell r="L166">
            <v>8255</v>
          </cell>
        </row>
        <row r="167">
          <cell r="B167" t="str">
            <v>SUPV134</v>
          </cell>
          <cell r="C167" t="str">
            <v>VOICEGATE TECHNOLOGIES INDIA PVT  LTD</v>
          </cell>
          <cell r="D167"/>
          <cell r="E167"/>
          <cell r="F167"/>
          <cell r="G167"/>
          <cell r="H167"/>
          <cell r="I167">
            <v>233333</v>
          </cell>
          <cell r="J167">
            <v>233333</v>
          </cell>
          <cell r="K167"/>
          <cell r="L167">
            <v>-233333</v>
          </cell>
        </row>
        <row r="168">
          <cell r="B168" t="str">
            <v>SUPV137</v>
          </cell>
          <cell r="C168" t="str">
            <v>VISHWAKARMA METAL CRAFT</v>
          </cell>
          <cell r="D168"/>
          <cell r="E168"/>
          <cell r="F168"/>
          <cell r="G168"/>
          <cell r="H168"/>
          <cell r="I168">
            <v>410640</v>
          </cell>
          <cell r="J168">
            <v>410640</v>
          </cell>
          <cell r="K168"/>
          <cell r="L168">
            <v>-410640</v>
          </cell>
        </row>
        <row r="169">
          <cell r="B169" t="str">
            <v>SUPV140</v>
          </cell>
          <cell r="C169" t="str">
            <v>VADIVEL KITCHEN EQUIPMENTS</v>
          </cell>
          <cell r="D169"/>
          <cell r="E169"/>
          <cell r="F169"/>
          <cell r="G169"/>
          <cell r="H169"/>
          <cell r="I169">
            <v>205557</v>
          </cell>
          <cell r="J169">
            <v>205557</v>
          </cell>
          <cell r="K169"/>
          <cell r="L169">
            <v>-205557</v>
          </cell>
        </row>
        <row r="170">
          <cell r="B170" t="str">
            <v>SUPV142</v>
          </cell>
          <cell r="C170" t="str">
            <v>VENKAT AND  ASSOCIATES LLP</v>
          </cell>
          <cell r="D170">
            <v>122852</v>
          </cell>
          <cell r="E170"/>
          <cell r="F170"/>
          <cell r="G170"/>
          <cell r="H170"/>
          <cell r="I170">
            <v>0</v>
          </cell>
          <cell r="J170"/>
          <cell r="K170">
            <v>122852</v>
          </cell>
          <cell r="L170">
            <v>122852</v>
          </cell>
        </row>
        <row r="171">
          <cell r="B171" t="str">
            <v>SUPW097</v>
          </cell>
          <cell r="C171" t="str">
            <v>WALKER AGENCIES</v>
          </cell>
          <cell r="D171">
            <v>6490</v>
          </cell>
          <cell r="E171"/>
          <cell r="F171"/>
          <cell r="G171"/>
          <cell r="H171"/>
          <cell r="I171">
            <v>470</v>
          </cell>
          <cell r="J171"/>
          <cell r="K171">
            <v>6020</v>
          </cell>
          <cell r="L171">
            <v>6020</v>
          </cell>
        </row>
        <row r="172">
          <cell r="B172" t="str">
            <v>SUPY005</v>
          </cell>
          <cell r="C172" t="str">
            <v>YOURS AUDIO VISUALS</v>
          </cell>
          <cell r="D172">
            <v>8530.5499999999993</v>
          </cell>
          <cell r="E172">
            <v>191640.21</v>
          </cell>
          <cell r="F172">
            <v>351.29</v>
          </cell>
          <cell r="G172"/>
          <cell r="H172"/>
          <cell r="I172">
            <v>0</v>
          </cell>
          <cell r="J172"/>
          <cell r="K172">
            <v>200522.05</v>
          </cell>
          <cell r="L172">
            <v>200522.05</v>
          </cell>
        </row>
        <row r="173">
          <cell r="B173" t="str">
            <v>SUPY012</v>
          </cell>
          <cell r="C173" t="str">
            <v>YUDISH AGENCY</v>
          </cell>
          <cell r="D173"/>
          <cell r="E173"/>
          <cell r="F173"/>
          <cell r="G173"/>
          <cell r="H173">
            <v>42291</v>
          </cell>
          <cell r="I173">
            <v>0</v>
          </cell>
          <cell r="J173"/>
          <cell r="K173">
            <v>42291</v>
          </cell>
          <cell r="L173">
            <v>42291</v>
          </cell>
        </row>
        <row r="174">
          <cell r="B174" t="str">
            <v>SUPY016</v>
          </cell>
          <cell r="C174" t="str">
            <v>YATRA TG STAYS PVT.LTD</v>
          </cell>
          <cell r="D174"/>
          <cell r="E174"/>
          <cell r="F174"/>
          <cell r="G174"/>
          <cell r="H174"/>
          <cell r="I174">
            <v>60234</v>
          </cell>
          <cell r="J174">
            <v>60234</v>
          </cell>
          <cell r="K174"/>
          <cell r="L174">
            <v>-60234</v>
          </cell>
        </row>
      </sheetData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4 (3)"/>
      <sheetName val="Sheet4 (2)"/>
      <sheetName val="Sheet4"/>
      <sheetName val="Sheet1"/>
      <sheetName val="Sheet2"/>
      <sheetName val="Sheet3"/>
    </sheetNames>
    <sheetDataSet>
      <sheetData sheetId="0"/>
      <sheetData sheetId="1">
        <row r="2">
          <cell r="C2" t="str">
            <v>SUPA034</v>
          </cell>
          <cell r="D2" t="str">
            <v>AJEY &amp; SONS OILS (MADRAS) PVT. LTD.</v>
          </cell>
          <cell r="E2">
            <v>127680</v>
          </cell>
          <cell r="L2">
            <v>0</v>
          </cell>
        </row>
        <row r="3">
          <cell r="C3" t="str">
            <v>SUPA036</v>
          </cell>
          <cell r="D3" t="str">
            <v>A.KAREEM BASHA</v>
          </cell>
          <cell r="E3">
            <v>617392.94999999995</v>
          </cell>
          <cell r="F3">
            <v>4061.3</v>
          </cell>
          <cell r="G3">
            <v>2739.6</v>
          </cell>
          <cell r="L3">
            <v>0</v>
          </cell>
        </row>
        <row r="4">
          <cell r="C4" t="str">
            <v>SUPA075</v>
          </cell>
          <cell r="D4" t="str">
            <v>ANUGRAHA MULTITECH Co.</v>
          </cell>
          <cell r="G4">
            <v>0.98</v>
          </cell>
          <cell r="L4">
            <v>0</v>
          </cell>
        </row>
        <row r="5">
          <cell r="C5" t="str">
            <v>SUPA119</v>
          </cell>
          <cell r="D5" t="str">
            <v>ASHARAA</v>
          </cell>
          <cell r="L5">
            <v>1077740</v>
          </cell>
        </row>
        <row r="6">
          <cell r="C6" t="str">
            <v>SUPA182</v>
          </cell>
          <cell r="D6" t="str">
            <v>ADINATH LIGHTING SOLUTION</v>
          </cell>
          <cell r="E6">
            <v>30839.5</v>
          </cell>
          <cell r="F6">
            <v>0.92</v>
          </cell>
          <cell r="G6">
            <v>1</v>
          </cell>
          <cell r="I6">
            <v>8244</v>
          </cell>
          <cell r="L6">
            <v>0</v>
          </cell>
        </row>
        <row r="7">
          <cell r="C7" t="str">
            <v>SUPA191</v>
          </cell>
          <cell r="D7" t="str">
            <v>A.K. ENTERPRISES</v>
          </cell>
          <cell r="E7">
            <v>3093.2</v>
          </cell>
          <cell r="F7">
            <v>201.4</v>
          </cell>
          <cell r="G7">
            <v>951</v>
          </cell>
          <cell r="L7">
            <v>0</v>
          </cell>
        </row>
        <row r="8">
          <cell r="C8" t="str">
            <v>SUPA200</v>
          </cell>
          <cell r="D8" t="str">
            <v>AMCO</v>
          </cell>
          <cell r="E8">
            <v>0.48</v>
          </cell>
          <cell r="G8">
            <v>0.24</v>
          </cell>
          <cell r="L8">
            <v>0</v>
          </cell>
        </row>
        <row r="9">
          <cell r="C9" t="str">
            <v>SUPA208</v>
          </cell>
          <cell r="D9" t="str">
            <v>ALIVE BAGS SALES CORPORATION</v>
          </cell>
          <cell r="G9">
            <v>0.5</v>
          </cell>
          <cell r="J9">
            <v>14585</v>
          </cell>
          <cell r="L9">
            <v>14585</v>
          </cell>
        </row>
        <row r="10">
          <cell r="C10" t="str">
            <v>SUPA220</v>
          </cell>
          <cell r="D10" t="str">
            <v>ABDUL KADER AND SONS</v>
          </cell>
          <cell r="E10">
            <v>7646.38</v>
          </cell>
          <cell r="L10">
            <v>353.68</v>
          </cell>
        </row>
        <row r="11">
          <cell r="C11" t="str">
            <v>SUPA227</v>
          </cell>
          <cell r="D11" t="str">
            <v>AQUARIOUS WATER SOLUTIONS</v>
          </cell>
          <cell r="E11">
            <v>22361.439999999999</v>
          </cell>
          <cell r="F11">
            <v>0.44</v>
          </cell>
          <cell r="G11">
            <v>0.44</v>
          </cell>
          <cell r="L11">
            <v>4298</v>
          </cell>
        </row>
        <row r="12">
          <cell r="C12" t="str">
            <v>SUPA233</v>
          </cell>
          <cell r="D12" t="str">
            <v>ANAND AGENCYS</v>
          </cell>
          <cell r="F12">
            <v>0.48</v>
          </cell>
          <cell r="L12">
            <v>0</v>
          </cell>
        </row>
        <row r="13">
          <cell r="C13" t="str">
            <v>SUPA234</v>
          </cell>
          <cell r="D13" t="str">
            <v>A.G.S. ENGINEERING SERVICES</v>
          </cell>
          <cell r="E13">
            <v>8850</v>
          </cell>
          <cell r="L13">
            <v>0</v>
          </cell>
        </row>
        <row r="14">
          <cell r="C14" t="str">
            <v>SUPA238</v>
          </cell>
          <cell r="D14" t="str">
            <v>ASHOK STEEL HOUSE</v>
          </cell>
          <cell r="E14">
            <v>78349.600000000006</v>
          </cell>
          <cell r="L14">
            <v>26880</v>
          </cell>
        </row>
        <row r="15">
          <cell r="C15" t="str">
            <v>SUPA242</v>
          </cell>
          <cell r="D15" t="str">
            <v>ABS WATER TECH INDIA PVT LIMITED</v>
          </cell>
          <cell r="F15">
            <v>1381.5</v>
          </cell>
          <cell r="L15">
            <v>2471</v>
          </cell>
        </row>
        <row r="16">
          <cell r="C16" t="str">
            <v>SUPA263</v>
          </cell>
          <cell r="D16" t="str">
            <v>ALANKAR AGENCY</v>
          </cell>
          <cell r="E16">
            <v>76166.53</v>
          </cell>
          <cell r="F16">
            <v>1.19</v>
          </cell>
          <cell r="G16">
            <v>0.2</v>
          </cell>
          <cell r="L16">
            <v>0</v>
          </cell>
        </row>
        <row r="17">
          <cell r="C17" t="str">
            <v>SUPA266</v>
          </cell>
          <cell r="D17" t="str">
            <v>ADVANCE COOLING TOWERS PVT . LTD</v>
          </cell>
          <cell r="L17">
            <v>566400</v>
          </cell>
        </row>
        <row r="18">
          <cell r="C18" t="str">
            <v>SUPA269</v>
          </cell>
          <cell r="D18" t="str">
            <v>AAA SEA EXPORTS</v>
          </cell>
          <cell r="E18">
            <v>24750</v>
          </cell>
          <cell r="L18">
            <v>0</v>
          </cell>
        </row>
        <row r="19">
          <cell r="C19" t="str">
            <v>SUPA700</v>
          </cell>
          <cell r="D19" t="str">
            <v>C P AQUACULTURE ( INDIA ) PVT LTD</v>
          </cell>
          <cell r="E19">
            <v>108885</v>
          </cell>
          <cell r="L19">
            <v>0</v>
          </cell>
        </row>
        <row r="20">
          <cell r="C20" t="str">
            <v>SUPB009</v>
          </cell>
          <cell r="D20" t="str">
            <v>BI MARKETING AND SERVICES PVT.LTD.</v>
          </cell>
          <cell r="L20">
            <v>2360.1799999999998</v>
          </cell>
        </row>
        <row r="21">
          <cell r="C21" t="str">
            <v>SUPB055</v>
          </cell>
          <cell r="D21" t="str">
            <v>BALAJI FOODS</v>
          </cell>
          <cell r="E21">
            <v>0.54</v>
          </cell>
          <cell r="G21">
            <v>2.72</v>
          </cell>
          <cell r="L21">
            <v>0</v>
          </cell>
        </row>
        <row r="22">
          <cell r="C22" t="str">
            <v>SUPB056</v>
          </cell>
          <cell r="D22" t="str">
            <v>BOOTS INDIA</v>
          </cell>
          <cell r="E22">
            <v>91875.26</v>
          </cell>
          <cell r="F22">
            <v>0.26</v>
          </cell>
          <cell r="L22">
            <v>0</v>
          </cell>
        </row>
        <row r="23">
          <cell r="C23" t="str">
            <v>SUPB061</v>
          </cell>
          <cell r="D23" t="str">
            <v>BURHANI BOLT CENTRE</v>
          </cell>
          <cell r="E23">
            <v>0.22</v>
          </cell>
          <cell r="G23">
            <v>0.54</v>
          </cell>
          <cell r="L23">
            <v>0</v>
          </cell>
        </row>
        <row r="24">
          <cell r="C24" t="str">
            <v>SUPB066</v>
          </cell>
          <cell r="D24" t="str">
            <v>BASIRA &amp; CO</v>
          </cell>
          <cell r="E24">
            <v>48167.6</v>
          </cell>
          <cell r="F24">
            <v>0.6</v>
          </cell>
          <cell r="L24">
            <v>0</v>
          </cell>
        </row>
        <row r="25">
          <cell r="C25" t="str">
            <v>SUPB084</v>
          </cell>
          <cell r="D25" t="str">
            <v>BIG SCREEN</v>
          </cell>
          <cell r="G25">
            <v>240650</v>
          </cell>
          <cell r="L25">
            <v>131179</v>
          </cell>
        </row>
        <row r="26">
          <cell r="C26" t="str">
            <v>SUPB118</v>
          </cell>
          <cell r="D26" t="str">
            <v>BRITISH CLEAN</v>
          </cell>
          <cell r="F26">
            <v>2</v>
          </cell>
          <cell r="L26">
            <v>0</v>
          </cell>
        </row>
        <row r="27">
          <cell r="C27" t="str">
            <v>SUPB123</v>
          </cell>
          <cell r="D27" t="str">
            <v>BHARTI TELEMEDIA LTD</v>
          </cell>
          <cell r="G27">
            <v>16553</v>
          </cell>
          <cell r="L27">
            <v>37053</v>
          </cell>
        </row>
        <row r="28">
          <cell r="C28" t="str">
            <v>SUPB126</v>
          </cell>
          <cell r="D28" t="str">
            <v>BEST PRODUCTS COMPANY</v>
          </cell>
          <cell r="E28">
            <v>126965.45</v>
          </cell>
          <cell r="F28">
            <v>32526.7</v>
          </cell>
          <cell r="H28">
            <v>12322.36</v>
          </cell>
          <cell r="L28">
            <v>22108.99</v>
          </cell>
        </row>
        <row r="29">
          <cell r="C29" t="str">
            <v>SUPB137</v>
          </cell>
          <cell r="D29" t="str">
            <v>BABOO.S.A.R ( RENT)</v>
          </cell>
          <cell r="G29">
            <v>17300</v>
          </cell>
          <cell r="L29">
            <v>1730</v>
          </cell>
        </row>
        <row r="30">
          <cell r="C30" t="str">
            <v>SUPB140</v>
          </cell>
          <cell r="D30" t="str">
            <v>B&amp;J ENTERPRISES</v>
          </cell>
          <cell r="G30">
            <v>0.44</v>
          </cell>
          <cell r="L30">
            <v>0</v>
          </cell>
        </row>
        <row r="31">
          <cell r="C31" t="str">
            <v>SUPB146</v>
          </cell>
          <cell r="D31" t="str">
            <v>BENING BOISSONS CO</v>
          </cell>
          <cell r="E31">
            <v>4725</v>
          </cell>
          <cell r="L31">
            <v>0</v>
          </cell>
        </row>
        <row r="32">
          <cell r="C32" t="str">
            <v>SUPC022</v>
          </cell>
          <cell r="D32" t="str">
            <v>CERAMIC CENTRE</v>
          </cell>
          <cell r="E32">
            <v>11764.2</v>
          </cell>
          <cell r="F32">
            <v>0.11</v>
          </cell>
          <cell r="L32">
            <v>0</v>
          </cell>
        </row>
        <row r="33">
          <cell r="C33" t="str">
            <v>SUPC062</v>
          </cell>
          <cell r="D33" t="str">
            <v>CELESTIAL ENTERPRISES (INDIA)</v>
          </cell>
          <cell r="E33">
            <v>6490.16</v>
          </cell>
          <cell r="G33">
            <v>4840.32</v>
          </cell>
          <cell r="L33">
            <v>0</v>
          </cell>
        </row>
        <row r="34">
          <cell r="C34" t="str">
            <v>SUPC065</v>
          </cell>
          <cell r="D34" t="str">
            <v>CMWSSB (TANK WATER )</v>
          </cell>
          <cell r="L34">
            <v>11740</v>
          </cell>
        </row>
        <row r="35">
          <cell r="C35" t="str">
            <v>SUPC089</v>
          </cell>
          <cell r="D35" t="str">
            <v>CPR KEMPRODUCTS INDIA PVT LTD</v>
          </cell>
          <cell r="E35">
            <v>10620.96</v>
          </cell>
          <cell r="F35">
            <v>0.16</v>
          </cell>
          <cell r="G35">
            <v>0.36</v>
          </cell>
          <cell r="L35">
            <v>0</v>
          </cell>
        </row>
        <row r="36">
          <cell r="C36" t="str">
            <v>SUPC091</v>
          </cell>
          <cell r="D36" t="str">
            <v>Crea Sakthi Foods</v>
          </cell>
          <cell r="E36">
            <v>13800</v>
          </cell>
          <cell r="L36">
            <v>0</v>
          </cell>
        </row>
        <row r="37">
          <cell r="C37" t="str">
            <v>SUPC113</v>
          </cell>
          <cell r="D37" t="str">
            <v>CITRON HYGIENE SYSTEMS</v>
          </cell>
          <cell r="E37">
            <v>6519.5</v>
          </cell>
          <cell r="L37">
            <v>0</v>
          </cell>
        </row>
        <row r="38">
          <cell r="C38" t="str">
            <v>SUPC127</v>
          </cell>
          <cell r="D38" t="str">
            <v>CHENNAI AGENCIES</v>
          </cell>
          <cell r="E38">
            <v>0.14000000000000001</v>
          </cell>
          <cell r="G38">
            <v>0.28000000000000003</v>
          </cell>
          <cell r="L38">
            <v>0</v>
          </cell>
        </row>
        <row r="39">
          <cell r="C39" t="str">
            <v>SUPC135</v>
          </cell>
          <cell r="D39" t="str">
            <v>COMBII ORGANOCHEM PVT LTD</v>
          </cell>
          <cell r="E39">
            <v>52215</v>
          </cell>
          <cell r="L39">
            <v>0</v>
          </cell>
        </row>
        <row r="40">
          <cell r="C40" t="str">
            <v>SUPC153</v>
          </cell>
          <cell r="D40" t="str">
            <v>CITY POWER POINT</v>
          </cell>
          <cell r="G40">
            <v>0.8</v>
          </cell>
          <cell r="L40">
            <v>0</v>
          </cell>
        </row>
        <row r="41">
          <cell r="C41" t="str">
            <v>SUPC156</v>
          </cell>
          <cell r="D41" t="str">
            <v>CHAMUNDDEESWARE AGENCY</v>
          </cell>
          <cell r="E41">
            <v>0.71</v>
          </cell>
          <cell r="F41">
            <v>0.35</v>
          </cell>
          <cell r="G41">
            <v>0.51</v>
          </cell>
          <cell r="L41">
            <v>0</v>
          </cell>
        </row>
        <row r="42">
          <cell r="C42" t="str">
            <v>SUPC162</v>
          </cell>
          <cell r="D42" t="str">
            <v>Capital RE Energy and Laboratory Pvt Ltd.</v>
          </cell>
          <cell r="J42">
            <v>405</v>
          </cell>
          <cell r="L42">
            <v>309</v>
          </cell>
        </row>
        <row r="43">
          <cell r="C43" t="str">
            <v>SUPC164</v>
          </cell>
          <cell r="D43" t="str">
            <v>CPF (INDIA) PRIVATE LIMITED</v>
          </cell>
          <cell r="E43">
            <v>309431.34000000003</v>
          </cell>
          <cell r="F43">
            <v>1841.96</v>
          </cell>
          <cell r="G43">
            <v>2121.34</v>
          </cell>
          <cell r="L43">
            <v>0</v>
          </cell>
        </row>
        <row r="44">
          <cell r="C44" t="str">
            <v>SUPC166</v>
          </cell>
          <cell r="D44" t="str">
            <v>COFFEE DAY GLOBAL LIMITED</v>
          </cell>
          <cell r="E44">
            <v>0.66</v>
          </cell>
          <cell r="F44">
            <v>0.66</v>
          </cell>
          <cell r="G44">
            <v>1.32</v>
          </cell>
          <cell r="L44">
            <v>0</v>
          </cell>
        </row>
        <row r="45">
          <cell r="C45" t="str">
            <v>SUPC168</v>
          </cell>
          <cell r="D45" t="str">
            <v>CLEARTRIP PVT LTD</v>
          </cell>
          <cell r="L45">
            <v>4819</v>
          </cell>
        </row>
        <row r="46">
          <cell r="C46" t="str">
            <v>SUPC173</v>
          </cell>
          <cell r="D46" t="str">
            <v>CORTEX ENTERPRISES</v>
          </cell>
          <cell r="E46">
            <v>0.4</v>
          </cell>
          <cell r="F46">
            <v>0.4</v>
          </cell>
          <cell r="I46">
            <v>4202.07</v>
          </cell>
          <cell r="L46">
            <v>0</v>
          </cell>
        </row>
        <row r="47">
          <cell r="C47" t="str">
            <v>SUPC179</v>
          </cell>
          <cell r="D47" t="str">
            <v>HOOK CATCH SEA FOODS PRIVATE LIMITED</v>
          </cell>
          <cell r="G47">
            <v>0.44</v>
          </cell>
          <cell r="L47">
            <v>0</v>
          </cell>
        </row>
        <row r="48">
          <cell r="C48" t="str">
            <v>SUPC180</v>
          </cell>
          <cell r="D48" t="str">
            <v>CRYATAL ENTERPISES</v>
          </cell>
          <cell r="E48">
            <v>30602.880000000001</v>
          </cell>
          <cell r="F48">
            <v>15301.44</v>
          </cell>
          <cell r="L48">
            <v>30600</v>
          </cell>
        </row>
        <row r="49">
          <cell r="C49" t="str">
            <v>SUPD079</v>
          </cell>
          <cell r="D49" t="str">
            <v>DYNAMIC ASSOCIATES</v>
          </cell>
          <cell r="E49">
            <v>38892</v>
          </cell>
          <cell r="L49">
            <v>0</v>
          </cell>
        </row>
        <row r="50">
          <cell r="C50" t="str">
            <v>SUPD090</v>
          </cell>
          <cell r="D50" t="str">
            <v>DIVINE ENTERPRISES</v>
          </cell>
          <cell r="E50">
            <v>102424</v>
          </cell>
          <cell r="F50">
            <v>0.06</v>
          </cell>
          <cell r="G50">
            <v>0.1</v>
          </cell>
          <cell r="L50">
            <v>25606</v>
          </cell>
        </row>
        <row r="51">
          <cell r="C51" t="str">
            <v>SUPD097</v>
          </cell>
          <cell r="D51" t="str">
            <v>DHANAPAL DEPO</v>
          </cell>
          <cell r="E51">
            <v>4750</v>
          </cell>
          <cell r="F51">
            <v>3850</v>
          </cell>
          <cell r="I51">
            <v>7500</v>
          </cell>
          <cell r="L51">
            <v>11600</v>
          </cell>
        </row>
        <row r="52">
          <cell r="C52" t="str">
            <v>SUPD099</v>
          </cell>
          <cell r="D52" t="str">
            <v>D' HUT</v>
          </cell>
          <cell r="F52">
            <v>43650.01</v>
          </cell>
          <cell r="L52">
            <v>43650</v>
          </cell>
        </row>
        <row r="53">
          <cell r="C53" t="str">
            <v>SUPE009</v>
          </cell>
          <cell r="D53" t="str">
            <v>ESSAE TERAOKA PRIVATE LIMITED</v>
          </cell>
          <cell r="F53">
            <v>9999.91</v>
          </cell>
          <cell r="J53">
            <v>19883</v>
          </cell>
          <cell r="L53">
            <v>29883</v>
          </cell>
        </row>
        <row r="54">
          <cell r="C54" t="str">
            <v>SUPE018</v>
          </cell>
          <cell r="D54" t="str">
            <v>EL SHADDAI ASSOCIATES</v>
          </cell>
          <cell r="E54">
            <v>0.4</v>
          </cell>
          <cell r="L54">
            <v>0</v>
          </cell>
        </row>
        <row r="55">
          <cell r="C55" t="str">
            <v>SUPE020</v>
          </cell>
          <cell r="D55" t="str">
            <v>ESQUIRE</v>
          </cell>
          <cell r="E55">
            <v>10764.18</v>
          </cell>
          <cell r="F55">
            <v>423.22</v>
          </cell>
          <cell r="G55">
            <v>1.41</v>
          </cell>
          <cell r="L55">
            <v>423.38</v>
          </cell>
        </row>
        <row r="56">
          <cell r="C56" t="str">
            <v>SUPE021</v>
          </cell>
          <cell r="D56" t="str">
            <v>EMJAAY ENTERPRISES</v>
          </cell>
          <cell r="E56">
            <v>26880.84</v>
          </cell>
          <cell r="F56">
            <v>0.42</v>
          </cell>
          <cell r="G56">
            <v>0.1</v>
          </cell>
          <cell r="L56">
            <v>0</v>
          </cell>
        </row>
        <row r="57">
          <cell r="C57" t="str">
            <v>SUPE042</v>
          </cell>
          <cell r="D57" t="str">
            <v>ENA CATHERINE MELDER</v>
          </cell>
          <cell r="E57">
            <v>56700</v>
          </cell>
          <cell r="L57">
            <v>30240</v>
          </cell>
        </row>
        <row r="58">
          <cell r="C58" t="str">
            <v>SUPE051</v>
          </cell>
          <cell r="D58" t="str">
            <v>EBRAHIM CURRIM &amp; SONS</v>
          </cell>
          <cell r="F58">
            <v>2199.6799999999998</v>
          </cell>
          <cell r="L58">
            <v>2200</v>
          </cell>
        </row>
        <row r="59">
          <cell r="C59" t="str">
            <v>SUPE072</v>
          </cell>
          <cell r="D59" t="str">
            <v>EVERGREEN FIRE SAFTEY</v>
          </cell>
          <cell r="G59">
            <v>9901</v>
          </cell>
          <cell r="L59">
            <v>198</v>
          </cell>
        </row>
        <row r="60">
          <cell r="C60" t="str">
            <v>SUPE083</v>
          </cell>
          <cell r="D60" t="str">
            <v>EVERGREEN HARVEST AGRO PRODUCTS PVT LTD</v>
          </cell>
          <cell r="E60">
            <v>6815</v>
          </cell>
          <cell r="L60">
            <v>0</v>
          </cell>
        </row>
        <row r="61">
          <cell r="C61" t="str">
            <v>SUPE084</v>
          </cell>
          <cell r="D61" t="str">
            <v>ELECTROLUX PROFESSIONAL S.P.A</v>
          </cell>
          <cell r="J61">
            <v>108493.13</v>
          </cell>
          <cell r="L61">
            <v>971814.58</v>
          </cell>
        </row>
        <row r="62">
          <cell r="C62" t="str">
            <v>SUPE085</v>
          </cell>
          <cell r="D62" t="str">
            <v>EXCEL FRUITS &amp; VEGITABLES</v>
          </cell>
          <cell r="E62">
            <v>600</v>
          </cell>
          <cell r="L62">
            <v>0</v>
          </cell>
        </row>
        <row r="63">
          <cell r="C63" t="str">
            <v>SUPE097</v>
          </cell>
          <cell r="D63" t="str">
            <v>ESSA TECH SERVICES</v>
          </cell>
          <cell r="F63">
            <v>544275</v>
          </cell>
          <cell r="L63">
            <v>309205</v>
          </cell>
        </row>
        <row r="64">
          <cell r="C64" t="str">
            <v>SUPE098</v>
          </cell>
          <cell r="D64" t="str">
            <v>EOS LIGHTERS</v>
          </cell>
          <cell r="G64">
            <v>705.6</v>
          </cell>
          <cell r="L64">
            <v>706</v>
          </cell>
        </row>
        <row r="65">
          <cell r="C65" t="str">
            <v>SUPE101</v>
          </cell>
          <cell r="D65" t="str">
            <v>EFF N BEE HOSPITALITY PVT LTD</v>
          </cell>
          <cell r="L65">
            <v>161676</v>
          </cell>
        </row>
        <row r="66">
          <cell r="C66" t="str">
            <v>SUPE102</v>
          </cell>
          <cell r="D66" t="str">
            <v>EVERITE SERVICES - CHENNAI</v>
          </cell>
          <cell r="E66">
            <v>5298.2</v>
          </cell>
          <cell r="L66">
            <v>0</v>
          </cell>
        </row>
        <row r="67">
          <cell r="C67" t="str">
            <v>SUPF010</v>
          </cell>
          <cell r="D67" t="str">
            <v>FEATHER TOUCH CERAMICS (P) LTD.</v>
          </cell>
          <cell r="G67">
            <v>188037.2</v>
          </cell>
          <cell r="I67">
            <v>118787.03</v>
          </cell>
          <cell r="L67">
            <v>94358</v>
          </cell>
        </row>
        <row r="68">
          <cell r="C68" t="str">
            <v>SUPF070</v>
          </cell>
          <cell r="D68" t="str">
            <v>FAIRMACS SHIPSTORES PVT LTD</v>
          </cell>
          <cell r="E68">
            <v>92940</v>
          </cell>
          <cell r="L68">
            <v>8192</v>
          </cell>
        </row>
        <row r="69">
          <cell r="C69" t="str">
            <v>SUPF075</v>
          </cell>
          <cell r="D69" t="str">
            <v>FOCUS art GALLERY</v>
          </cell>
          <cell r="G69">
            <v>75000.800000000003</v>
          </cell>
          <cell r="L69">
            <v>75000</v>
          </cell>
        </row>
        <row r="70">
          <cell r="C70" t="str">
            <v>SUPF076</v>
          </cell>
          <cell r="D70" t="str">
            <v>FABLINE</v>
          </cell>
          <cell r="L70">
            <v>251000</v>
          </cell>
        </row>
        <row r="71">
          <cell r="C71" t="str">
            <v>SUPG038</v>
          </cell>
          <cell r="D71" t="str">
            <v>GREEN PARK  GPV</v>
          </cell>
          <cell r="G71">
            <v>154.38999999999999</v>
          </cell>
          <cell r="J71">
            <v>285</v>
          </cell>
          <cell r="L71">
            <v>285</v>
          </cell>
        </row>
        <row r="72">
          <cell r="C72" t="str">
            <v>SUPG087</v>
          </cell>
          <cell r="D72" t="str">
            <v>GREEN PARK CORPORATE OFFICE</v>
          </cell>
          <cell r="I72">
            <v>31027.5</v>
          </cell>
          <cell r="L72">
            <v>0</v>
          </cell>
        </row>
        <row r="73">
          <cell r="C73" t="str">
            <v>SUPG102</v>
          </cell>
          <cell r="D73" t="str">
            <v>GOLDEN CUBES</v>
          </cell>
          <cell r="E73">
            <v>2850</v>
          </cell>
          <cell r="L73">
            <v>0</v>
          </cell>
        </row>
        <row r="74">
          <cell r="C74" t="str">
            <v>SUPG107</v>
          </cell>
          <cell r="D74" t="str">
            <v>GROUPON INDIA PRIVATE  LIMTED</v>
          </cell>
          <cell r="J74">
            <v>110401.9</v>
          </cell>
          <cell r="L74">
            <v>112883.9</v>
          </cell>
        </row>
        <row r="75">
          <cell r="C75" t="str">
            <v>SUPG113</v>
          </cell>
          <cell r="D75" t="str">
            <v>GPHS ( SRI CITY )</v>
          </cell>
          <cell r="L75">
            <v>533844.47999999998</v>
          </cell>
        </row>
        <row r="76">
          <cell r="C76" t="str">
            <v>SUPG127</v>
          </cell>
          <cell r="D76" t="str">
            <v>GREEN ID SOLUTIONS</v>
          </cell>
          <cell r="E76">
            <v>5900</v>
          </cell>
          <cell r="L76">
            <v>0</v>
          </cell>
        </row>
        <row r="77">
          <cell r="C77" t="str">
            <v>SUPG137</v>
          </cell>
          <cell r="D77" t="str">
            <v>GOLDEN DELIGHTS</v>
          </cell>
          <cell r="E77">
            <v>23100</v>
          </cell>
          <cell r="F77">
            <v>0.68</v>
          </cell>
          <cell r="G77">
            <v>100</v>
          </cell>
          <cell r="L77">
            <v>0</v>
          </cell>
        </row>
        <row r="78">
          <cell r="C78" t="str">
            <v>SUPG141</v>
          </cell>
          <cell r="D78" t="str">
            <v>GUNTUPALLI MARBLE AND  GRANITES</v>
          </cell>
          <cell r="E78">
            <v>44553.29</v>
          </cell>
          <cell r="L78">
            <v>43618.11</v>
          </cell>
        </row>
        <row r="79">
          <cell r="C79" t="str">
            <v>SUPG143</v>
          </cell>
          <cell r="D79" t="str">
            <v>GHO AGRO PRIVATE LIMITED</v>
          </cell>
          <cell r="G79">
            <v>3574.52</v>
          </cell>
          <cell r="H79">
            <v>3717.46</v>
          </cell>
          <cell r="L79">
            <v>0</v>
          </cell>
        </row>
        <row r="80">
          <cell r="C80" t="str">
            <v>SUPG144</v>
          </cell>
          <cell r="D80" t="str">
            <v>GS INFOTECH</v>
          </cell>
          <cell r="J80">
            <v>4146</v>
          </cell>
          <cell r="L80">
            <v>2000</v>
          </cell>
        </row>
        <row r="81">
          <cell r="C81" t="str">
            <v>SUPG146</v>
          </cell>
          <cell r="D81" t="str">
            <v>GPHS( CORP)</v>
          </cell>
          <cell r="J81">
            <v>1648152.98</v>
          </cell>
          <cell r="L81">
            <v>1611848</v>
          </cell>
        </row>
        <row r="82">
          <cell r="C82" t="str">
            <v>SUPG148</v>
          </cell>
          <cell r="D82" t="str">
            <v>GOIBIBO</v>
          </cell>
          <cell r="L82">
            <v>13605</v>
          </cell>
        </row>
        <row r="83">
          <cell r="C83" t="str">
            <v>SUPG149</v>
          </cell>
          <cell r="D83" t="str">
            <v>GMR TRADING COMPANY</v>
          </cell>
          <cell r="E83">
            <v>159392.63</v>
          </cell>
          <cell r="L83">
            <v>0</v>
          </cell>
        </row>
        <row r="84">
          <cell r="C84" t="str">
            <v>SUPH010</v>
          </cell>
          <cell r="D84" t="str">
            <v>HOPE AND CO</v>
          </cell>
          <cell r="E84">
            <v>2240</v>
          </cell>
          <cell r="J84">
            <v>0.04</v>
          </cell>
          <cell r="L84">
            <v>0.04</v>
          </cell>
        </row>
        <row r="85">
          <cell r="C85" t="str">
            <v>SUPH011</v>
          </cell>
          <cell r="D85" t="str">
            <v>HANUMAN CHARCOAL DEPOT</v>
          </cell>
          <cell r="E85">
            <v>21775</v>
          </cell>
          <cell r="L85">
            <v>0</v>
          </cell>
        </row>
        <row r="86">
          <cell r="C86" t="str">
            <v>SUPH051</v>
          </cell>
          <cell r="D86" t="str">
            <v>HASIBUL SEKH.SK</v>
          </cell>
          <cell r="G86">
            <v>32209</v>
          </cell>
          <cell r="L86">
            <v>16529</v>
          </cell>
        </row>
        <row r="87">
          <cell r="C87" t="str">
            <v>SUPH087</v>
          </cell>
          <cell r="D87" t="str">
            <v>HIGHPOWERV PACKAGE TOURS &amp; TRAVELS PVT LTD</v>
          </cell>
          <cell r="J87">
            <v>80583</v>
          </cell>
          <cell r="L87">
            <v>74340</v>
          </cell>
        </row>
        <row r="88">
          <cell r="C88" t="str">
            <v>SUPH096</v>
          </cell>
          <cell r="D88" t="str">
            <v>HARSHA ENTERPRISES (Imported Food Items)</v>
          </cell>
          <cell r="E88">
            <v>2832</v>
          </cell>
          <cell r="F88">
            <v>0.74</v>
          </cell>
          <cell r="G88">
            <v>0.38</v>
          </cell>
          <cell r="L88">
            <v>0</v>
          </cell>
        </row>
        <row r="89">
          <cell r="C89" t="str">
            <v>SUPH107</v>
          </cell>
          <cell r="D89" t="str">
            <v>HIROHAMA INDIA PRIVATE LIMITED</v>
          </cell>
          <cell r="J89">
            <v>693996.67</v>
          </cell>
          <cell r="L89">
            <v>641825.6</v>
          </cell>
        </row>
        <row r="90">
          <cell r="C90" t="str">
            <v>SUPH109</v>
          </cell>
          <cell r="D90" t="str">
            <v>Hindustan Hydraulics &amp; Pneumatics</v>
          </cell>
          <cell r="G90">
            <v>21775.14</v>
          </cell>
          <cell r="L90">
            <v>21775</v>
          </cell>
        </row>
        <row r="91">
          <cell r="C91" t="str">
            <v>SUPH110</v>
          </cell>
          <cell r="D91" t="str">
            <v>HIROHAMA INDIA PVT LTD ( LIQUOR SALES )</v>
          </cell>
          <cell r="J91">
            <v>103424</v>
          </cell>
          <cell r="L91">
            <v>76726</v>
          </cell>
        </row>
        <row r="92">
          <cell r="C92" t="str">
            <v>SUPH112</v>
          </cell>
          <cell r="D92" t="str">
            <v>HR FOODS</v>
          </cell>
          <cell r="E92">
            <v>35068.5</v>
          </cell>
          <cell r="F92">
            <v>1</v>
          </cell>
          <cell r="G92">
            <v>0.8</v>
          </cell>
          <cell r="L92">
            <v>0</v>
          </cell>
        </row>
        <row r="93">
          <cell r="C93" t="str">
            <v>SUPH113</v>
          </cell>
          <cell r="D93" t="str">
            <v>HINA CARPET CLEANERS</v>
          </cell>
          <cell r="E93">
            <v>5385</v>
          </cell>
          <cell r="L93">
            <v>0</v>
          </cell>
        </row>
        <row r="94">
          <cell r="C94" t="str">
            <v>SUPH125</v>
          </cell>
          <cell r="D94" t="str">
            <v>HI TECH INFORMATICS PVT LTD</v>
          </cell>
          <cell r="L94">
            <v>15256</v>
          </cell>
        </row>
        <row r="95">
          <cell r="C95" t="str">
            <v>SUPH150</v>
          </cell>
          <cell r="D95" t="str">
            <v>HOTEL SUPPLYMART.COM</v>
          </cell>
          <cell r="G95">
            <v>34904.400000000001</v>
          </cell>
          <cell r="L95">
            <v>34904</v>
          </cell>
        </row>
        <row r="96">
          <cell r="C96" t="str">
            <v>SUPI013</v>
          </cell>
          <cell r="D96" t="str">
            <v>IRENE ENTERPRISES</v>
          </cell>
          <cell r="G96">
            <v>0.04</v>
          </cell>
          <cell r="L96">
            <v>0</v>
          </cell>
        </row>
        <row r="97">
          <cell r="C97" t="str">
            <v>SUPI015</v>
          </cell>
          <cell r="D97" t="str">
            <v>INDIAN OIL CORPORATION LIMITED</v>
          </cell>
          <cell r="E97">
            <v>826359</v>
          </cell>
          <cell r="F97">
            <v>824722</v>
          </cell>
          <cell r="G97">
            <v>801208</v>
          </cell>
          <cell r="L97">
            <v>3306505</v>
          </cell>
        </row>
        <row r="98">
          <cell r="C98" t="str">
            <v>SUPI020</v>
          </cell>
          <cell r="D98" t="str">
            <v>INDIAN GLASSWARE EMPORIUM</v>
          </cell>
          <cell r="E98">
            <v>4602</v>
          </cell>
          <cell r="J98">
            <v>85976.59</v>
          </cell>
          <cell r="L98">
            <v>0</v>
          </cell>
        </row>
        <row r="99">
          <cell r="C99" t="str">
            <v>SUPI059</v>
          </cell>
          <cell r="D99" t="str">
            <v>INDUSTRIAL BELTS CORPORATION</v>
          </cell>
          <cell r="F99">
            <v>0.26</v>
          </cell>
          <cell r="G99">
            <v>0.78</v>
          </cell>
          <cell r="L99">
            <v>0</v>
          </cell>
        </row>
        <row r="100">
          <cell r="C100" t="str">
            <v>SUPI079</v>
          </cell>
          <cell r="D100" t="str">
            <v>I Genie Smarter Living India Private Ltd</v>
          </cell>
          <cell r="E100">
            <v>4696.3999999999996</v>
          </cell>
          <cell r="L100">
            <v>0</v>
          </cell>
        </row>
        <row r="101">
          <cell r="C101" t="str">
            <v>SUPI091</v>
          </cell>
          <cell r="D101" t="str">
            <v>IMPAKT MARKETING</v>
          </cell>
          <cell r="G101">
            <v>1.08</v>
          </cell>
          <cell r="L101">
            <v>0</v>
          </cell>
        </row>
        <row r="102">
          <cell r="C102" t="str">
            <v>SUPI095</v>
          </cell>
          <cell r="D102" t="str">
            <v>ICONIC POLYGEL PVT LTD</v>
          </cell>
          <cell r="E102">
            <v>40356</v>
          </cell>
          <cell r="L102">
            <v>0</v>
          </cell>
        </row>
        <row r="103">
          <cell r="C103" t="str">
            <v>SUPI096</v>
          </cell>
          <cell r="D103" t="str">
            <v>INDEPESCA OVERSEAS PVT LTD</v>
          </cell>
          <cell r="E103">
            <v>137530</v>
          </cell>
          <cell r="L103">
            <v>0</v>
          </cell>
        </row>
        <row r="104">
          <cell r="C104" t="str">
            <v>SUPI097</v>
          </cell>
          <cell r="D104" t="str">
            <v>INSEASON VEGETABLE SUPPLIER</v>
          </cell>
          <cell r="E104">
            <v>85341.25</v>
          </cell>
          <cell r="L104">
            <v>0</v>
          </cell>
        </row>
        <row r="105">
          <cell r="C105" t="str">
            <v>SUPJ008</v>
          </cell>
          <cell r="D105" t="str">
            <v>JAYASWALS NECO INDUSTRIES LTD</v>
          </cell>
          <cell r="G105">
            <v>19620.53</v>
          </cell>
          <cell r="L105">
            <v>19620.07</v>
          </cell>
        </row>
        <row r="106">
          <cell r="C106" t="str">
            <v>SUPJ019</v>
          </cell>
          <cell r="D106" t="str">
            <v>J.S. ASSOCIATES</v>
          </cell>
          <cell r="E106">
            <v>94776.42</v>
          </cell>
          <cell r="F106">
            <v>1.52</v>
          </cell>
          <cell r="G106">
            <v>0.98</v>
          </cell>
          <cell r="I106">
            <v>4706.18</v>
          </cell>
          <cell r="J106">
            <v>37394.620000000003</v>
          </cell>
          <cell r="L106">
            <v>0</v>
          </cell>
        </row>
        <row r="107">
          <cell r="C107" t="str">
            <v>SUPJ020</v>
          </cell>
          <cell r="D107" t="str">
            <v>THE JANSI SCREENS</v>
          </cell>
          <cell r="E107">
            <v>4774</v>
          </cell>
          <cell r="F107">
            <v>1</v>
          </cell>
          <cell r="G107">
            <v>1</v>
          </cell>
          <cell r="L107">
            <v>0</v>
          </cell>
        </row>
        <row r="108">
          <cell r="C108" t="str">
            <v>SUPJ026</v>
          </cell>
          <cell r="D108" t="str">
            <v>E.A.JAMAL</v>
          </cell>
          <cell r="E108">
            <v>52305</v>
          </cell>
          <cell r="G108">
            <v>0.5</v>
          </cell>
          <cell r="L108">
            <v>0</v>
          </cell>
        </row>
        <row r="109">
          <cell r="C109" t="str">
            <v>SUPJ046</v>
          </cell>
          <cell r="D109" t="str">
            <v>JABSONS FOODS</v>
          </cell>
          <cell r="E109">
            <v>0.53</v>
          </cell>
          <cell r="G109">
            <v>0.06</v>
          </cell>
          <cell r="L109">
            <v>0</v>
          </cell>
        </row>
        <row r="110">
          <cell r="C110" t="str">
            <v>SUPJ068</v>
          </cell>
          <cell r="D110" t="str">
            <v>J.M. BATH SOLUTIONS</v>
          </cell>
          <cell r="E110">
            <v>26041.83</v>
          </cell>
          <cell r="F110">
            <v>199.61</v>
          </cell>
          <cell r="L110">
            <v>348.73</v>
          </cell>
        </row>
        <row r="111">
          <cell r="C111" t="str">
            <v>SUPJ071</v>
          </cell>
          <cell r="D111" t="str">
            <v>JYOTI  TRADERS</v>
          </cell>
          <cell r="E111">
            <v>7523.6</v>
          </cell>
          <cell r="L111">
            <v>0</v>
          </cell>
        </row>
        <row r="112">
          <cell r="C112" t="str">
            <v>SUPJ073</v>
          </cell>
          <cell r="D112" t="str">
            <v>JAMUNA ENTERPRISES</v>
          </cell>
          <cell r="E112">
            <v>15340</v>
          </cell>
          <cell r="G112">
            <v>0.26</v>
          </cell>
          <cell r="L112">
            <v>0</v>
          </cell>
        </row>
        <row r="113">
          <cell r="C113" t="str">
            <v>SUPJ079</v>
          </cell>
          <cell r="D113" t="str">
            <v>JEM HARDWARE MART</v>
          </cell>
          <cell r="G113">
            <v>500.4</v>
          </cell>
          <cell r="L113">
            <v>0</v>
          </cell>
        </row>
        <row r="114">
          <cell r="C114" t="str">
            <v>SUPJ120</v>
          </cell>
          <cell r="D114" t="str">
            <v>JUNGLEE BEE</v>
          </cell>
          <cell r="L114">
            <v>17248</v>
          </cell>
        </row>
        <row r="115">
          <cell r="C115" t="str">
            <v>SUPJ125</v>
          </cell>
          <cell r="D115" t="str">
            <v>JOHNSON CONTROLS INDIA PRIVATE LTD</v>
          </cell>
          <cell r="L115">
            <v>5867400</v>
          </cell>
        </row>
        <row r="116">
          <cell r="C116" t="str">
            <v>SUPK011</v>
          </cell>
          <cell r="D116" t="str">
            <v>KUMARAN CANDLE WORKS</v>
          </cell>
          <cell r="E116">
            <v>2125</v>
          </cell>
          <cell r="L116">
            <v>0</v>
          </cell>
        </row>
        <row r="117">
          <cell r="C117" t="str">
            <v>SUPK051</v>
          </cell>
          <cell r="D117" t="str">
            <v>KARAN ENTERPRISES</v>
          </cell>
          <cell r="F117">
            <v>0.84</v>
          </cell>
          <cell r="L117">
            <v>0</v>
          </cell>
        </row>
        <row r="118">
          <cell r="C118" t="str">
            <v>SUPK070</v>
          </cell>
          <cell r="D118" t="str">
            <v>K.R.S. AGENCIES</v>
          </cell>
          <cell r="E118">
            <v>0.08</v>
          </cell>
          <cell r="F118">
            <v>73.78</v>
          </cell>
          <cell r="G118">
            <v>74.78</v>
          </cell>
          <cell r="L118">
            <v>0</v>
          </cell>
        </row>
        <row r="119">
          <cell r="C119" t="str">
            <v>SUPK078</v>
          </cell>
          <cell r="D119" t="str">
            <v>KALME ENGINEERS</v>
          </cell>
          <cell r="E119">
            <v>8496</v>
          </cell>
          <cell r="L119">
            <v>60</v>
          </cell>
        </row>
        <row r="120">
          <cell r="C120" t="str">
            <v>SUPK133</v>
          </cell>
          <cell r="D120" t="str">
            <v>KASIRAJ AGENCY</v>
          </cell>
          <cell r="E120">
            <v>45150</v>
          </cell>
          <cell r="L120">
            <v>0</v>
          </cell>
        </row>
        <row r="121">
          <cell r="C121" t="str">
            <v>SUPK146</v>
          </cell>
          <cell r="D121" t="str">
            <v>KWALITY MILK FOODS LTD</v>
          </cell>
          <cell r="H121">
            <v>466.1</v>
          </cell>
          <cell r="L121">
            <v>0</v>
          </cell>
        </row>
        <row r="122">
          <cell r="C122" t="str">
            <v>SUPK148</v>
          </cell>
          <cell r="D122" t="str">
            <v>KANTHIMATHI &amp; CO</v>
          </cell>
          <cell r="E122">
            <v>15966.72</v>
          </cell>
          <cell r="L122">
            <v>0</v>
          </cell>
        </row>
        <row r="123">
          <cell r="C123" t="str">
            <v>SUPK152</v>
          </cell>
          <cell r="D123" t="str">
            <v>KAVITHA  WATER SUPPLIERS</v>
          </cell>
          <cell r="E123">
            <v>114992.68</v>
          </cell>
          <cell r="L123">
            <v>0</v>
          </cell>
        </row>
        <row r="124">
          <cell r="C124" t="str">
            <v>SUPK168</v>
          </cell>
          <cell r="D124" t="str">
            <v>KRITHIK AGENCIES</v>
          </cell>
          <cell r="E124">
            <v>10944.24</v>
          </cell>
          <cell r="G124">
            <v>0.18</v>
          </cell>
          <cell r="L124">
            <v>0</v>
          </cell>
        </row>
        <row r="125">
          <cell r="C125" t="str">
            <v>SUPK172</v>
          </cell>
          <cell r="D125" t="str">
            <v>KREEM FOODS PRIVATE LTD</v>
          </cell>
          <cell r="G125">
            <v>0.73</v>
          </cell>
          <cell r="L125">
            <v>0</v>
          </cell>
        </row>
        <row r="126">
          <cell r="C126" t="str">
            <v>SUPK173</v>
          </cell>
          <cell r="D126" t="str">
            <v>KARTHI .P (TATOO)</v>
          </cell>
          <cell r="H126">
            <v>6000</v>
          </cell>
          <cell r="L126">
            <v>0</v>
          </cell>
        </row>
        <row r="127">
          <cell r="C127" t="str">
            <v>SUPL067</v>
          </cell>
          <cell r="D127" t="str">
            <v>L. RAMBABU FRESH VEGETABLES</v>
          </cell>
          <cell r="E127">
            <v>88774.13</v>
          </cell>
          <cell r="L127">
            <v>0</v>
          </cell>
        </row>
        <row r="128">
          <cell r="C128" t="str">
            <v>SUPL073</v>
          </cell>
          <cell r="D128" t="str">
            <v>LALITHA TRADERS</v>
          </cell>
          <cell r="G128">
            <v>0.82</v>
          </cell>
          <cell r="L128">
            <v>0</v>
          </cell>
        </row>
        <row r="129">
          <cell r="C129" t="str">
            <v>SUPM008</v>
          </cell>
          <cell r="D129" t="str">
            <v>MOHAN</v>
          </cell>
          <cell r="L129">
            <v>7000</v>
          </cell>
        </row>
        <row r="130">
          <cell r="C130" t="str">
            <v>SUPM020</v>
          </cell>
          <cell r="D130" t="str">
            <v>MY CHOICE MASALAS</v>
          </cell>
          <cell r="E130">
            <v>60480.5</v>
          </cell>
          <cell r="F130">
            <v>0.5</v>
          </cell>
          <cell r="G130">
            <v>0.5</v>
          </cell>
          <cell r="L130">
            <v>0</v>
          </cell>
        </row>
        <row r="131">
          <cell r="C131" t="str">
            <v>SUPM050</v>
          </cell>
          <cell r="D131" t="str">
            <v>MOHAN BROTHERS PVT. LTD.</v>
          </cell>
          <cell r="I131">
            <v>177149</v>
          </cell>
          <cell r="L131">
            <v>0</v>
          </cell>
        </row>
        <row r="132">
          <cell r="C132" t="str">
            <v>SUPM052</v>
          </cell>
          <cell r="D132" t="str">
            <v>MERMAID SWIMMING POOLS</v>
          </cell>
          <cell r="E132">
            <v>3020.8</v>
          </cell>
          <cell r="L132">
            <v>6948</v>
          </cell>
        </row>
        <row r="133">
          <cell r="C133" t="str">
            <v>SUPM081</v>
          </cell>
          <cell r="D133" t="str">
            <v>M.S.VEL &amp; COMPANY</v>
          </cell>
          <cell r="E133">
            <v>0.98</v>
          </cell>
          <cell r="F133">
            <v>3029.98</v>
          </cell>
          <cell r="L133">
            <v>3030.01</v>
          </cell>
        </row>
        <row r="134">
          <cell r="C134" t="str">
            <v>SUPM093</v>
          </cell>
          <cell r="D134" t="str">
            <v>MALATHI PAPER MART</v>
          </cell>
          <cell r="G134">
            <v>10288</v>
          </cell>
          <cell r="L134">
            <v>125000</v>
          </cell>
        </row>
        <row r="135">
          <cell r="C135" t="str">
            <v>SUPM122</v>
          </cell>
          <cell r="D135" t="str">
            <v>MACRO CABLIBRATION SERVICES</v>
          </cell>
          <cell r="J135">
            <v>1950</v>
          </cell>
          <cell r="L135">
            <v>1952</v>
          </cell>
        </row>
        <row r="136">
          <cell r="C136" t="str">
            <v>SUPM136</v>
          </cell>
          <cell r="D136" t="str">
            <v>MOHANA ENGINEERS</v>
          </cell>
          <cell r="G136">
            <v>159760</v>
          </cell>
          <cell r="L136">
            <v>238431</v>
          </cell>
        </row>
        <row r="137">
          <cell r="C137" t="str">
            <v>SUPM140</v>
          </cell>
          <cell r="D137" t="str">
            <v>MASI.M</v>
          </cell>
          <cell r="G137">
            <v>33320</v>
          </cell>
          <cell r="L137">
            <v>31320</v>
          </cell>
        </row>
        <row r="138">
          <cell r="C138" t="str">
            <v>SUPM149</v>
          </cell>
          <cell r="D138" t="str">
            <v>M &amp; K CLOTHES</v>
          </cell>
          <cell r="E138">
            <v>10106.26</v>
          </cell>
          <cell r="G138">
            <v>1894.31</v>
          </cell>
          <cell r="L138">
            <v>1894.31</v>
          </cell>
        </row>
        <row r="139">
          <cell r="C139" t="str">
            <v>SUPM164</v>
          </cell>
          <cell r="D139" t="str">
            <v>MAADHAVI PRODUCTS</v>
          </cell>
          <cell r="E139">
            <v>1757.96</v>
          </cell>
          <cell r="G139">
            <v>0.3</v>
          </cell>
          <cell r="L139">
            <v>0</v>
          </cell>
        </row>
        <row r="140">
          <cell r="C140" t="str">
            <v>SUPM186</v>
          </cell>
          <cell r="D140" t="str">
            <v>OM MURUGA TIMBER &amp; PLYWOODS</v>
          </cell>
          <cell r="E140">
            <v>10239.77</v>
          </cell>
          <cell r="F140">
            <v>595.75</v>
          </cell>
          <cell r="G140">
            <v>0.4</v>
          </cell>
          <cell r="L140">
            <v>595.75</v>
          </cell>
        </row>
        <row r="141">
          <cell r="C141" t="str">
            <v>SUPM196</v>
          </cell>
          <cell r="D141" t="str">
            <v>SHREE MAHALAKSHMI ENTERPRISES</v>
          </cell>
          <cell r="E141">
            <v>1423.69</v>
          </cell>
          <cell r="L141">
            <v>0</v>
          </cell>
        </row>
        <row r="142">
          <cell r="C142" t="str">
            <v>SUPM197</v>
          </cell>
          <cell r="D142" t="str">
            <v>MOHAMMED SULTAN .R ( DJ ESCAPE )</v>
          </cell>
          <cell r="H142">
            <v>5000</v>
          </cell>
          <cell r="L142">
            <v>0</v>
          </cell>
        </row>
        <row r="143">
          <cell r="C143" t="str">
            <v>SUPM205</v>
          </cell>
          <cell r="D143" t="str">
            <v>M.R.ENGINEERING  WORKS</v>
          </cell>
          <cell r="G143">
            <v>47482</v>
          </cell>
          <cell r="L143">
            <v>1083</v>
          </cell>
        </row>
        <row r="144">
          <cell r="C144" t="str">
            <v>SUPM215</v>
          </cell>
          <cell r="D144" t="str">
            <v>MOHAN TRANSPORT</v>
          </cell>
          <cell r="G144">
            <v>68963</v>
          </cell>
          <cell r="L144">
            <v>13418</v>
          </cell>
        </row>
        <row r="145">
          <cell r="C145" t="str">
            <v>SUPM218</v>
          </cell>
          <cell r="D145" t="str">
            <v>MURUGAN  WATER SUPPLIERS</v>
          </cell>
          <cell r="E145">
            <v>34799.760000000002</v>
          </cell>
          <cell r="L145">
            <v>0</v>
          </cell>
        </row>
        <row r="146">
          <cell r="C146" t="str">
            <v>SUPM220</v>
          </cell>
          <cell r="D146" t="str">
            <v>MMC DOORTECH SERVICES PVT LTD</v>
          </cell>
          <cell r="F146">
            <v>3740.6</v>
          </cell>
          <cell r="L146">
            <v>3740</v>
          </cell>
        </row>
        <row r="147">
          <cell r="C147" t="str">
            <v>SUPM224</v>
          </cell>
          <cell r="D147" t="str">
            <v>MAHHA HI  GAS LINES</v>
          </cell>
          <cell r="G147">
            <v>2785</v>
          </cell>
          <cell r="L147">
            <v>335</v>
          </cell>
        </row>
        <row r="148">
          <cell r="C148" t="str">
            <v>SUPM229</v>
          </cell>
          <cell r="D148" t="str">
            <v>MRA ENTERPRISES</v>
          </cell>
          <cell r="G148">
            <v>8761</v>
          </cell>
          <cell r="L148">
            <v>3543</v>
          </cell>
        </row>
        <row r="149">
          <cell r="C149" t="str">
            <v>SUPM230</v>
          </cell>
          <cell r="D149" t="str">
            <v>MAS MERCHANTS INDIA PRIVATE LTD</v>
          </cell>
          <cell r="E149">
            <v>1000</v>
          </cell>
          <cell r="L149">
            <v>0</v>
          </cell>
        </row>
        <row r="150">
          <cell r="C150" t="str">
            <v>SUPM233</v>
          </cell>
          <cell r="D150" t="str">
            <v>MARUTHI ENTERPRISES</v>
          </cell>
          <cell r="E150">
            <v>50445</v>
          </cell>
          <cell r="F150">
            <v>110</v>
          </cell>
          <cell r="H150">
            <v>5731</v>
          </cell>
          <cell r="L150">
            <v>57820</v>
          </cell>
        </row>
        <row r="151">
          <cell r="C151" t="str">
            <v>SUPM234</v>
          </cell>
          <cell r="D151" t="str">
            <v>MRA ENTERPRISES</v>
          </cell>
          <cell r="E151">
            <v>3362</v>
          </cell>
          <cell r="L151">
            <v>57</v>
          </cell>
        </row>
        <row r="152">
          <cell r="C152" t="str">
            <v>SUPM235</v>
          </cell>
          <cell r="D152" t="str">
            <v>MAKE MY  TRIP (INDIA) PVT LTD</v>
          </cell>
          <cell r="L152">
            <v>71639</v>
          </cell>
        </row>
        <row r="153">
          <cell r="C153" t="str">
            <v>SUPM236</v>
          </cell>
          <cell r="D153" t="str">
            <v>MURALIKRISHNAN .R (RENT)</v>
          </cell>
          <cell r="G153">
            <v>15000</v>
          </cell>
          <cell r="L153">
            <v>1500</v>
          </cell>
        </row>
        <row r="154">
          <cell r="C154" t="str">
            <v>SUPM243</v>
          </cell>
          <cell r="D154" t="str">
            <v>MELCAN FOOD VENTURES PVT LTD</v>
          </cell>
          <cell r="E154">
            <v>24343.5</v>
          </cell>
          <cell r="F154">
            <v>0.38</v>
          </cell>
          <cell r="G154">
            <v>0.06</v>
          </cell>
          <cell r="L154">
            <v>0</v>
          </cell>
        </row>
        <row r="155">
          <cell r="C155" t="str">
            <v>SUPM246</v>
          </cell>
          <cell r="D155" t="str">
            <v>MM FOODS AND &amp; BEVERAGES</v>
          </cell>
          <cell r="E155">
            <v>7310.74</v>
          </cell>
          <cell r="F155">
            <v>0.74</v>
          </cell>
          <cell r="L155">
            <v>0</v>
          </cell>
        </row>
        <row r="156">
          <cell r="C156" t="str">
            <v>SUPM247</v>
          </cell>
          <cell r="D156" t="str">
            <v>METAL'S &amp; METAL (ELECTRIC) PVT LTD</v>
          </cell>
          <cell r="E156">
            <v>73745.279999999999</v>
          </cell>
          <cell r="F156">
            <v>106548.7</v>
          </cell>
          <cell r="L156">
            <v>106549</v>
          </cell>
        </row>
        <row r="157">
          <cell r="C157" t="str">
            <v>SUPM248</v>
          </cell>
          <cell r="D157" t="str">
            <v>MANARI &amp; MANARI</v>
          </cell>
          <cell r="E157">
            <v>9676</v>
          </cell>
          <cell r="L157">
            <v>5900</v>
          </cell>
        </row>
        <row r="158">
          <cell r="C158" t="str">
            <v>SUPMO14</v>
          </cell>
          <cell r="D158" t="str">
            <v>R.J. TRADERS</v>
          </cell>
          <cell r="G158">
            <v>0.5</v>
          </cell>
          <cell r="L158">
            <v>0</v>
          </cell>
        </row>
        <row r="159">
          <cell r="C159" t="str">
            <v>SUPN016</v>
          </cell>
          <cell r="D159" t="str">
            <v>N.S.MANI DISTRIBUTORS</v>
          </cell>
          <cell r="E159">
            <v>14793.4</v>
          </cell>
          <cell r="F159">
            <v>0.25</v>
          </cell>
          <cell r="L159">
            <v>0.75</v>
          </cell>
        </row>
        <row r="160">
          <cell r="C160" t="str">
            <v>SUPN050</v>
          </cell>
          <cell r="D160" t="str">
            <v>NAVAKAR IMPEX PVT LTD.</v>
          </cell>
          <cell r="J160">
            <v>7984.68</v>
          </cell>
          <cell r="L160">
            <v>7985</v>
          </cell>
        </row>
        <row r="161">
          <cell r="C161" t="str">
            <v>SUPN059</v>
          </cell>
          <cell r="D161" t="str">
            <v>NUTAN INDUSTRIES</v>
          </cell>
          <cell r="E161">
            <v>0.03</v>
          </cell>
          <cell r="F161">
            <v>0.88</v>
          </cell>
          <cell r="G161">
            <v>0.44</v>
          </cell>
          <cell r="L161">
            <v>0</v>
          </cell>
        </row>
        <row r="162">
          <cell r="C162" t="str">
            <v>SUPN061</v>
          </cell>
          <cell r="D162" t="str">
            <v>NARAYANA AMMAN FRUITS</v>
          </cell>
          <cell r="E162">
            <v>123059.9</v>
          </cell>
          <cell r="L162">
            <v>0</v>
          </cell>
        </row>
        <row r="163">
          <cell r="C163" t="str">
            <v>SUPN070</v>
          </cell>
          <cell r="D163" t="str">
            <v>NEW SPORTS INDIA</v>
          </cell>
          <cell r="E163">
            <v>6400</v>
          </cell>
          <cell r="L163">
            <v>0</v>
          </cell>
        </row>
        <row r="164">
          <cell r="C164" t="str">
            <v>SUPN083</v>
          </cell>
          <cell r="D164" t="str">
            <v>NAYEEM AKHTAR (Renovation)</v>
          </cell>
          <cell r="F164">
            <v>22720</v>
          </cell>
          <cell r="L164">
            <v>22620</v>
          </cell>
        </row>
        <row r="165">
          <cell r="C165" t="str">
            <v>SUPN085</v>
          </cell>
          <cell r="D165" t="str">
            <v>NUTS &amp; PULSES</v>
          </cell>
          <cell r="G165">
            <v>1358.8</v>
          </cell>
          <cell r="L165">
            <v>1350</v>
          </cell>
        </row>
        <row r="166">
          <cell r="C166" t="str">
            <v>SUPN095</v>
          </cell>
          <cell r="D166" t="str">
            <v>NATIONAL SAFETY TRAINING ACADEMY</v>
          </cell>
          <cell r="G166">
            <v>0.8</v>
          </cell>
          <cell r="I166">
            <v>4484</v>
          </cell>
          <cell r="J166">
            <v>1221</v>
          </cell>
          <cell r="L166">
            <v>5705</v>
          </cell>
        </row>
        <row r="167">
          <cell r="C167" t="str">
            <v>SUPN101</v>
          </cell>
          <cell r="D167" t="str">
            <v>NAMMABOOMI</v>
          </cell>
          <cell r="H167">
            <v>454</v>
          </cell>
          <cell r="L167">
            <v>0</v>
          </cell>
        </row>
        <row r="168">
          <cell r="C168" t="str">
            <v>SUPN103</v>
          </cell>
          <cell r="D168" t="str">
            <v>NEW RATHNA STORES</v>
          </cell>
          <cell r="E168">
            <v>3450</v>
          </cell>
          <cell r="G168">
            <v>2.91</v>
          </cell>
          <cell r="L168">
            <v>2.91</v>
          </cell>
        </row>
        <row r="169">
          <cell r="C169" t="str">
            <v>SUPN104</v>
          </cell>
          <cell r="D169" t="str">
            <v>NARENDAR SINGH.Y(DOCTOR)</v>
          </cell>
          <cell r="G169">
            <v>10000</v>
          </cell>
          <cell r="L169">
            <v>1000</v>
          </cell>
        </row>
        <row r="170">
          <cell r="C170" t="str">
            <v>SUPO003</v>
          </cell>
          <cell r="D170" t="str">
            <v>OMNI PACKAGING</v>
          </cell>
          <cell r="E170">
            <v>10280.200000000001</v>
          </cell>
          <cell r="G170">
            <v>28120</v>
          </cell>
          <cell r="L170">
            <v>38400</v>
          </cell>
        </row>
        <row r="171">
          <cell r="C171" t="str">
            <v>SUPO012</v>
          </cell>
          <cell r="D171" t="str">
            <v>OUTLOOK PUBLISHING (INDIA) PVT LTD</v>
          </cell>
          <cell r="G171">
            <v>7548</v>
          </cell>
          <cell r="L171">
            <v>3900</v>
          </cell>
        </row>
        <row r="172">
          <cell r="C172" t="str">
            <v>SUPO023</v>
          </cell>
          <cell r="D172" t="str">
            <v>OMG TRADES</v>
          </cell>
          <cell r="E172">
            <v>613</v>
          </cell>
          <cell r="L172">
            <v>0</v>
          </cell>
        </row>
        <row r="173">
          <cell r="C173" t="str">
            <v>SUPO025</v>
          </cell>
          <cell r="D173" t="str">
            <v>ORIGAMI CELLULO PRIVATE LIMITED</v>
          </cell>
          <cell r="E173">
            <v>36721.599999999999</v>
          </cell>
          <cell r="F173">
            <v>0.7</v>
          </cell>
          <cell r="G173">
            <v>1</v>
          </cell>
          <cell r="L173">
            <v>0</v>
          </cell>
        </row>
        <row r="174">
          <cell r="C174" t="str">
            <v>SUPP012</v>
          </cell>
          <cell r="D174" t="str">
            <v>PAHARPUR COOLING TOWERS LTD</v>
          </cell>
          <cell r="L174">
            <v>208336</v>
          </cell>
        </row>
        <row r="175">
          <cell r="C175" t="str">
            <v>SUPP044</v>
          </cell>
          <cell r="D175" t="str">
            <v>PREM CHANDER SHARMA</v>
          </cell>
          <cell r="E175">
            <v>102300</v>
          </cell>
          <cell r="L175">
            <v>51000</v>
          </cell>
        </row>
        <row r="176">
          <cell r="C176" t="str">
            <v>SUPP080</v>
          </cell>
          <cell r="D176" t="str">
            <v>POLYMECH INTERNATIONAL</v>
          </cell>
          <cell r="J176">
            <v>21196.01</v>
          </cell>
          <cell r="L176">
            <v>283196.01</v>
          </cell>
        </row>
        <row r="177">
          <cell r="C177" t="str">
            <v>SUPP095</v>
          </cell>
          <cell r="D177" t="str">
            <v>PADMASRI CHEMICALS</v>
          </cell>
          <cell r="E177">
            <v>5310</v>
          </cell>
          <cell r="L177">
            <v>0</v>
          </cell>
        </row>
        <row r="178">
          <cell r="C178" t="str">
            <v>SUPP110</v>
          </cell>
          <cell r="D178" t="str">
            <v>P&amp;N BUSINESS VENTURES PVT LTD.</v>
          </cell>
          <cell r="E178">
            <v>25132.1</v>
          </cell>
          <cell r="F178">
            <v>0.47</v>
          </cell>
          <cell r="G178">
            <v>0.74</v>
          </cell>
          <cell r="L178">
            <v>0</v>
          </cell>
        </row>
        <row r="179">
          <cell r="C179" t="str">
            <v>SUPP116</v>
          </cell>
          <cell r="D179" t="str">
            <v>S. PRABHU</v>
          </cell>
          <cell r="G179">
            <v>0.5</v>
          </cell>
          <cell r="L179">
            <v>0</v>
          </cell>
        </row>
        <row r="180">
          <cell r="C180" t="str">
            <v>SUPP144</v>
          </cell>
          <cell r="D180" t="str">
            <v>PHOENIX FASHIONS</v>
          </cell>
          <cell r="E180">
            <v>24640</v>
          </cell>
          <cell r="L180">
            <v>24639</v>
          </cell>
        </row>
        <row r="181">
          <cell r="C181" t="str">
            <v>SUPP164</v>
          </cell>
          <cell r="D181" t="str">
            <v>PEARL TECHNO FAB</v>
          </cell>
          <cell r="J181">
            <v>51980</v>
          </cell>
          <cell r="L181">
            <v>0</v>
          </cell>
        </row>
        <row r="182">
          <cell r="C182" t="str">
            <v>SUPP174</v>
          </cell>
          <cell r="D182" t="str">
            <v>PALANI ENTERPRISES</v>
          </cell>
          <cell r="F182">
            <v>2578</v>
          </cell>
          <cell r="G182">
            <v>15597.2</v>
          </cell>
          <cell r="L182">
            <v>18174.96</v>
          </cell>
        </row>
        <row r="183">
          <cell r="C183" t="str">
            <v>SUPP181</v>
          </cell>
          <cell r="D183" t="str">
            <v>PARVEEN TRAVEL PVT LTD (ACR)</v>
          </cell>
          <cell r="G183">
            <v>251526</v>
          </cell>
          <cell r="L183">
            <v>0</v>
          </cell>
        </row>
        <row r="184">
          <cell r="C184" t="str">
            <v>SUPP185</v>
          </cell>
          <cell r="D184" t="str">
            <v>PREMIER PARTY RENTAL</v>
          </cell>
          <cell r="L184">
            <v>695</v>
          </cell>
        </row>
        <row r="185">
          <cell r="C185" t="str">
            <v>SUPP190</v>
          </cell>
          <cell r="D185" t="str">
            <v>POWERSYS TECHNOLOGIES</v>
          </cell>
          <cell r="G185">
            <v>170000.3</v>
          </cell>
          <cell r="L185">
            <v>170000</v>
          </cell>
        </row>
        <row r="186">
          <cell r="C186" t="str">
            <v>SUPP193</v>
          </cell>
          <cell r="D186" t="str">
            <v>PHONE CARE</v>
          </cell>
          <cell r="F186">
            <v>26400.02</v>
          </cell>
          <cell r="L186">
            <v>26400</v>
          </cell>
        </row>
        <row r="187">
          <cell r="C187" t="str">
            <v>SUPP194</v>
          </cell>
          <cell r="D187" t="str">
            <v>PEST-O-CARE</v>
          </cell>
          <cell r="F187">
            <v>55460</v>
          </cell>
          <cell r="L187">
            <v>940</v>
          </cell>
        </row>
        <row r="188">
          <cell r="C188" t="str">
            <v>SUPP195</v>
          </cell>
          <cell r="D188" t="str">
            <v>PRAGADWAJ ELECTRICALS</v>
          </cell>
          <cell r="L188">
            <v>34000</v>
          </cell>
        </row>
        <row r="189">
          <cell r="C189" t="str">
            <v>SUPR065</v>
          </cell>
          <cell r="D189" t="str">
            <v>RAYMOND MURRAY.</v>
          </cell>
          <cell r="F189">
            <v>85500</v>
          </cell>
          <cell r="L189">
            <v>45000</v>
          </cell>
        </row>
        <row r="190">
          <cell r="C190" t="str">
            <v>SUPR102</v>
          </cell>
          <cell r="D190" t="str">
            <v>RISHABH ENTERPRISES</v>
          </cell>
          <cell r="E190">
            <v>9580.42</v>
          </cell>
          <cell r="J190">
            <v>0.02</v>
          </cell>
          <cell r="L190">
            <v>0.02</v>
          </cell>
        </row>
        <row r="191">
          <cell r="C191" t="str">
            <v>SUPR122</v>
          </cell>
          <cell r="D191" t="str">
            <v>RVN LABORATORY</v>
          </cell>
          <cell r="J191">
            <v>5476</v>
          </cell>
          <cell r="L191">
            <v>840</v>
          </cell>
        </row>
        <row r="192">
          <cell r="C192" t="str">
            <v>SUPR139</v>
          </cell>
          <cell r="D192" t="str">
            <v>ROHINI ENTERPRISES</v>
          </cell>
          <cell r="G192">
            <v>0.44</v>
          </cell>
          <cell r="L192">
            <v>0</v>
          </cell>
        </row>
        <row r="193">
          <cell r="C193" t="str">
            <v>SUPR178</v>
          </cell>
          <cell r="D193" t="str">
            <v>RANGA  ELECTRICALS (P) LTD</v>
          </cell>
          <cell r="I193">
            <v>68900</v>
          </cell>
          <cell r="L193">
            <v>64310</v>
          </cell>
        </row>
        <row r="194">
          <cell r="C194" t="str">
            <v>SUPR180</v>
          </cell>
          <cell r="D194" t="str">
            <v>ROYAL MARKETING (Stationeries &amp; Computer)</v>
          </cell>
          <cell r="E194">
            <v>50299.9</v>
          </cell>
          <cell r="F194">
            <v>40517.9</v>
          </cell>
          <cell r="G194">
            <v>0.42</v>
          </cell>
          <cell r="L194">
            <v>90</v>
          </cell>
        </row>
        <row r="195">
          <cell r="C195" t="str">
            <v>SUPR191</v>
          </cell>
          <cell r="D195" t="str">
            <v>R P ENGINEERING</v>
          </cell>
          <cell r="E195">
            <v>17110</v>
          </cell>
          <cell r="G195">
            <v>10500.6</v>
          </cell>
          <cell r="L195">
            <v>10500.6</v>
          </cell>
        </row>
        <row r="196">
          <cell r="C196" t="str">
            <v>SUPR205</v>
          </cell>
          <cell r="D196" t="str">
            <v>ROYAL AGRO FRESH LLP</v>
          </cell>
          <cell r="E196">
            <v>201</v>
          </cell>
          <cell r="F196">
            <v>419.5</v>
          </cell>
          <cell r="L196">
            <v>0</v>
          </cell>
        </row>
        <row r="197">
          <cell r="C197" t="str">
            <v>SUPR206</v>
          </cell>
          <cell r="D197" t="str">
            <v>RECTO TECHNOLOGIES</v>
          </cell>
          <cell r="E197">
            <v>30618.639999999999</v>
          </cell>
          <cell r="L197">
            <v>30618</v>
          </cell>
        </row>
        <row r="198">
          <cell r="C198" t="str">
            <v>SUPR207</v>
          </cell>
          <cell r="D198" t="str">
            <v>RATAN DECOR</v>
          </cell>
          <cell r="E198">
            <v>21589.98</v>
          </cell>
          <cell r="L198">
            <v>21590</v>
          </cell>
        </row>
        <row r="199">
          <cell r="C199" t="str">
            <v>SUPS087</v>
          </cell>
          <cell r="D199" t="str">
            <v>SRIDEVI GRAPHICS</v>
          </cell>
          <cell r="E199">
            <v>708</v>
          </cell>
          <cell r="G199">
            <v>22243.4</v>
          </cell>
          <cell r="H199">
            <v>1904</v>
          </cell>
          <cell r="J199">
            <v>2972.4</v>
          </cell>
          <cell r="L199">
            <v>0</v>
          </cell>
        </row>
        <row r="200">
          <cell r="C200" t="str">
            <v>SUPS088</v>
          </cell>
          <cell r="D200" t="str">
            <v>S.M.S. ENTERPRISES</v>
          </cell>
          <cell r="E200">
            <v>38574.199999999997</v>
          </cell>
          <cell r="F200">
            <v>0.5</v>
          </cell>
          <cell r="G200">
            <v>2832</v>
          </cell>
          <cell r="L200">
            <v>2832</v>
          </cell>
        </row>
        <row r="201">
          <cell r="C201" t="str">
            <v>SUPS093</v>
          </cell>
          <cell r="D201" t="str">
            <v>S.SELLADURAI NADAR HOTEL &amp; CATERING WORLD</v>
          </cell>
          <cell r="E201">
            <v>2080.52</v>
          </cell>
          <cell r="L201">
            <v>2650.52</v>
          </cell>
        </row>
        <row r="202">
          <cell r="C202" t="str">
            <v>SUPS102</v>
          </cell>
          <cell r="D202" t="str">
            <v>SRI BALAJI ASSOCIATES</v>
          </cell>
          <cell r="G202">
            <v>0.2</v>
          </cell>
          <cell r="L202">
            <v>0</v>
          </cell>
        </row>
        <row r="203">
          <cell r="C203" t="str">
            <v>SUPS105</v>
          </cell>
          <cell r="D203" t="str">
            <v>SENKUSH TRADERS PRIVATE LIMITED</v>
          </cell>
          <cell r="E203">
            <v>10957</v>
          </cell>
          <cell r="L203">
            <v>0</v>
          </cell>
        </row>
        <row r="204">
          <cell r="C204" t="str">
            <v>SUPS107</v>
          </cell>
          <cell r="D204" t="str">
            <v>SHARP BUSINESS SYSTEMS (INDIA) LTD</v>
          </cell>
          <cell r="G204">
            <v>53471</v>
          </cell>
          <cell r="L204">
            <v>33520</v>
          </cell>
        </row>
        <row r="205">
          <cell r="C205" t="str">
            <v>SUPS115</v>
          </cell>
          <cell r="D205" t="str">
            <v>SUPREME AGENCIES</v>
          </cell>
          <cell r="E205">
            <v>25743.24</v>
          </cell>
          <cell r="F205">
            <v>205.42</v>
          </cell>
          <cell r="G205">
            <v>219.18</v>
          </cell>
          <cell r="L205">
            <v>0</v>
          </cell>
        </row>
        <row r="206">
          <cell r="C206" t="str">
            <v>SUPS136</v>
          </cell>
          <cell r="D206" t="str">
            <v>SPECTRUMM TRADERS</v>
          </cell>
          <cell r="E206">
            <v>4764.1899999999996</v>
          </cell>
          <cell r="G206">
            <v>0.56999999999999995</v>
          </cell>
          <cell r="L206">
            <v>0</v>
          </cell>
        </row>
        <row r="207">
          <cell r="C207" t="str">
            <v>SUPS141</v>
          </cell>
          <cell r="D207" t="str">
            <v>SINDUR</v>
          </cell>
          <cell r="E207">
            <v>33200.97</v>
          </cell>
          <cell r="L207">
            <v>0</v>
          </cell>
        </row>
        <row r="208">
          <cell r="C208" t="str">
            <v>SUPS152</v>
          </cell>
          <cell r="D208" t="str">
            <v>SUDHARSHAN.B</v>
          </cell>
          <cell r="G208">
            <v>46527</v>
          </cell>
          <cell r="L208">
            <v>71526</v>
          </cell>
        </row>
        <row r="209">
          <cell r="C209" t="str">
            <v>SUPS160</v>
          </cell>
          <cell r="D209" t="str">
            <v>SREE PROVISION STORE</v>
          </cell>
          <cell r="E209">
            <v>92528.18</v>
          </cell>
          <cell r="F209">
            <v>30.2</v>
          </cell>
          <cell r="G209">
            <v>11246.24</v>
          </cell>
          <cell r="H209">
            <v>3773.7</v>
          </cell>
          <cell r="I209">
            <v>51215.94</v>
          </cell>
          <cell r="L209">
            <v>0</v>
          </cell>
        </row>
        <row r="210">
          <cell r="C210" t="str">
            <v>SUPS161</v>
          </cell>
          <cell r="D210" t="str">
            <v>SHREE MEENAKSHI ENTERPRISES</v>
          </cell>
          <cell r="E210">
            <v>33869.82</v>
          </cell>
          <cell r="F210">
            <v>1.5</v>
          </cell>
          <cell r="G210">
            <v>0.59</v>
          </cell>
          <cell r="L210">
            <v>0</v>
          </cell>
        </row>
        <row r="211">
          <cell r="C211" t="str">
            <v>SUPS163</v>
          </cell>
          <cell r="D211" t="str">
            <v>SRINIVASA MURTHY.C</v>
          </cell>
          <cell r="E211">
            <v>4757.5</v>
          </cell>
          <cell r="G211">
            <v>0.5</v>
          </cell>
          <cell r="L211">
            <v>0</v>
          </cell>
        </row>
        <row r="212">
          <cell r="C212" t="str">
            <v>SUPS219</v>
          </cell>
          <cell r="D212" t="str">
            <v>SURTHI AGENCY</v>
          </cell>
          <cell r="E212">
            <v>0.2</v>
          </cell>
          <cell r="F212">
            <v>1368.8</v>
          </cell>
          <cell r="G212">
            <v>2518</v>
          </cell>
          <cell r="L212">
            <v>0</v>
          </cell>
        </row>
        <row r="213">
          <cell r="C213" t="str">
            <v>SUPS223</v>
          </cell>
          <cell r="D213" t="str">
            <v>SRI JANANI KNITTERS</v>
          </cell>
          <cell r="E213">
            <v>1.3</v>
          </cell>
          <cell r="G213">
            <v>0.4</v>
          </cell>
          <cell r="L213">
            <v>0</v>
          </cell>
        </row>
        <row r="214">
          <cell r="C214" t="str">
            <v>SUPS246</v>
          </cell>
          <cell r="D214" t="str">
            <v>SUNSRI TRADING HOUSE</v>
          </cell>
          <cell r="F214">
            <v>0.66</v>
          </cell>
          <cell r="G214">
            <v>1.71</v>
          </cell>
          <cell r="L214">
            <v>0</v>
          </cell>
        </row>
        <row r="215">
          <cell r="C215" t="str">
            <v>SUPS257</v>
          </cell>
          <cell r="D215" t="str">
            <v>SHREE MAHALAKSHMI STORES</v>
          </cell>
          <cell r="E215">
            <v>51285.56</v>
          </cell>
          <cell r="F215">
            <v>0.04</v>
          </cell>
          <cell r="G215">
            <v>14.52</v>
          </cell>
          <cell r="L215">
            <v>0</v>
          </cell>
        </row>
        <row r="216">
          <cell r="C216" t="str">
            <v>SUPS258</v>
          </cell>
          <cell r="D216" t="str">
            <v>S.M.TRADERS</v>
          </cell>
          <cell r="E216">
            <v>100000</v>
          </cell>
          <cell r="J216">
            <v>0.03</v>
          </cell>
          <cell r="L216">
            <v>0.03</v>
          </cell>
        </row>
        <row r="217">
          <cell r="C217" t="str">
            <v>SUPS301</v>
          </cell>
          <cell r="D217" t="str">
            <v>S.V.Distribuotrs Pvt.Ltd.</v>
          </cell>
          <cell r="F217">
            <v>66219.5</v>
          </cell>
          <cell r="G217">
            <v>0.71</v>
          </cell>
          <cell r="L217">
            <v>108731</v>
          </cell>
        </row>
        <row r="218">
          <cell r="C218" t="str">
            <v>SUPS354</v>
          </cell>
          <cell r="D218" t="str">
            <v>SABARI HOTEL EQUIPMENT SUPPLIERS</v>
          </cell>
          <cell r="E218">
            <v>69138</v>
          </cell>
          <cell r="F218">
            <v>27871.599999999999</v>
          </cell>
          <cell r="G218">
            <v>52236.72</v>
          </cell>
          <cell r="L218">
            <v>14</v>
          </cell>
        </row>
        <row r="219">
          <cell r="C219" t="str">
            <v>SUPS370</v>
          </cell>
          <cell r="D219" t="str">
            <v>SHREE HINGLAJ CROCKERY HOUSE</v>
          </cell>
          <cell r="E219">
            <v>27986.18</v>
          </cell>
          <cell r="F219">
            <v>72514.52</v>
          </cell>
          <cell r="G219">
            <v>0.52</v>
          </cell>
          <cell r="L219">
            <v>11491</v>
          </cell>
        </row>
        <row r="220">
          <cell r="C220" t="str">
            <v>SUPS372</v>
          </cell>
          <cell r="D220" t="str">
            <v>SRI SAI RAM FOODS</v>
          </cell>
          <cell r="E220">
            <v>114095.98</v>
          </cell>
          <cell r="F220">
            <v>348.42</v>
          </cell>
          <cell r="G220">
            <v>887.77</v>
          </cell>
          <cell r="L220">
            <v>0</v>
          </cell>
        </row>
        <row r="221">
          <cell r="C221" t="str">
            <v>SUPS374</v>
          </cell>
          <cell r="D221" t="str">
            <v>SRI BALAJI TRADERS (Cashew)</v>
          </cell>
          <cell r="E221">
            <v>69300</v>
          </cell>
          <cell r="L221">
            <v>0</v>
          </cell>
        </row>
        <row r="222">
          <cell r="C222" t="str">
            <v>SUPS406</v>
          </cell>
          <cell r="D222" t="str">
            <v>SAI COMPUTER &amp; STATIONERY</v>
          </cell>
          <cell r="E222">
            <v>20109.14</v>
          </cell>
          <cell r="F222">
            <v>0.83</v>
          </cell>
          <cell r="G222">
            <v>100.3</v>
          </cell>
          <cell r="L222">
            <v>0.38</v>
          </cell>
        </row>
        <row r="223">
          <cell r="C223" t="str">
            <v>SUPS421</v>
          </cell>
          <cell r="D223" t="str">
            <v>SIMRUTHA ENTERPRISES</v>
          </cell>
          <cell r="E223">
            <v>31151.23</v>
          </cell>
          <cell r="F223">
            <v>0.04</v>
          </cell>
          <cell r="G223">
            <v>1.65</v>
          </cell>
          <cell r="L223">
            <v>0</v>
          </cell>
        </row>
        <row r="224">
          <cell r="C224" t="str">
            <v>SUPS426</v>
          </cell>
          <cell r="D224" t="str">
            <v>SE/CEDC/SOUTH-I</v>
          </cell>
          <cell r="J224">
            <v>1859602.01</v>
          </cell>
          <cell r="L224">
            <v>1859592.01</v>
          </cell>
        </row>
        <row r="225">
          <cell r="C225" t="str">
            <v>SUPS465</v>
          </cell>
          <cell r="D225" t="str">
            <v>SHIVSHAKTHI DAIRY (PVT) LTD</v>
          </cell>
          <cell r="E225">
            <v>142396.5</v>
          </cell>
          <cell r="L225">
            <v>0</v>
          </cell>
        </row>
        <row r="226">
          <cell r="C226" t="str">
            <v>SUPS468</v>
          </cell>
          <cell r="D226" t="str">
            <v>SURIYA PACKAGE</v>
          </cell>
          <cell r="F226">
            <v>0.8</v>
          </cell>
          <cell r="L226">
            <v>0</v>
          </cell>
        </row>
        <row r="227">
          <cell r="C227" t="str">
            <v>SUPS472</v>
          </cell>
          <cell r="D227" t="str">
            <v>SR TEX LABELS</v>
          </cell>
          <cell r="G227">
            <v>4000</v>
          </cell>
          <cell r="L227">
            <v>0</v>
          </cell>
        </row>
        <row r="228">
          <cell r="C228" t="str">
            <v>SUPS477</v>
          </cell>
          <cell r="D228" t="str">
            <v>SRT INDUSTRIES</v>
          </cell>
          <cell r="E228">
            <v>45950</v>
          </cell>
          <cell r="L228">
            <v>0</v>
          </cell>
        </row>
        <row r="229">
          <cell r="C229" t="str">
            <v>SUPS502</v>
          </cell>
          <cell r="D229" t="str">
            <v>SAMSKRUTHI HOME FOOD</v>
          </cell>
          <cell r="E229">
            <v>2520</v>
          </cell>
          <cell r="I229">
            <v>7085</v>
          </cell>
          <cell r="J229">
            <v>3080</v>
          </cell>
          <cell r="L229">
            <v>11425</v>
          </cell>
        </row>
        <row r="230">
          <cell r="C230" t="str">
            <v>SUPS517</v>
          </cell>
          <cell r="D230" t="str">
            <v>STALLION HOTEL SUPPLIES PVT LTD</v>
          </cell>
          <cell r="F230">
            <v>6521.76</v>
          </cell>
          <cell r="G230">
            <v>3269.92</v>
          </cell>
          <cell r="L230">
            <v>9791.92</v>
          </cell>
        </row>
        <row r="231">
          <cell r="C231" t="str">
            <v>SUPS529</v>
          </cell>
          <cell r="D231" t="str">
            <v>SHREE SAPTHAGIRI GLASS AGENCIES</v>
          </cell>
          <cell r="E231">
            <v>16102.28</v>
          </cell>
          <cell r="I231">
            <v>959.32</v>
          </cell>
          <cell r="L231">
            <v>959.32</v>
          </cell>
        </row>
        <row r="232">
          <cell r="C232" t="str">
            <v>SUPS534</v>
          </cell>
          <cell r="D232" t="str">
            <v>SNJ BREWERIES PRIVATE LIMITED</v>
          </cell>
          <cell r="G232">
            <v>46020</v>
          </cell>
          <cell r="L232">
            <v>84960</v>
          </cell>
        </row>
        <row r="233">
          <cell r="C233" t="str">
            <v>SUPS538</v>
          </cell>
          <cell r="D233" t="str">
            <v>SRI MANJUNATHA ENTERPRISES</v>
          </cell>
          <cell r="E233">
            <v>18480.96</v>
          </cell>
          <cell r="L233">
            <v>0.01</v>
          </cell>
        </row>
        <row r="234">
          <cell r="C234" t="str">
            <v>SUPS570</v>
          </cell>
          <cell r="D234" t="str">
            <v>SASTHA ENTERPRISES</v>
          </cell>
          <cell r="E234">
            <v>3894</v>
          </cell>
          <cell r="L234">
            <v>0</v>
          </cell>
        </row>
        <row r="235">
          <cell r="C235" t="str">
            <v>SUPS580</v>
          </cell>
          <cell r="D235" t="str">
            <v>SRI KAMAKSHI CONTROLS &amp; SYSTEMS</v>
          </cell>
          <cell r="G235">
            <v>0.7</v>
          </cell>
          <cell r="J235">
            <v>13891</v>
          </cell>
          <cell r="L235">
            <v>13891</v>
          </cell>
        </row>
        <row r="236">
          <cell r="C236" t="str">
            <v>SUPS585</v>
          </cell>
          <cell r="D236" t="str">
            <v>SRI ANNAI AGENCIES</v>
          </cell>
          <cell r="E236">
            <v>90300</v>
          </cell>
          <cell r="L236">
            <v>0</v>
          </cell>
        </row>
        <row r="237">
          <cell r="C237" t="str">
            <v>SUPS588</v>
          </cell>
          <cell r="D237" t="str">
            <v>SULA VINEYARDS PRIVATE LIMITED</v>
          </cell>
          <cell r="E237">
            <v>4097</v>
          </cell>
          <cell r="G237">
            <v>0.52</v>
          </cell>
          <cell r="L237">
            <v>12619</v>
          </cell>
        </row>
        <row r="238">
          <cell r="C238" t="str">
            <v>SUPS598</v>
          </cell>
          <cell r="D238" t="str">
            <v>STEP-IN ASSOCIATES</v>
          </cell>
          <cell r="E238">
            <v>71782.22</v>
          </cell>
          <cell r="L238">
            <v>0</v>
          </cell>
        </row>
        <row r="239">
          <cell r="C239" t="str">
            <v>SUPS602</v>
          </cell>
          <cell r="D239" t="str">
            <v>S.R. AGRO</v>
          </cell>
          <cell r="E239">
            <v>63074.34</v>
          </cell>
          <cell r="F239">
            <v>0.06</v>
          </cell>
          <cell r="G239">
            <v>0.9</v>
          </cell>
          <cell r="L239">
            <v>0.4</v>
          </cell>
        </row>
        <row r="240">
          <cell r="C240" t="str">
            <v>SUPS604</v>
          </cell>
          <cell r="D240" t="str">
            <v>S.S.TRADERS</v>
          </cell>
          <cell r="E240">
            <v>0.87</v>
          </cell>
          <cell r="G240">
            <v>0.61</v>
          </cell>
          <cell r="L240">
            <v>0</v>
          </cell>
        </row>
        <row r="241">
          <cell r="C241" t="str">
            <v>SUPS611</v>
          </cell>
          <cell r="D241" t="str">
            <v>SATHYA SAI MARKETING</v>
          </cell>
          <cell r="E241">
            <v>0.13</v>
          </cell>
          <cell r="G241">
            <v>0.54</v>
          </cell>
          <cell r="L241">
            <v>0</v>
          </cell>
        </row>
        <row r="242">
          <cell r="C242" t="str">
            <v>SUPS621</v>
          </cell>
          <cell r="D242" t="str">
            <v>S&amp;S ENTERPRISE</v>
          </cell>
          <cell r="G242">
            <v>3452</v>
          </cell>
          <cell r="L242">
            <v>320</v>
          </cell>
        </row>
        <row r="243">
          <cell r="C243" t="str">
            <v>SUPS628</v>
          </cell>
          <cell r="D243" t="str">
            <v>SUBAM  LANDSCAPE</v>
          </cell>
          <cell r="F243">
            <v>140250</v>
          </cell>
          <cell r="L243">
            <v>73550</v>
          </cell>
        </row>
        <row r="244">
          <cell r="C244" t="str">
            <v>SUPS629</v>
          </cell>
          <cell r="D244" t="str">
            <v>SNJ  BREWERISES  PRIVATE LIMITED (JAPANEES)</v>
          </cell>
          <cell r="G244">
            <v>37170</v>
          </cell>
          <cell r="L244">
            <v>65490</v>
          </cell>
        </row>
        <row r="245">
          <cell r="C245" t="str">
            <v>SUPS633</v>
          </cell>
          <cell r="D245" t="str">
            <v>SRI LAKSHMI PRINTERS</v>
          </cell>
          <cell r="G245">
            <v>0.99</v>
          </cell>
          <cell r="L245">
            <v>0</v>
          </cell>
        </row>
        <row r="246">
          <cell r="C246" t="str">
            <v>SUPS640</v>
          </cell>
          <cell r="D246" t="str">
            <v>SANDHYA AGENCIES</v>
          </cell>
          <cell r="E246">
            <v>38800</v>
          </cell>
          <cell r="L246">
            <v>0</v>
          </cell>
        </row>
        <row r="247">
          <cell r="C247" t="str">
            <v>SUPS654</v>
          </cell>
          <cell r="D247" t="str">
            <v>SOVEREIGN AGRO TECH REFINERY PVT LTD</v>
          </cell>
          <cell r="F247">
            <v>3</v>
          </cell>
          <cell r="L247">
            <v>0</v>
          </cell>
        </row>
        <row r="248">
          <cell r="C248" t="str">
            <v>SUPS664</v>
          </cell>
          <cell r="D248" t="str">
            <v>SHREE NARAYANA ENVIRON SOLUTIONS (OPC) PVT LTD</v>
          </cell>
          <cell r="E248">
            <v>11188.8</v>
          </cell>
          <cell r="F248">
            <v>0.4</v>
          </cell>
          <cell r="H248">
            <v>14160</v>
          </cell>
          <cell r="I248">
            <v>21240</v>
          </cell>
          <cell r="L248">
            <v>35400</v>
          </cell>
        </row>
        <row r="249">
          <cell r="C249" t="str">
            <v>SUPS668</v>
          </cell>
          <cell r="D249" t="str">
            <v>SYED MOHAMED .A (RENT)</v>
          </cell>
          <cell r="E249">
            <v>24000</v>
          </cell>
          <cell r="L249">
            <v>7200</v>
          </cell>
        </row>
        <row r="250">
          <cell r="C250" t="str">
            <v>SUPS670</v>
          </cell>
          <cell r="D250" t="str">
            <v>SP WORLD WINE EXPRESS</v>
          </cell>
          <cell r="I250">
            <v>6678</v>
          </cell>
          <cell r="L250">
            <v>0</v>
          </cell>
        </row>
        <row r="251">
          <cell r="C251" t="str">
            <v>SUPS681</v>
          </cell>
          <cell r="D251" t="str">
            <v>SURANA ELECTRICALS</v>
          </cell>
          <cell r="F251">
            <v>58.6</v>
          </cell>
          <cell r="G251">
            <v>0.22</v>
          </cell>
          <cell r="L251">
            <v>0</v>
          </cell>
        </row>
        <row r="252">
          <cell r="C252" t="str">
            <v>SUPS687</v>
          </cell>
          <cell r="D252" t="str">
            <v>SAMRAAT VIKRAM EMPIRE PRIVATE LIMITED</v>
          </cell>
          <cell r="E252">
            <v>13413.92</v>
          </cell>
          <cell r="L252">
            <v>707.16</v>
          </cell>
        </row>
        <row r="253">
          <cell r="C253" t="str">
            <v>SUPS689</v>
          </cell>
          <cell r="D253" t="str">
            <v>SKIPPER FURNISHING PVT LTD</v>
          </cell>
          <cell r="E253">
            <v>53287.5</v>
          </cell>
          <cell r="L253">
            <v>0</v>
          </cell>
        </row>
        <row r="254">
          <cell r="C254" t="str">
            <v>SUPS690</v>
          </cell>
          <cell r="D254" t="str">
            <v>SINNASOORAPPAN</v>
          </cell>
          <cell r="E254">
            <v>15870</v>
          </cell>
          <cell r="L254">
            <v>0</v>
          </cell>
        </row>
        <row r="255">
          <cell r="C255" t="str">
            <v>SUPS695</v>
          </cell>
          <cell r="D255" t="str">
            <v>SAMBERRY EXOTICS PVT LTD</v>
          </cell>
          <cell r="E255">
            <v>23989.45</v>
          </cell>
          <cell r="F255">
            <v>41.93</v>
          </cell>
          <cell r="L255">
            <v>0</v>
          </cell>
        </row>
        <row r="256">
          <cell r="C256" t="str">
            <v>SUPS698</v>
          </cell>
          <cell r="D256" t="str">
            <v>SHRI  RAM AGENCIES</v>
          </cell>
          <cell r="G256">
            <v>0.5</v>
          </cell>
          <cell r="L256">
            <v>0</v>
          </cell>
        </row>
        <row r="257">
          <cell r="C257" t="str">
            <v>SUPS699</v>
          </cell>
          <cell r="D257" t="str">
            <v>SRI BALAJI TRADING COMPANY</v>
          </cell>
          <cell r="E257">
            <v>5099</v>
          </cell>
          <cell r="F257">
            <v>0.86</v>
          </cell>
          <cell r="L257">
            <v>0</v>
          </cell>
        </row>
        <row r="258">
          <cell r="C258" t="str">
            <v>SUPS700</v>
          </cell>
          <cell r="D258" t="str">
            <v>S.K. AGENCIES</v>
          </cell>
          <cell r="E258">
            <v>17.28</v>
          </cell>
          <cell r="F258">
            <v>7.78</v>
          </cell>
          <cell r="L258">
            <v>0</v>
          </cell>
        </row>
        <row r="259">
          <cell r="C259" t="str">
            <v>SUPS701</v>
          </cell>
          <cell r="D259" t="str">
            <v>SANJANA MARIA KAPOOR (RENT)</v>
          </cell>
          <cell r="E259">
            <v>14000</v>
          </cell>
          <cell r="L259">
            <v>0</v>
          </cell>
        </row>
        <row r="260">
          <cell r="C260" t="str">
            <v>SUPSG06</v>
          </cell>
          <cell r="D260" t="str">
            <v>SWIGGY</v>
          </cell>
          <cell r="L260">
            <v>3177</v>
          </cell>
        </row>
        <row r="261">
          <cell r="C261" t="str">
            <v>SUPT018</v>
          </cell>
          <cell r="D261" t="str">
            <v>THE MATCH MAKERS</v>
          </cell>
          <cell r="G261">
            <v>11040</v>
          </cell>
          <cell r="L261">
            <v>11061</v>
          </cell>
        </row>
        <row r="262">
          <cell r="C262" t="str">
            <v>SUPT023</v>
          </cell>
          <cell r="D262" t="str">
            <v>TASMAC</v>
          </cell>
          <cell r="E262">
            <v>662401.46</v>
          </cell>
          <cell r="F262">
            <v>434145.28000000003</v>
          </cell>
          <cell r="G262">
            <v>489860.84</v>
          </cell>
          <cell r="L262">
            <v>1586393</v>
          </cell>
        </row>
        <row r="263">
          <cell r="C263" t="str">
            <v>SUPT043</v>
          </cell>
          <cell r="D263" t="str">
            <v>THAMARAI KANNAN.K.</v>
          </cell>
          <cell r="E263">
            <v>32402.82</v>
          </cell>
          <cell r="F263">
            <v>0.86</v>
          </cell>
          <cell r="G263">
            <v>0.88</v>
          </cell>
          <cell r="L263">
            <v>0</v>
          </cell>
        </row>
        <row r="264">
          <cell r="C264" t="str">
            <v>SUPT062</v>
          </cell>
          <cell r="D264" t="str">
            <v>TASMAC(DRAUGHT BEER)</v>
          </cell>
          <cell r="E264">
            <v>83385</v>
          </cell>
          <cell r="F264">
            <v>113937.5</v>
          </cell>
          <cell r="G264">
            <v>121015</v>
          </cell>
          <cell r="L264">
            <v>346104</v>
          </cell>
        </row>
        <row r="265">
          <cell r="C265" t="str">
            <v>SUPT091</v>
          </cell>
          <cell r="D265" t="str">
            <v>THE PROMPT</v>
          </cell>
          <cell r="E265">
            <v>27102</v>
          </cell>
          <cell r="F265">
            <v>6412</v>
          </cell>
          <cell r="G265">
            <v>3654</v>
          </cell>
          <cell r="H265">
            <v>913.6</v>
          </cell>
          <cell r="J265">
            <v>106605.22</v>
          </cell>
          <cell r="L265">
            <v>3652.1</v>
          </cell>
        </row>
        <row r="266">
          <cell r="C266" t="str">
            <v>SUPT100</v>
          </cell>
          <cell r="D266" t="str">
            <v>TEJASWE SOLUTIONS</v>
          </cell>
          <cell r="E266">
            <v>13357.6</v>
          </cell>
          <cell r="F266">
            <v>0.7</v>
          </cell>
          <cell r="G266">
            <v>0.18</v>
          </cell>
          <cell r="L266">
            <v>0</v>
          </cell>
        </row>
        <row r="267">
          <cell r="C267" t="str">
            <v>SUPT121</v>
          </cell>
          <cell r="D267" t="str">
            <v>WILL PRODUCT</v>
          </cell>
          <cell r="G267">
            <v>0.6</v>
          </cell>
          <cell r="L267">
            <v>0</v>
          </cell>
        </row>
        <row r="268">
          <cell r="C268" t="str">
            <v>SUPT204</v>
          </cell>
          <cell r="D268" t="str">
            <v>TASMAC ( DRAUGHT BEER JAPANEES )</v>
          </cell>
          <cell r="E268">
            <v>25920</v>
          </cell>
          <cell r="F268">
            <v>25920</v>
          </cell>
          <cell r="G268">
            <v>69120</v>
          </cell>
          <cell r="L268">
            <v>142560</v>
          </cell>
        </row>
        <row r="269">
          <cell r="C269" t="str">
            <v>SUPT218</v>
          </cell>
          <cell r="D269" t="str">
            <v>D.V,TRAVELS GURU PVT TLD</v>
          </cell>
          <cell r="L269">
            <v>3813</v>
          </cell>
        </row>
        <row r="270">
          <cell r="C270" t="str">
            <v>SUPT227</v>
          </cell>
          <cell r="D270" t="str">
            <v>TECH PUMPS</v>
          </cell>
          <cell r="F270">
            <v>0.62</v>
          </cell>
          <cell r="L270">
            <v>0</v>
          </cell>
        </row>
        <row r="271">
          <cell r="C271" t="str">
            <v>SUPU011</v>
          </cell>
          <cell r="D271" t="str">
            <v>UDHAY EQUIPMENTS PVT.LTD.</v>
          </cell>
          <cell r="G271">
            <v>0.92</v>
          </cell>
          <cell r="L271">
            <v>0</v>
          </cell>
        </row>
        <row r="272">
          <cell r="C272" t="str">
            <v>SUPU014</v>
          </cell>
          <cell r="D272" t="str">
            <v>UNITED AGENCY</v>
          </cell>
          <cell r="E272">
            <v>8.66</v>
          </cell>
          <cell r="G272">
            <v>0.66</v>
          </cell>
          <cell r="L272">
            <v>0</v>
          </cell>
        </row>
        <row r="273">
          <cell r="C273" t="str">
            <v>SUPU016</v>
          </cell>
          <cell r="D273" t="str">
            <v>UNIQUE HOTEL NEEDS</v>
          </cell>
          <cell r="E273">
            <v>4368</v>
          </cell>
          <cell r="F273">
            <v>0.2</v>
          </cell>
          <cell r="L273">
            <v>0.4</v>
          </cell>
        </row>
        <row r="274">
          <cell r="C274" t="str">
            <v>SUPU037</v>
          </cell>
          <cell r="D274" t="str">
            <v>UNITED BREWERIES LIMITED</v>
          </cell>
          <cell r="G274">
            <v>70800</v>
          </cell>
          <cell r="L274">
            <v>47790</v>
          </cell>
        </row>
        <row r="275">
          <cell r="C275" t="str">
            <v>SUPU045</v>
          </cell>
          <cell r="D275" t="str">
            <v>UNITED BREWERIES LTD ( JAPANEES )</v>
          </cell>
          <cell r="J275">
            <v>10440</v>
          </cell>
          <cell r="L275">
            <v>6900</v>
          </cell>
        </row>
        <row r="276">
          <cell r="C276" t="str">
            <v>SUPU048</v>
          </cell>
          <cell r="D276" t="str">
            <v>UNION TRADING COMPANY</v>
          </cell>
          <cell r="E276">
            <v>0.5</v>
          </cell>
          <cell r="G276">
            <v>0.78</v>
          </cell>
          <cell r="L276">
            <v>0</v>
          </cell>
        </row>
        <row r="277">
          <cell r="C277" t="str">
            <v>SUPU052</v>
          </cell>
          <cell r="D277" t="str">
            <v>UDHAYAM TRADERS</v>
          </cell>
          <cell r="L277">
            <v>50000</v>
          </cell>
        </row>
        <row r="278">
          <cell r="C278" t="str">
            <v>SUPV019</v>
          </cell>
          <cell r="D278" t="str">
            <v>VATHSALA AGENCIES</v>
          </cell>
          <cell r="E278">
            <v>405521.88</v>
          </cell>
          <cell r="F278">
            <v>388559.9</v>
          </cell>
          <cell r="G278">
            <v>448979.74</v>
          </cell>
          <cell r="L278">
            <v>1239197.95</v>
          </cell>
        </row>
        <row r="279">
          <cell r="C279" t="str">
            <v>SUPV037</v>
          </cell>
          <cell r="D279" t="str">
            <v>VADIVEL .A</v>
          </cell>
          <cell r="E279">
            <v>3380</v>
          </cell>
          <cell r="L279">
            <v>0</v>
          </cell>
        </row>
        <row r="280">
          <cell r="C280" t="str">
            <v>SUPV050</v>
          </cell>
          <cell r="D280" t="str">
            <v>VENUS INDUSTRIES</v>
          </cell>
          <cell r="F280">
            <v>33742.800000000003</v>
          </cell>
          <cell r="G280">
            <v>10646.36</v>
          </cell>
          <cell r="L280">
            <v>44114.36</v>
          </cell>
        </row>
        <row r="281">
          <cell r="C281" t="str">
            <v>SUPV071</v>
          </cell>
          <cell r="D281" t="str">
            <v>V CARE COMMUNICATIONS PVT. LTD.</v>
          </cell>
          <cell r="E281">
            <v>486750</v>
          </cell>
          <cell r="G281">
            <v>0.01</v>
          </cell>
          <cell r="L281">
            <v>190865.01</v>
          </cell>
        </row>
        <row r="282">
          <cell r="C282" t="str">
            <v>SUPV076</v>
          </cell>
          <cell r="D282" t="str">
            <v>V.Palanichamy</v>
          </cell>
          <cell r="E282">
            <v>28840</v>
          </cell>
          <cell r="I282">
            <v>120</v>
          </cell>
          <cell r="L282">
            <v>11840</v>
          </cell>
        </row>
        <row r="283">
          <cell r="C283" t="str">
            <v>SUPV090</v>
          </cell>
          <cell r="D283" t="str">
            <v>VINAYAGA AGENCIES (Medimix)</v>
          </cell>
          <cell r="E283">
            <v>3036</v>
          </cell>
          <cell r="F283">
            <v>3036</v>
          </cell>
          <cell r="J283">
            <v>0.12</v>
          </cell>
          <cell r="L283">
            <v>0.12</v>
          </cell>
        </row>
        <row r="284">
          <cell r="C284" t="str">
            <v>SUPV096</v>
          </cell>
          <cell r="D284" t="str">
            <v>VARUN CERAMICS &amp; SANITARY</v>
          </cell>
          <cell r="E284">
            <v>14455</v>
          </cell>
          <cell r="G284">
            <v>757.6</v>
          </cell>
          <cell r="L284">
            <v>522.12</v>
          </cell>
        </row>
        <row r="285">
          <cell r="C285" t="str">
            <v>SUPV112</v>
          </cell>
          <cell r="D285" t="str">
            <v>V.R.WEIGHING SOLUTIONS</v>
          </cell>
          <cell r="E285">
            <v>1652</v>
          </cell>
          <cell r="L285">
            <v>28</v>
          </cell>
        </row>
        <row r="286">
          <cell r="C286" t="str">
            <v>SUPV132</v>
          </cell>
          <cell r="D286" t="str">
            <v>VN WELLNESS STUDIO PVT LTD</v>
          </cell>
          <cell r="I286">
            <v>73457</v>
          </cell>
          <cell r="L286">
            <v>49882</v>
          </cell>
        </row>
        <row r="287">
          <cell r="C287" t="str">
            <v>SUPV134</v>
          </cell>
          <cell r="D287" t="str">
            <v>VOICEGATE TECHNOLOGIES INDIA PVT  LTD</v>
          </cell>
          <cell r="F287">
            <v>233333.2</v>
          </cell>
          <cell r="L287">
            <v>233333</v>
          </cell>
        </row>
        <row r="288">
          <cell r="C288" t="str">
            <v>SUPV135</v>
          </cell>
          <cell r="D288" t="str">
            <v>VINAYAGA CHEMICALS</v>
          </cell>
          <cell r="J288">
            <v>23180</v>
          </cell>
          <cell r="L288">
            <v>1140</v>
          </cell>
        </row>
        <row r="289">
          <cell r="C289" t="str">
            <v>SUPV139</v>
          </cell>
          <cell r="D289" t="str">
            <v>5S VENTURES</v>
          </cell>
          <cell r="G289">
            <v>3612</v>
          </cell>
          <cell r="L289">
            <v>0</v>
          </cell>
        </row>
        <row r="290">
          <cell r="C290" t="str">
            <v>SUPV140</v>
          </cell>
          <cell r="D290" t="str">
            <v>VADIVEL KITCHEN EQUIPMENTS</v>
          </cell>
          <cell r="E290">
            <v>51117.599999999999</v>
          </cell>
          <cell r="F290">
            <v>205557.5</v>
          </cell>
          <cell r="L290">
            <v>205557</v>
          </cell>
        </row>
        <row r="291">
          <cell r="C291" t="str">
            <v>SUPV141</v>
          </cell>
          <cell r="D291" t="str">
            <v>V.K.IMPEX</v>
          </cell>
          <cell r="G291">
            <v>0.8</v>
          </cell>
          <cell r="L291">
            <v>0</v>
          </cell>
        </row>
        <row r="292">
          <cell r="C292" t="str">
            <v>SUPV146</v>
          </cell>
          <cell r="D292" t="str">
            <v>VAITHEESWARAN.K (ADVOCATE )</v>
          </cell>
          <cell r="E292">
            <v>15000</v>
          </cell>
          <cell r="L292">
            <v>1500</v>
          </cell>
        </row>
        <row r="293">
          <cell r="C293" t="str">
            <v>SUPW097</v>
          </cell>
          <cell r="D293" t="str">
            <v>WALKER AGENCIES</v>
          </cell>
          <cell r="F293">
            <v>24980</v>
          </cell>
          <cell r="L293">
            <v>9204</v>
          </cell>
        </row>
        <row r="294">
          <cell r="C294" t="str">
            <v>SUPW098</v>
          </cell>
          <cell r="D294" t="str">
            <v>WINMARK INTERNATIONAL</v>
          </cell>
          <cell r="E294">
            <v>107776</v>
          </cell>
          <cell r="F294">
            <v>38850</v>
          </cell>
          <cell r="J294">
            <v>19925</v>
          </cell>
          <cell r="L294">
            <v>113276</v>
          </cell>
        </row>
        <row r="295">
          <cell r="C295" t="str">
            <v>SUPX999</v>
          </cell>
          <cell r="D295" t="str">
            <v>MISCELLENIOUS SUPPLIER</v>
          </cell>
          <cell r="F295">
            <v>2473</v>
          </cell>
          <cell r="G295">
            <v>54439.21</v>
          </cell>
          <cell r="L295">
            <v>57119</v>
          </cell>
        </row>
        <row r="296">
          <cell r="C296" t="str">
            <v>SUPY005</v>
          </cell>
          <cell r="D296" t="str">
            <v>YOURS AUDIO VISUALS</v>
          </cell>
          <cell r="E296">
            <v>112008.77</v>
          </cell>
          <cell r="H296">
            <v>124150.14</v>
          </cell>
          <cell r="L296">
            <v>123688</v>
          </cell>
        </row>
        <row r="297">
          <cell r="C297" t="str">
            <v>SUPY012</v>
          </cell>
          <cell r="D297" t="str">
            <v>YUDISH AGENCY</v>
          </cell>
          <cell r="E297">
            <v>44442</v>
          </cell>
          <cell r="F297">
            <v>42291.4</v>
          </cell>
          <cell r="G297">
            <v>0.6</v>
          </cell>
          <cell r="L297">
            <v>0</v>
          </cell>
        </row>
        <row r="298">
          <cell r="C298" t="str">
            <v>SUPY015</v>
          </cell>
          <cell r="D298" t="str">
            <v>YES TECHNIK</v>
          </cell>
          <cell r="G298">
            <v>0.4</v>
          </cell>
          <cell r="L298">
            <v>0</v>
          </cell>
        </row>
        <row r="299">
          <cell r="C299" t="str">
            <v>SUPY016</v>
          </cell>
          <cell r="D299" t="str">
            <v>YATRA TG STAYS PVT.LTD</v>
          </cell>
          <cell r="G299">
            <v>53063</v>
          </cell>
          <cell r="L299">
            <v>60234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249"/>
  <sheetViews>
    <sheetView showGridLines="0" tabSelected="1" topLeftCell="D10" zoomScale="96" zoomScaleNormal="96" workbookViewId="0">
      <selection activeCell="G19" sqref="G19"/>
    </sheetView>
  </sheetViews>
  <sheetFormatPr defaultColWidth="9.140625" defaultRowHeight="12.75" x14ac:dyDescent="0.2"/>
  <cols>
    <col min="1" max="1" width="9.140625" style="4"/>
    <col min="2" max="2" width="12.5703125" style="4" bestFit="1" customWidth="1"/>
    <col min="3" max="3" width="46.85546875" style="4" bestFit="1" customWidth="1"/>
    <col min="4" max="4" width="13.7109375" style="4" bestFit="1" customWidth="1"/>
    <col min="5" max="5" width="21.140625" style="4" bestFit="1" customWidth="1"/>
    <col min="6" max="6" width="26" style="4" customWidth="1"/>
    <col min="7" max="7" width="12.5703125" style="4" bestFit="1" customWidth="1"/>
    <col min="8" max="8" width="13.7109375" style="4" bestFit="1" customWidth="1"/>
    <col min="9" max="9" width="13.7109375" style="4" customWidth="1"/>
    <col min="10" max="10" width="13.7109375" style="78" customWidth="1"/>
    <col min="11" max="11" width="16" style="4" bestFit="1" customWidth="1"/>
    <col min="12" max="13" width="16" style="4" customWidth="1"/>
    <col min="14" max="14" width="9.140625" style="4"/>
    <col min="15" max="15" width="12.5703125" style="4" bestFit="1" customWidth="1"/>
    <col min="16" max="16384" width="9.140625" style="4"/>
  </cols>
  <sheetData>
    <row r="2" spans="2:15" x14ac:dyDescent="0.2"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3"/>
    </row>
    <row r="3" spans="2:15" x14ac:dyDescent="0.2">
      <c r="B3" s="5" t="s">
        <v>0</v>
      </c>
      <c r="C3" s="6"/>
      <c r="D3" s="6"/>
      <c r="E3" s="6"/>
      <c r="F3" s="6"/>
      <c r="G3" s="6"/>
      <c r="H3" s="6"/>
      <c r="I3" s="6"/>
      <c r="J3" s="6"/>
      <c r="K3" s="6"/>
      <c r="L3" s="6"/>
      <c r="M3" s="7"/>
      <c r="N3" s="6"/>
      <c r="O3" s="8"/>
    </row>
    <row r="4" spans="2:15" x14ac:dyDescent="0.2">
      <c r="B4" s="5"/>
      <c r="C4" s="6"/>
      <c r="D4" s="6"/>
      <c r="E4" s="6"/>
      <c r="F4" s="6"/>
      <c r="G4" s="6"/>
      <c r="H4" s="6"/>
      <c r="I4" s="6"/>
      <c r="J4" s="6"/>
      <c r="K4" s="6"/>
      <c r="L4" s="6"/>
      <c r="M4" s="7"/>
      <c r="N4" s="6"/>
      <c r="O4" s="8"/>
    </row>
    <row r="5" spans="2:15" x14ac:dyDescent="0.2">
      <c r="B5" s="5" t="s">
        <v>1</v>
      </c>
      <c r="C5" s="6"/>
      <c r="D5" s="6"/>
      <c r="E5" s="6"/>
      <c r="F5" s="6"/>
      <c r="G5" s="6"/>
      <c r="H5" s="6"/>
      <c r="I5" s="6"/>
      <c r="J5" s="6"/>
      <c r="K5" s="6"/>
      <c r="L5" s="6"/>
      <c r="M5" s="7"/>
      <c r="N5" s="6"/>
      <c r="O5" s="8"/>
    </row>
    <row r="6" spans="2:15" x14ac:dyDescent="0.2">
      <c r="B6" s="9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1"/>
    </row>
    <row r="7" spans="2:15" x14ac:dyDescent="0.2">
      <c r="B7" s="12"/>
      <c r="C7" s="13"/>
      <c r="D7" s="13"/>
      <c r="E7" s="13"/>
      <c r="F7" s="13"/>
      <c r="G7" s="13"/>
      <c r="H7" s="13"/>
      <c r="I7" s="13"/>
      <c r="J7" s="14"/>
      <c r="K7" s="13"/>
      <c r="L7" s="13"/>
      <c r="M7" s="15"/>
      <c r="O7" s="16"/>
    </row>
    <row r="8" spans="2:15" x14ac:dyDescent="0.2">
      <c r="B8" s="17"/>
      <c r="C8" s="18" t="s">
        <v>2</v>
      </c>
      <c r="D8" s="19"/>
      <c r="E8" s="19"/>
      <c r="F8" s="20" t="s">
        <v>3</v>
      </c>
      <c r="G8" s="21"/>
      <c r="H8" s="21"/>
      <c r="I8" s="15"/>
      <c r="J8" s="22"/>
      <c r="K8" s="13"/>
      <c r="L8" s="13"/>
      <c r="M8" s="15"/>
      <c r="O8" s="16"/>
    </row>
    <row r="9" spans="2:15" x14ac:dyDescent="0.2">
      <c r="B9" s="17"/>
      <c r="C9" s="23" t="s">
        <v>4</v>
      </c>
      <c r="D9" s="24" t="s">
        <v>5</v>
      </c>
      <c r="E9" s="24" t="s">
        <v>6</v>
      </c>
      <c r="F9" s="25" t="s">
        <v>7</v>
      </c>
      <c r="G9" s="20" t="s">
        <v>8</v>
      </c>
      <c r="H9" s="20" t="s">
        <v>9</v>
      </c>
      <c r="I9" s="26"/>
      <c r="J9" s="27"/>
      <c r="K9" s="13"/>
      <c r="L9" s="13"/>
      <c r="M9" s="15"/>
      <c r="O9" s="16"/>
    </row>
    <row r="10" spans="2:15" ht="25.5" x14ac:dyDescent="0.2">
      <c r="B10" s="17"/>
      <c r="C10" s="21" t="s">
        <v>10</v>
      </c>
      <c r="D10" s="28">
        <f>+D249</f>
        <v>7590140.4699999979</v>
      </c>
      <c r="E10" s="29">
        <f>D10/$D$16%</f>
        <v>43.443564224229888</v>
      </c>
      <c r="F10" s="30" t="s">
        <v>11</v>
      </c>
      <c r="G10" s="21">
        <v>51</v>
      </c>
      <c r="H10" s="29">
        <v>2548371.46</v>
      </c>
      <c r="I10" s="31"/>
      <c r="J10" s="32"/>
      <c r="K10" s="13"/>
      <c r="L10" s="13"/>
      <c r="M10" s="15"/>
      <c r="O10" s="16"/>
    </row>
    <row r="11" spans="2:15" ht="25.5" x14ac:dyDescent="0.2">
      <c r="B11" s="17"/>
      <c r="C11" s="21" t="s">
        <v>12</v>
      </c>
      <c r="D11" s="33">
        <f>+E249</f>
        <v>2935358.7799999993</v>
      </c>
      <c r="E11" s="29">
        <f t="shared" ref="E11:E15" si="0">D11/$D$16%</f>
        <v>16.801065564480535</v>
      </c>
      <c r="F11" s="30" t="s">
        <v>13</v>
      </c>
      <c r="G11" s="21">
        <v>35</v>
      </c>
      <c r="H11" s="29">
        <v>-1804227.64</v>
      </c>
      <c r="I11" s="31"/>
      <c r="J11" s="32"/>
      <c r="K11" s="13"/>
      <c r="L11" s="13"/>
      <c r="M11" s="15"/>
      <c r="O11" s="16" t="s">
        <v>14</v>
      </c>
    </row>
    <row r="12" spans="2:15" ht="25.5" x14ac:dyDescent="0.2">
      <c r="B12" s="17"/>
      <c r="C12" s="21" t="s">
        <v>15</v>
      </c>
      <c r="D12" s="28">
        <f>+F249</f>
        <v>3067789.17</v>
      </c>
      <c r="E12" s="29">
        <f>D12/$D$16%</f>
        <v>17.559055245428407</v>
      </c>
      <c r="F12" s="34" t="s">
        <v>16</v>
      </c>
      <c r="G12" s="35">
        <v>21</v>
      </c>
      <c r="H12" s="35">
        <v>377857.4</v>
      </c>
      <c r="I12" s="36"/>
      <c r="J12" s="36"/>
      <c r="K12" s="13"/>
      <c r="L12" s="13"/>
      <c r="M12" s="15"/>
      <c r="O12" s="16"/>
    </row>
    <row r="13" spans="2:15" x14ac:dyDescent="0.2">
      <c r="B13" s="17"/>
      <c r="C13" s="21" t="s">
        <v>17</v>
      </c>
      <c r="D13" s="28">
        <f>G249</f>
        <v>178592.36</v>
      </c>
      <c r="E13" s="29">
        <f t="shared" si="0"/>
        <v>1.0222062018855873</v>
      </c>
      <c r="F13" s="37" t="s">
        <v>18</v>
      </c>
      <c r="G13" s="21">
        <v>121</v>
      </c>
      <c r="H13" s="29">
        <v>-4404437.5699999994</v>
      </c>
      <c r="I13" s="32"/>
      <c r="J13" s="32"/>
      <c r="K13" s="13"/>
      <c r="L13" s="13"/>
      <c r="M13" s="15"/>
      <c r="O13" s="16"/>
    </row>
    <row r="14" spans="2:15" x14ac:dyDescent="0.2">
      <c r="B14" s="17"/>
      <c r="C14" s="21" t="s">
        <v>19</v>
      </c>
      <c r="D14" s="28">
        <f>H249</f>
        <v>581271.03999999992</v>
      </c>
      <c r="E14" s="29">
        <f t="shared" si="0"/>
        <v>3.3270116485637193</v>
      </c>
      <c r="F14" s="38" t="s">
        <v>20</v>
      </c>
      <c r="G14" s="39">
        <f>SUBTOTAL(9,G10:G13)</f>
        <v>228</v>
      </c>
      <c r="H14" s="40">
        <f>SUBTOTAL(9,H10:H13)</f>
        <v>-3282436.3499999992</v>
      </c>
      <c r="I14" s="41"/>
      <c r="J14" s="41"/>
      <c r="K14" s="13"/>
      <c r="L14" s="13"/>
      <c r="M14" s="15"/>
      <c r="O14" s="16"/>
    </row>
    <row r="15" spans="2:15" x14ac:dyDescent="0.2">
      <c r="B15" s="17"/>
      <c r="C15" s="42" t="s">
        <v>21</v>
      </c>
      <c r="D15" s="43">
        <f>I249</f>
        <v>3118113.7299999995</v>
      </c>
      <c r="E15" s="29">
        <f t="shared" si="0"/>
        <v>17.847097115411888</v>
      </c>
      <c r="F15" s="44"/>
      <c r="G15" s="44"/>
      <c r="H15" s="45"/>
      <c r="I15" s="41"/>
      <c r="J15" s="41"/>
      <c r="K15" s="13"/>
      <c r="L15" s="13"/>
      <c r="M15" s="15"/>
      <c r="O15" s="16"/>
    </row>
    <row r="16" spans="2:15" x14ac:dyDescent="0.2">
      <c r="B16" s="17"/>
      <c r="C16" s="44" t="s">
        <v>22</v>
      </c>
      <c r="D16" s="46">
        <f>SUM(D10:D15)</f>
        <v>17471265.549999993</v>
      </c>
      <c r="E16" s="29">
        <f>SUM(E10:E15)</f>
        <v>100.00000000000003</v>
      </c>
      <c r="F16" s="44"/>
      <c r="G16" s="44"/>
      <c r="H16" s="45"/>
      <c r="I16" s="41"/>
      <c r="J16" s="41"/>
      <c r="K16" s="13"/>
      <c r="L16" s="13"/>
      <c r="M16" s="15"/>
      <c r="O16" s="16"/>
    </row>
    <row r="17" spans="2:15" x14ac:dyDescent="0.2">
      <c r="B17" s="17"/>
      <c r="C17" s="44" t="s">
        <v>23</v>
      </c>
      <c r="D17" s="46">
        <f>J249</f>
        <v>11851951.090000002</v>
      </c>
      <c r="E17" s="31"/>
      <c r="F17" s="27"/>
      <c r="G17" s="27"/>
      <c r="H17" s="41"/>
      <c r="I17" s="41"/>
      <c r="J17" s="41"/>
      <c r="K17" s="13"/>
      <c r="L17" s="13"/>
      <c r="M17" s="15"/>
      <c r="O17" s="16"/>
    </row>
    <row r="18" spans="2:15" x14ac:dyDescent="0.2">
      <c r="B18" s="17"/>
      <c r="C18" s="25" t="s">
        <v>24</v>
      </c>
      <c r="D18" s="47">
        <f>D16-D17</f>
        <v>5619314.4599999916</v>
      </c>
      <c r="E18" s="48"/>
      <c r="F18" s="15"/>
      <c r="G18" s="15"/>
      <c r="H18" s="48"/>
      <c r="I18" s="48"/>
      <c r="J18" s="41"/>
      <c r="K18" s="13"/>
      <c r="L18" s="13"/>
      <c r="M18" s="15"/>
      <c r="O18" s="16"/>
    </row>
    <row r="19" spans="2:15" x14ac:dyDescent="0.2">
      <c r="B19" s="49"/>
      <c r="C19" s="13"/>
      <c r="D19" s="13"/>
      <c r="E19" s="13"/>
      <c r="F19" s="13"/>
      <c r="G19" s="13"/>
      <c r="H19" s="13"/>
      <c r="I19" s="13"/>
      <c r="J19" s="14"/>
      <c r="K19" s="50"/>
      <c r="L19" s="13"/>
      <c r="M19" s="15"/>
      <c r="O19" s="16"/>
    </row>
    <row r="20" spans="2:15" ht="51" x14ac:dyDescent="0.2">
      <c r="B20" s="51" t="s">
        <v>25</v>
      </c>
      <c r="C20" s="51" t="s">
        <v>26</v>
      </c>
      <c r="D20" s="51" t="s">
        <v>10</v>
      </c>
      <c r="E20" s="51" t="s">
        <v>12</v>
      </c>
      <c r="F20" s="51" t="s">
        <v>15</v>
      </c>
      <c r="G20" s="51" t="s">
        <v>17</v>
      </c>
      <c r="H20" s="51" t="s">
        <v>27</v>
      </c>
      <c r="I20" s="52" t="s">
        <v>28</v>
      </c>
      <c r="J20" s="53" t="s">
        <v>29</v>
      </c>
      <c r="K20" s="51" t="s">
        <v>30</v>
      </c>
      <c r="L20" s="51" t="s">
        <v>31</v>
      </c>
      <c r="M20" s="51" t="s">
        <v>32</v>
      </c>
      <c r="N20" s="54" t="s">
        <v>33</v>
      </c>
      <c r="O20" s="55" t="s">
        <v>34</v>
      </c>
    </row>
    <row r="21" spans="2:15" x14ac:dyDescent="0.2">
      <c r="B21" s="56" t="s">
        <v>35</v>
      </c>
      <c r="C21" s="56" t="s">
        <v>36</v>
      </c>
      <c r="D21" s="57">
        <v>617392.94999999995</v>
      </c>
      <c r="E21" s="57">
        <v>4061.3</v>
      </c>
      <c r="F21" s="57">
        <v>2739.6</v>
      </c>
      <c r="G21" s="58"/>
      <c r="H21" s="58"/>
      <c r="I21" s="59"/>
      <c r="J21" s="60"/>
      <c r="K21" s="57"/>
      <c r="L21" s="61">
        <v>624193.85</v>
      </c>
      <c r="M21" s="62">
        <f t="shared" ref="M21:M84" si="1">L21-K21</f>
        <v>624193.85</v>
      </c>
      <c r="N21" s="35" t="e">
        <f>VLOOKUP(B21,'[1]Ann-10'!$B$20:$L$174,11,0)</f>
        <v>#N/A</v>
      </c>
      <c r="O21" s="63" t="e">
        <f>IF(M21&gt;N21,"True","False")</f>
        <v>#N/A</v>
      </c>
    </row>
    <row r="22" spans="2:15" x14ac:dyDescent="0.2">
      <c r="B22" s="56" t="s">
        <v>37</v>
      </c>
      <c r="C22" s="56" t="s">
        <v>38</v>
      </c>
      <c r="D22" s="57">
        <v>309431.34000000003</v>
      </c>
      <c r="E22" s="57">
        <v>1841.96</v>
      </c>
      <c r="F22" s="57">
        <v>2121.34</v>
      </c>
      <c r="G22" s="58"/>
      <c r="H22" s="58"/>
      <c r="I22" s="59"/>
      <c r="J22" s="60"/>
      <c r="K22" s="57"/>
      <c r="L22" s="61">
        <v>313394.64</v>
      </c>
      <c r="M22" s="62">
        <f t="shared" si="1"/>
        <v>313394.64</v>
      </c>
      <c r="N22" s="35" t="e">
        <f>VLOOKUP(B22,'[1]Ann-10'!$B$20:$L$174,11,0)</f>
        <v>#N/A</v>
      </c>
      <c r="O22" s="63" t="e">
        <f t="shared" ref="O22:O85" si="2">IF(M22&gt;N22,"True","False")</f>
        <v>#N/A</v>
      </c>
    </row>
    <row r="23" spans="2:15" x14ac:dyDescent="0.2">
      <c r="B23" s="56" t="s">
        <v>39</v>
      </c>
      <c r="C23" s="56" t="s">
        <v>40</v>
      </c>
      <c r="D23" s="57">
        <v>486750</v>
      </c>
      <c r="E23" s="58"/>
      <c r="F23" s="57">
        <v>0.01</v>
      </c>
      <c r="G23" s="58"/>
      <c r="H23" s="58"/>
      <c r="I23" s="59"/>
      <c r="J23" s="60">
        <f>VLOOKUP(B23,'[2]Sheet4 (2)'!$C$2:$L$299,10,0)</f>
        <v>190865.01</v>
      </c>
      <c r="K23" s="57"/>
      <c r="L23" s="61">
        <v>295885</v>
      </c>
      <c r="M23" s="62">
        <f t="shared" si="1"/>
        <v>295885</v>
      </c>
      <c r="N23" s="35" t="e">
        <f>VLOOKUP(B23,'[1]Ann-10'!$B$20:$L$174,11,0)</f>
        <v>#N/A</v>
      </c>
      <c r="O23" s="63" t="e">
        <f t="shared" si="2"/>
        <v>#N/A</v>
      </c>
    </row>
    <row r="24" spans="2:15" x14ac:dyDescent="0.2">
      <c r="B24" s="56" t="s">
        <v>41</v>
      </c>
      <c r="C24" s="56" t="s">
        <v>42</v>
      </c>
      <c r="D24" s="58"/>
      <c r="E24" s="58"/>
      <c r="F24" s="57">
        <v>251526</v>
      </c>
      <c r="G24" s="58"/>
      <c r="H24" s="58"/>
      <c r="I24" s="59"/>
      <c r="J24" s="60"/>
      <c r="K24" s="57"/>
      <c r="L24" s="61">
        <v>251526</v>
      </c>
      <c r="M24" s="62">
        <f t="shared" si="1"/>
        <v>251526</v>
      </c>
      <c r="N24" s="35">
        <f>VLOOKUP(B24,'[1]Ann-10'!$B$20:$L$174,11,0)</f>
        <v>531652</v>
      </c>
      <c r="O24" s="63" t="str">
        <f t="shared" si="2"/>
        <v>False</v>
      </c>
    </row>
    <row r="25" spans="2:15" x14ac:dyDescent="0.2">
      <c r="B25" s="56" t="s">
        <v>43</v>
      </c>
      <c r="C25" s="56" t="s">
        <v>44</v>
      </c>
      <c r="D25" s="58"/>
      <c r="E25" s="57">
        <v>544275</v>
      </c>
      <c r="F25" s="58"/>
      <c r="G25" s="58"/>
      <c r="H25" s="58"/>
      <c r="I25" s="59"/>
      <c r="J25" s="60">
        <f>VLOOKUP(B25,'[2]Sheet4 (2)'!$C$2:$L$299,10,0)</f>
        <v>309205</v>
      </c>
      <c r="K25" s="57"/>
      <c r="L25" s="61">
        <v>235070</v>
      </c>
      <c r="M25" s="62">
        <f t="shared" si="1"/>
        <v>235070</v>
      </c>
      <c r="N25" s="35">
        <f>VLOOKUP(B25,'[1]Ann-10'!$B$20:$L$174,11,0)</f>
        <v>-29205</v>
      </c>
      <c r="O25" s="63" t="str">
        <f t="shared" si="2"/>
        <v>True</v>
      </c>
    </row>
    <row r="26" spans="2:15" x14ac:dyDescent="0.2">
      <c r="B26" s="56" t="s">
        <v>45</v>
      </c>
      <c r="C26" s="56" t="s">
        <v>46</v>
      </c>
      <c r="D26" s="58"/>
      <c r="E26" s="58"/>
      <c r="F26" s="57">
        <v>188037.2</v>
      </c>
      <c r="G26" s="58"/>
      <c r="H26" s="57">
        <v>118787.03</v>
      </c>
      <c r="I26" s="59"/>
      <c r="J26" s="60">
        <f>VLOOKUP(B26,'[2]Sheet4 (2)'!$C$2:$L$299,10,0)</f>
        <v>94358</v>
      </c>
      <c r="K26" s="57"/>
      <c r="L26" s="61">
        <v>212466.23</v>
      </c>
      <c r="M26" s="62">
        <f t="shared" si="1"/>
        <v>212466.23</v>
      </c>
      <c r="N26" s="35">
        <f>VLOOKUP(B26,'[1]Ann-10'!$B$20:$L$174,11,0)</f>
        <v>118787.03</v>
      </c>
      <c r="O26" s="63" t="str">
        <f t="shared" si="2"/>
        <v>True</v>
      </c>
    </row>
    <row r="27" spans="2:15" x14ac:dyDescent="0.2">
      <c r="B27" s="56" t="s">
        <v>47</v>
      </c>
      <c r="C27" s="56" t="s">
        <v>48</v>
      </c>
      <c r="D27" s="58"/>
      <c r="E27" s="58"/>
      <c r="F27" s="58"/>
      <c r="G27" s="58"/>
      <c r="H27" s="57">
        <v>177149</v>
      </c>
      <c r="I27" s="59"/>
      <c r="J27" s="60"/>
      <c r="K27" s="57"/>
      <c r="L27" s="61">
        <v>177149</v>
      </c>
      <c r="M27" s="62">
        <f t="shared" si="1"/>
        <v>177149</v>
      </c>
      <c r="N27" s="35">
        <f>VLOOKUP(B27,'[1]Ann-10'!$B$20:$L$174,11,0)</f>
        <v>177149</v>
      </c>
      <c r="O27" s="63" t="str">
        <f t="shared" si="2"/>
        <v>False</v>
      </c>
    </row>
    <row r="28" spans="2:15" x14ac:dyDescent="0.2">
      <c r="B28" s="56" t="s">
        <v>49</v>
      </c>
      <c r="C28" s="56" t="s">
        <v>50</v>
      </c>
      <c r="D28" s="57">
        <v>159392.63</v>
      </c>
      <c r="E28" s="58"/>
      <c r="F28" s="58"/>
      <c r="G28" s="58"/>
      <c r="H28" s="58"/>
      <c r="I28" s="59"/>
      <c r="J28" s="60"/>
      <c r="K28" s="57"/>
      <c r="L28" s="61">
        <v>159392.63</v>
      </c>
      <c r="M28" s="62">
        <f t="shared" si="1"/>
        <v>159392.63</v>
      </c>
      <c r="N28" s="35" t="e">
        <f>VLOOKUP(B28,'[1]Ann-10'!$B$20:$L$174,11,0)</f>
        <v>#N/A</v>
      </c>
      <c r="O28" s="63" t="e">
        <f t="shared" si="2"/>
        <v>#N/A</v>
      </c>
    </row>
    <row r="29" spans="2:15" x14ac:dyDescent="0.2">
      <c r="B29" s="56" t="s">
        <v>51</v>
      </c>
      <c r="C29" s="56" t="s">
        <v>52</v>
      </c>
      <c r="D29" s="57">
        <v>92528.18</v>
      </c>
      <c r="E29" s="57">
        <v>30.2</v>
      </c>
      <c r="F29" s="57">
        <v>11246.24</v>
      </c>
      <c r="G29" s="57">
        <v>3773.7</v>
      </c>
      <c r="H29" s="57">
        <v>51215.94</v>
      </c>
      <c r="I29" s="59"/>
      <c r="J29" s="60"/>
      <c r="K29" s="57"/>
      <c r="L29" s="61">
        <v>158794.26</v>
      </c>
      <c r="M29" s="62">
        <f t="shared" si="1"/>
        <v>158794.26</v>
      </c>
      <c r="N29" s="35">
        <f>VLOOKUP(B29,'[1]Ann-10'!$B$20:$L$174,11,0)</f>
        <v>66877.98</v>
      </c>
      <c r="O29" s="63" t="str">
        <f t="shared" si="2"/>
        <v>True</v>
      </c>
    </row>
    <row r="30" spans="2:15" x14ac:dyDescent="0.2">
      <c r="B30" s="56" t="s">
        <v>53</v>
      </c>
      <c r="C30" s="56" t="s">
        <v>54</v>
      </c>
      <c r="D30" s="57">
        <v>126965.45</v>
      </c>
      <c r="E30" s="57">
        <v>32526.7</v>
      </c>
      <c r="F30" s="58"/>
      <c r="G30" s="57">
        <v>12322.36</v>
      </c>
      <c r="H30" s="58"/>
      <c r="I30" s="59"/>
      <c r="J30" s="60">
        <f>VLOOKUP(B30,'[2]Sheet4 (2)'!$C$2:$L$299,10,0)</f>
        <v>22108.99</v>
      </c>
      <c r="K30" s="57"/>
      <c r="L30" s="61">
        <v>149705.51999999999</v>
      </c>
      <c r="M30" s="62">
        <f t="shared" si="1"/>
        <v>149705.51999999999</v>
      </c>
      <c r="N30" s="35">
        <f>VLOOKUP(B30,'[1]Ann-10'!$B$20:$L$174,11,0)</f>
        <v>51174.41</v>
      </c>
      <c r="O30" s="63" t="str">
        <f t="shared" si="2"/>
        <v>True</v>
      </c>
    </row>
    <row r="31" spans="2:15" x14ac:dyDescent="0.2">
      <c r="B31" s="56" t="s">
        <v>55</v>
      </c>
      <c r="C31" s="56" t="s">
        <v>56</v>
      </c>
      <c r="D31" s="57">
        <v>69138</v>
      </c>
      <c r="E31" s="57">
        <v>27871.599999999999</v>
      </c>
      <c r="F31" s="57">
        <v>52236.72</v>
      </c>
      <c r="G31" s="58"/>
      <c r="H31" s="58"/>
      <c r="I31" s="59"/>
      <c r="J31" s="60">
        <f>VLOOKUP(B31,'[2]Sheet4 (2)'!$C$2:$L$299,10,0)</f>
        <v>14</v>
      </c>
      <c r="K31" s="57"/>
      <c r="L31" s="61">
        <v>149232.32000000001</v>
      </c>
      <c r="M31" s="62">
        <f t="shared" si="1"/>
        <v>149232.32000000001</v>
      </c>
      <c r="N31" s="35">
        <f>VLOOKUP(B31,'[1]Ann-10'!$B$20:$L$174,11,0)</f>
        <v>218385</v>
      </c>
      <c r="O31" s="63" t="str">
        <f t="shared" si="2"/>
        <v>False</v>
      </c>
    </row>
    <row r="32" spans="2:15" x14ac:dyDescent="0.2">
      <c r="B32" s="56" t="s">
        <v>57</v>
      </c>
      <c r="C32" s="56" t="s">
        <v>58</v>
      </c>
      <c r="D32" s="57">
        <v>142396.5</v>
      </c>
      <c r="E32" s="58"/>
      <c r="F32" s="58"/>
      <c r="G32" s="58"/>
      <c r="H32" s="58"/>
      <c r="I32" s="59"/>
      <c r="J32" s="60"/>
      <c r="K32" s="57"/>
      <c r="L32" s="61">
        <v>142396.5</v>
      </c>
      <c r="M32" s="62">
        <f t="shared" si="1"/>
        <v>142396.5</v>
      </c>
      <c r="N32" s="35" t="e">
        <f>VLOOKUP(B32,'[1]Ann-10'!$B$20:$L$174,11,0)</f>
        <v>#N/A</v>
      </c>
      <c r="O32" s="63" t="e">
        <f t="shared" si="2"/>
        <v>#N/A</v>
      </c>
    </row>
    <row r="33" spans="2:15" x14ac:dyDescent="0.2">
      <c r="B33" s="56" t="s">
        <v>59</v>
      </c>
      <c r="C33" s="56" t="s">
        <v>60</v>
      </c>
      <c r="D33" s="57">
        <v>27102</v>
      </c>
      <c r="E33" s="57">
        <v>6412</v>
      </c>
      <c r="F33" s="57">
        <v>3654</v>
      </c>
      <c r="G33" s="57">
        <v>913.6</v>
      </c>
      <c r="H33" s="58"/>
      <c r="I33" s="64">
        <v>106605.22</v>
      </c>
      <c r="J33" s="60">
        <f>VLOOKUP(B33,'[2]Sheet4 (2)'!$C$2:$L$299,10,0)</f>
        <v>3652.1</v>
      </c>
      <c r="K33" s="57"/>
      <c r="L33" s="61">
        <v>141034.72</v>
      </c>
      <c r="M33" s="62">
        <f t="shared" si="1"/>
        <v>141034.72</v>
      </c>
      <c r="N33" s="35">
        <f>VLOOKUP(B33,'[1]Ann-10'!$B$20:$L$174,11,0)</f>
        <v>173195.82</v>
      </c>
      <c r="O33" s="63" t="str">
        <f t="shared" si="2"/>
        <v>False</v>
      </c>
    </row>
    <row r="34" spans="2:15" x14ac:dyDescent="0.2">
      <c r="B34" s="56" t="s">
        <v>61</v>
      </c>
      <c r="C34" s="56" t="s">
        <v>62</v>
      </c>
      <c r="D34" s="57">
        <v>137530</v>
      </c>
      <c r="E34" s="58"/>
      <c r="F34" s="58"/>
      <c r="G34" s="58"/>
      <c r="H34" s="58"/>
      <c r="I34" s="59"/>
      <c r="J34" s="60"/>
      <c r="K34" s="57"/>
      <c r="L34" s="61">
        <v>137530</v>
      </c>
      <c r="M34" s="62">
        <f t="shared" si="1"/>
        <v>137530</v>
      </c>
      <c r="N34" s="35" t="e">
        <f>VLOOKUP(B34,'[1]Ann-10'!$B$20:$L$174,11,0)</f>
        <v>#N/A</v>
      </c>
      <c r="O34" s="63" t="e">
        <f t="shared" si="2"/>
        <v>#N/A</v>
      </c>
    </row>
    <row r="35" spans="2:15" x14ac:dyDescent="0.2">
      <c r="B35" s="56" t="s">
        <v>63</v>
      </c>
      <c r="C35" s="56" t="s">
        <v>64</v>
      </c>
      <c r="D35" s="57">
        <v>94776.42</v>
      </c>
      <c r="E35" s="57">
        <v>1.52</v>
      </c>
      <c r="F35" s="57">
        <v>0.98</v>
      </c>
      <c r="G35" s="58"/>
      <c r="H35" s="57">
        <v>4706.18</v>
      </c>
      <c r="I35" s="64">
        <v>37394.620000000003</v>
      </c>
      <c r="J35" s="65"/>
      <c r="K35" s="57"/>
      <c r="L35" s="61">
        <v>136879.72</v>
      </c>
      <c r="M35" s="62">
        <f t="shared" si="1"/>
        <v>136879.72</v>
      </c>
      <c r="N35" s="35">
        <f>VLOOKUP(B35,'[1]Ann-10'!$B$20:$L$174,11,0)</f>
        <v>42100.800000000003</v>
      </c>
      <c r="O35" s="63" t="str">
        <f t="shared" si="2"/>
        <v>True</v>
      </c>
    </row>
    <row r="36" spans="2:15" x14ac:dyDescent="0.2">
      <c r="B36" s="56" t="s">
        <v>65</v>
      </c>
      <c r="C36" s="56" t="s">
        <v>66</v>
      </c>
      <c r="D36" s="57">
        <v>127680</v>
      </c>
      <c r="E36" s="58"/>
      <c r="F36" s="58"/>
      <c r="G36" s="58"/>
      <c r="H36" s="58"/>
      <c r="I36" s="59"/>
      <c r="J36" s="60"/>
      <c r="K36" s="57"/>
      <c r="L36" s="61">
        <v>127680</v>
      </c>
      <c r="M36" s="62">
        <f t="shared" si="1"/>
        <v>127680</v>
      </c>
      <c r="N36" s="35" t="e">
        <f>VLOOKUP(B36,'[1]Ann-10'!$B$20:$L$174,11,0)</f>
        <v>#N/A</v>
      </c>
      <c r="O36" s="63" t="e">
        <f t="shared" si="2"/>
        <v>#N/A</v>
      </c>
    </row>
    <row r="37" spans="2:15" x14ac:dyDescent="0.2">
      <c r="B37" s="56" t="s">
        <v>67</v>
      </c>
      <c r="C37" s="56" t="s">
        <v>68</v>
      </c>
      <c r="D37" s="57">
        <v>123059.9</v>
      </c>
      <c r="E37" s="58"/>
      <c r="F37" s="58"/>
      <c r="G37" s="58"/>
      <c r="H37" s="58"/>
      <c r="I37" s="59"/>
      <c r="J37" s="60"/>
      <c r="K37" s="57"/>
      <c r="L37" s="61">
        <v>123059.9</v>
      </c>
      <c r="M37" s="62">
        <f t="shared" si="1"/>
        <v>123059.9</v>
      </c>
      <c r="N37" s="35" t="e">
        <f>VLOOKUP(B37,'[1]Ann-10'!$B$20:$L$174,11,0)</f>
        <v>#N/A</v>
      </c>
      <c r="O37" s="63" t="e">
        <f t="shared" si="2"/>
        <v>#N/A</v>
      </c>
    </row>
    <row r="38" spans="2:15" x14ac:dyDescent="0.2">
      <c r="B38" s="56" t="s">
        <v>69</v>
      </c>
      <c r="C38" s="56" t="s">
        <v>70</v>
      </c>
      <c r="D38" s="57">
        <v>114095.98</v>
      </c>
      <c r="E38" s="57">
        <v>348.42</v>
      </c>
      <c r="F38" s="57">
        <v>887.77</v>
      </c>
      <c r="G38" s="58"/>
      <c r="H38" s="58"/>
      <c r="I38" s="59"/>
      <c r="J38" s="60"/>
      <c r="K38" s="57"/>
      <c r="L38" s="61">
        <v>115332.17</v>
      </c>
      <c r="M38" s="62">
        <f t="shared" si="1"/>
        <v>115332.17</v>
      </c>
      <c r="N38" s="35">
        <f>VLOOKUP(B38,'[1]Ann-10'!$B$20:$L$174,11,0)</f>
        <v>38994.379999999997</v>
      </c>
      <c r="O38" s="63" t="str">
        <f t="shared" si="2"/>
        <v>True</v>
      </c>
    </row>
    <row r="39" spans="2:15" x14ac:dyDescent="0.2">
      <c r="B39" s="56" t="s">
        <v>71</v>
      </c>
      <c r="C39" s="56" t="s">
        <v>72</v>
      </c>
      <c r="D39" s="57">
        <v>114992.68</v>
      </c>
      <c r="E39" s="58"/>
      <c r="F39" s="58"/>
      <c r="G39" s="58"/>
      <c r="H39" s="58"/>
      <c r="I39" s="59"/>
      <c r="J39" s="60"/>
      <c r="K39" s="57"/>
      <c r="L39" s="61">
        <v>114992.68</v>
      </c>
      <c r="M39" s="62">
        <f t="shared" si="1"/>
        <v>114992.68</v>
      </c>
      <c r="N39" s="35" t="e">
        <f>VLOOKUP(B39,'[1]Ann-10'!$B$20:$L$174,11,0)</f>
        <v>#N/A</v>
      </c>
      <c r="O39" s="63" t="e">
        <f t="shared" si="2"/>
        <v>#N/A</v>
      </c>
    </row>
    <row r="40" spans="2:15" x14ac:dyDescent="0.2">
      <c r="B40" s="56" t="s">
        <v>73</v>
      </c>
      <c r="C40" s="56" t="s">
        <v>74</v>
      </c>
      <c r="D40" s="57">
        <v>112008.77</v>
      </c>
      <c r="E40" s="58"/>
      <c r="F40" s="58"/>
      <c r="G40" s="57">
        <v>124150.14</v>
      </c>
      <c r="H40" s="58"/>
      <c r="I40" s="59"/>
      <c r="J40" s="60">
        <f>VLOOKUP(B40,'[2]Sheet4 (2)'!$C$2:$L$299,10,0)</f>
        <v>123688</v>
      </c>
      <c r="K40" s="57"/>
      <c r="L40" s="61">
        <v>112470.91</v>
      </c>
      <c r="M40" s="62">
        <f t="shared" si="1"/>
        <v>112470.91</v>
      </c>
      <c r="N40" s="35">
        <f>VLOOKUP(B40,'[1]Ann-10'!$B$20:$L$174,11,0)</f>
        <v>200522.05</v>
      </c>
      <c r="O40" s="63" t="str">
        <f t="shared" si="2"/>
        <v>False</v>
      </c>
    </row>
    <row r="41" spans="2:15" x14ac:dyDescent="0.2">
      <c r="B41" s="56" t="s">
        <v>75</v>
      </c>
      <c r="C41" s="56" t="s">
        <v>76</v>
      </c>
      <c r="D41" s="58"/>
      <c r="E41" s="58"/>
      <c r="F41" s="57">
        <v>240650</v>
      </c>
      <c r="G41" s="58"/>
      <c r="H41" s="58"/>
      <c r="I41" s="59"/>
      <c r="J41" s="60">
        <f>VLOOKUP(B41,'[2]Sheet4 (2)'!$C$2:$L$299,10,0)</f>
        <v>131179</v>
      </c>
      <c r="K41" s="57"/>
      <c r="L41" s="61">
        <v>109471</v>
      </c>
      <c r="M41" s="62">
        <f t="shared" si="1"/>
        <v>109471</v>
      </c>
      <c r="N41" s="35">
        <f>VLOOKUP(B41,'[1]Ann-10'!$B$20:$L$174,11,0)</f>
        <v>106881</v>
      </c>
      <c r="O41" s="63" t="str">
        <f t="shared" si="2"/>
        <v>True</v>
      </c>
    </row>
    <row r="42" spans="2:15" x14ac:dyDescent="0.2">
      <c r="B42" s="56" t="s">
        <v>77</v>
      </c>
      <c r="C42" s="56" t="s">
        <v>78</v>
      </c>
      <c r="D42" s="57">
        <v>108885</v>
      </c>
      <c r="E42" s="58"/>
      <c r="F42" s="58"/>
      <c r="G42" s="58"/>
      <c r="H42" s="58"/>
      <c r="I42" s="59"/>
      <c r="J42" s="60"/>
      <c r="K42" s="57"/>
      <c r="L42" s="61">
        <v>108885</v>
      </c>
      <c r="M42" s="62">
        <f t="shared" si="1"/>
        <v>108885</v>
      </c>
      <c r="N42" s="35" t="e">
        <f>VLOOKUP(B42,'[1]Ann-10'!$B$20:$L$174,11,0)</f>
        <v>#N/A</v>
      </c>
      <c r="O42" s="63" t="e">
        <f t="shared" si="2"/>
        <v>#N/A</v>
      </c>
    </row>
    <row r="43" spans="2:15" x14ac:dyDescent="0.2">
      <c r="B43" s="56" t="s">
        <v>79</v>
      </c>
      <c r="C43" s="56" t="s">
        <v>80</v>
      </c>
      <c r="D43" s="57">
        <v>9580.42</v>
      </c>
      <c r="E43" s="58"/>
      <c r="F43" s="58"/>
      <c r="G43" s="58"/>
      <c r="H43" s="58"/>
      <c r="I43" s="64">
        <v>0.02</v>
      </c>
      <c r="J43" s="65"/>
      <c r="K43" s="57"/>
      <c r="L43" s="61">
        <v>9580.42</v>
      </c>
      <c r="M43" s="62">
        <f t="shared" si="1"/>
        <v>9580.42</v>
      </c>
      <c r="N43" s="35" t="e">
        <f>VLOOKUP(B43,'[1]Ann-10'!$B$20:$L$174,11,0)</f>
        <v>#N/A</v>
      </c>
      <c r="O43" s="63" t="e">
        <f t="shared" si="2"/>
        <v>#N/A</v>
      </c>
    </row>
    <row r="44" spans="2:15" x14ac:dyDescent="0.2">
      <c r="B44" s="56" t="s">
        <v>81</v>
      </c>
      <c r="C44" s="56" t="s">
        <v>82</v>
      </c>
      <c r="D44" s="57">
        <v>91875.26</v>
      </c>
      <c r="E44" s="57">
        <v>0.26</v>
      </c>
      <c r="F44" s="58"/>
      <c r="G44" s="58"/>
      <c r="H44" s="58"/>
      <c r="I44" s="59"/>
      <c r="J44" s="60"/>
      <c r="K44" s="57"/>
      <c r="L44" s="61">
        <v>91875.520000000004</v>
      </c>
      <c r="M44" s="62">
        <f t="shared" si="1"/>
        <v>91875.520000000004</v>
      </c>
      <c r="N44" s="35" t="e">
        <f>VLOOKUP(B44,'[1]Ann-10'!$B$20:$L$174,11,0)</f>
        <v>#N/A</v>
      </c>
      <c r="O44" s="63" t="e">
        <f t="shared" si="2"/>
        <v>#N/A</v>
      </c>
    </row>
    <row r="45" spans="2:15" x14ac:dyDescent="0.2">
      <c r="B45" s="56" t="s">
        <v>83</v>
      </c>
      <c r="C45" s="56" t="s">
        <v>84</v>
      </c>
      <c r="D45" s="57">
        <v>50299.9</v>
      </c>
      <c r="E45" s="57">
        <v>40517.9</v>
      </c>
      <c r="F45" s="57">
        <v>0.42</v>
      </c>
      <c r="G45" s="58"/>
      <c r="H45" s="58"/>
      <c r="I45" s="59"/>
      <c r="J45" s="60">
        <f>VLOOKUP(B45,'[2]Sheet4 (2)'!$C$2:$L$299,10,0)</f>
        <v>90</v>
      </c>
      <c r="K45" s="57"/>
      <c r="L45" s="61">
        <v>90728.22</v>
      </c>
      <c r="M45" s="62">
        <f t="shared" si="1"/>
        <v>90728.22</v>
      </c>
      <c r="N45" s="35">
        <f>VLOOKUP(B45,'[1]Ann-10'!$B$20:$L$174,11,0)</f>
        <v>26337</v>
      </c>
      <c r="O45" s="63" t="str">
        <f t="shared" si="2"/>
        <v>True</v>
      </c>
    </row>
    <row r="46" spans="2:15" x14ac:dyDescent="0.2">
      <c r="B46" s="56" t="s">
        <v>85</v>
      </c>
      <c r="C46" s="56" t="s">
        <v>86</v>
      </c>
      <c r="D46" s="57">
        <v>4602</v>
      </c>
      <c r="E46" s="58"/>
      <c r="F46" s="58"/>
      <c r="G46" s="58"/>
      <c r="H46" s="58"/>
      <c r="I46" s="64">
        <v>85976.59</v>
      </c>
      <c r="J46" s="65"/>
      <c r="K46" s="57"/>
      <c r="L46" s="61">
        <v>90578.59</v>
      </c>
      <c r="M46" s="62">
        <f t="shared" si="1"/>
        <v>90578.59</v>
      </c>
      <c r="N46" s="35">
        <f>VLOOKUP(B46,'[1]Ann-10'!$B$20:$L$174,11,0)</f>
        <v>85976.59</v>
      </c>
      <c r="O46" s="63" t="str">
        <f t="shared" si="2"/>
        <v>True</v>
      </c>
    </row>
    <row r="47" spans="2:15" x14ac:dyDescent="0.2">
      <c r="B47" s="56" t="s">
        <v>87</v>
      </c>
      <c r="C47" s="56" t="s">
        <v>88</v>
      </c>
      <c r="D47" s="57">
        <v>90300</v>
      </c>
      <c r="E47" s="58"/>
      <c r="F47" s="58"/>
      <c r="G47" s="58"/>
      <c r="H47" s="58"/>
      <c r="I47" s="59"/>
      <c r="J47" s="60"/>
      <c r="K47" s="57"/>
      <c r="L47" s="61">
        <v>90300</v>
      </c>
      <c r="M47" s="62">
        <f t="shared" si="1"/>
        <v>90300</v>
      </c>
      <c r="N47" s="35">
        <f>VLOOKUP(B47,'[1]Ann-10'!$B$20:$L$174,11,0)</f>
        <v>45150</v>
      </c>
      <c r="O47" s="63" t="str">
        <f t="shared" si="2"/>
        <v>True</v>
      </c>
    </row>
    <row r="48" spans="2:15" x14ac:dyDescent="0.2">
      <c r="B48" s="56" t="s">
        <v>89</v>
      </c>
      <c r="C48" s="56" t="s">
        <v>90</v>
      </c>
      <c r="D48" s="57">
        <v>27986.18</v>
      </c>
      <c r="E48" s="57">
        <v>72514.52</v>
      </c>
      <c r="F48" s="57">
        <v>0.52</v>
      </c>
      <c r="G48" s="58"/>
      <c r="H48" s="58"/>
      <c r="I48" s="59"/>
      <c r="J48" s="60">
        <f>VLOOKUP(B48,'[2]Sheet4 (2)'!$C$2:$L$299,10,0)</f>
        <v>11491</v>
      </c>
      <c r="K48" s="57"/>
      <c r="L48" s="61">
        <v>89010.22</v>
      </c>
      <c r="M48" s="62">
        <f t="shared" si="1"/>
        <v>89010.22</v>
      </c>
      <c r="N48" s="35">
        <f>VLOOKUP(B48,'[1]Ann-10'!$B$20:$L$174,11,0)</f>
        <v>8784.42</v>
      </c>
      <c r="O48" s="63" t="str">
        <f t="shared" si="2"/>
        <v>True</v>
      </c>
    </row>
    <row r="49" spans="2:15" x14ac:dyDescent="0.2">
      <c r="B49" s="56" t="s">
        <v>91</v>
      </c>
      <c r="C49" s="56" t="s">
        <v>92</v>
      </c>
      <c r="D49" s="57">
        <v>88774.13</v>
      </c>
      <c r="E49" s="58"/>
      <c r="F49" s="58"/>
      <c r="G49" s="58"/>
      <c r="H49" s="58"/>
      <c r="I49" s="59"/>
      <c r="J49" s="60"/>
      <c r="K49" s="57"/>
      <c r="L49" s="61">
        <v>88774.13</v>
      </c>
      <c r="M49" s="62">
        <f t="shared" si="1"/>
        <v>88774.13</v>
      </c>
      <c r="N49" s="35" t="e">
        <f>VLOOKUP(B49,'[1]Ann-10'!$B$20:$L$174,11,0)</f>
        <v>#N/A</v>
      </c>
      <c r="O49" s="63" t="e">
        <f t="shared" si="2"/>
        <v>#N/A</v>
      </c>
    </row>
    <row r="50" spans="2:15" x14ac:dyDescent="0.2">
      <c r="B50" s="56" t="s">
        <v>93</v>
      </c>
      <c r="C50" s="56" t="s">
        <v>94</v>
      </c>
      <c r="D50" s="57">
        <v>44442</v>
      </c>
      <c r="E50" s="57">
        <v>42291.4</v>
      </c>
      <c r="F50" s="57">
        <v>0.6</v>
      </c>
      <c r="G50" s="58"/>
      <c r="H50" s="58"/>
      <c r="I50" s="59"/>
      <c r="J50" s="60"/>
      <c r="K50" s="57"/>
      <c r="L50" s="61">
        <v>86734</v>
      </c>
      <c r="M50" s="62">
        <f t="shared" si="1"/>
        <v>86734</v>
      </c>
      <c r="N50" s="35">
        <f>VLOOKUP(B50,'[1]Ann-10'!$B$20:$L$174,11,0)</f>
        <v>42291</v>
      </c>
      <c r="O50" s="63" t="str">
        <f t="shared" si="2"/>
        <v>True</v>
      </c>
    </row>
    <row r="51" spans="2:15" x14ac:dyDescent="0.2">
      <c r="B51" s="56" t="s">
        <v>95</v>
      </c>
      <c r="C51" s="56" t="s">
        <v>96</v>
      </c>
      <c r="D51" s="57">
        <v>85341.25</v>
      </c>
      <c r="E51" s="58"/>
      <c r="F51" s="58"/>
      <c r="G51" s="58"/>
      <c r="H51" s="58"/>
      <c r="I51" s="59"/>
      <c r="J51" s="60"/>
      <c r="K51" s="57"/>
      <c r="L51" s="61">
        <v>85341.25</v>
      </c>
      <c r="M51" s="62">
        <f t="shared" si="1"/>
        <v>85341.25</v>
      </c>
      <c r="N51" s="35" t="e">
        <f>VLOOKUP(B51,'[1]Ann-10'!$B$20:$L$174,11,0)</f>
        <v>#N/A</v>
      </c>
      <c r="O51" s="63" t="e">
        <f t="shared" si="2"/>
        <v>#N/A</v>
      </c>
    </row>
    <row r="52" spans="2:15" x14ac:dyDescent="0.2">
      <c r="B52" s="56" t="s">
        <v>97</v>
      </c>
      <c r="C52" s="56" t="s">
        <v>98</v>
      </c>
      <c r="D52" s="57">
        <v>92940</v>
      </c>
      <c r="E52" s="58"/>
      <c r="F52" s="58"/>
      <c r="G52" s="58"/>
      <c r="H52" s="58"/>
      <c r="I52" s="59"/>
      <c r="J52" s="60">
        <f>VLOOKUP(B52,'[2]Sheet4 (2)'!$C$2:$L$299,10,0)</f>
        <v>8192</v>
      </c>
      <c r="K52" s="57"/>
      <c r="L52" s="61">
        <v>84748</v>
      </c>
      <c r="M52" s="62">
        <f t="shared" si="1"/>
        <v>84748</v>
      </c>
      <c r="N52" s="35" t="e">
        <f>VLOOKUP(B52,'[1]Ann-10'!$B$20:$L$174,11,0)</f>
        <v>#N/A</v>
      </c>
      <c r="O52" s="63" t="e">
        <f t="shared" si="2"/>
        <v>#N/A</v>
      </c>
    </row>
    <row r="53" spans="2:15" x14ac:dyDescent="0.2">
      <c r="B53" s="56" t="s">
        <v>99</v>
      </c>
      <c r="C53" s="56" t="s">
        <v>100</v>
      </c>
      <c r="D53" s="57">
        <v>102424</v>
      </c>
      <c r="E53" s="57">
        <v>0.06</v>
      </c>
      <c r="F53" s="57">
        <v>0.1</v>
      </c>
      <c r="G53" s="58"/>
      <c r="H53" s="58"/>
      <c r="I53" s="59"/>
      <c r="J53" s="60">
        <f>VLOOKUP(B53,'[2]Sheet4 (2)'!$C$2:$L$299,10,0)</f>
        <v>25606</v>
      </c>
      <c r="K53" s="57"/>
      <c r="L53" s="61">
        <v>76818.16</v>
      </c>
      <c r="M53" s="62">
        <f t="shared" si="1"/>
        <v>76818.16</v>
      </c>
      <c r="N53" s="35" t="e">
        <f>VLOOKUP(B53,'[1]Ann-10'!$B$20:$L$174,11,0)</f>
        <v>#N/A</v>
      </c>
      <c r="O53" s="63" t="e">
        <f t="shared" si="2"/>
        <v>#N/A</v>
      </c>
    </row>
    <row r="54" spans="2:15" x14ac:dyDescent="0.2">
      <c r="B54" s="56" t="s">
        <v>101</v>
      </c>
      <c r="C54" s="56" t="s">
        <v>102</v>
      </c>
      <c r="D54" s="57">
        <v>76166.53</v>
      </c>
      <c r="E54" s="57">
        <v>1.19</v>
      </c>
      <c r="F54" s="57">
        <v>0.2</v>
      </c>
      <c r="G54" s="58"/>
      <c r="H54" s="58"/>
      <c r="I54" s="59"/>
      <c r="J54" s="60"/>
      <c r="K54" s="57"/>
      <c r="L54" s="61">
        <v>76167.92</v>
      </c>
      <c r="M54" s="62">
        <f t="shared" si="1"/>
        <v>76167.92</v>
      </c>
      <c r="N54" s="35">
        <f>VLOOKUP(B54,'[1]Ann-10'!$B$20:$L$174,11,0)</f>
        <v>36254.269999999997</v>
      </c>
      <c r="O54" s="63" t="str">
        <f t="shared" si="2"/>
        <v>True</v>
      </c>
    </row>
    <row r="55" spans="2:15" x14ac:dyDescent="0.2">
      <c r="B55" s="56" t="s">
        <v>103</v>
      </c>
      <c r="C55" s="56" t="s">
        <v>104</v>
      </c>
      <c r="D55" s="57">
        <v>73745.279999999999</v>
      </c>
      <c r="E55" s="57">
        <v>106548.7</v>
      </c>
      <c r="F55" s="58"/>
      <c r="G55" s="58"/>
      <c r="H55" s="58"/>
      <c r="I55" s="59"/>
      <c r="J55" s="60">
        <f>VLOOKUP(B55,'[2]Sheet4 (2)'!$C$2:$L$299,10,0)</f>
        <v>106549</v>
      </c>
      <c r="K55" s="57"/>
      <c r="L55" s="61">
        <v>73744.98</v>
      </c>
      <c r="M55" s="62">
        <f t="shared" si="1"/>
        <v>73744.98</v>
      </c>
      <c r="N55" s="35" t="e">
        <f>VLOOKUP(B55,'[1]Ann-10'!$B$20:$L$174,11,0)</f>
        <v>#N/A</v>
      </c>
      <c r="O55" s="63" t="e">
        <f t="shared" si="2"/>
        <v>#N/A</v>
      </c>
    </row>
    <row r="56" spans="2:15" x14ac:dyDescent="0.2">
      <c r="B56" s="56" t="s">
        <v>105</v>
      </c>
      <c r="C56" s="56" t="s">
        <v>106</v>
      </c>
      <c r="D56" s="57">
        <v>71782.22</v>
      </c>
      <c r="E56" s="58"/>
      <c r="F56" s="58"/>
      <c r="G56" s="58"/>
      <c r="H56" s="58"/>
      <c r="I56" s="59"/>
      <c r="J56" s="60"/>
      <c r="K56" s="57"/>
      <c r="L56" s="61">
        <v>71782.22</v>
      </c>
      <c r="M56" s="62">
        <f t="shared" si="1"/>
        <v>71782.22</v>
      </c>
      <c r="N56" s="35" t="e">
        <f>VLOOKUP(B56,'[1]Ann-10'!$B$20:$L$174,11,0)</f>
        <v>#N/A</v>
      </c>
      <c r="O56" s="63" t="e">
        <f t="shared" si="2"/>
        <v>#N/A</v>
      </c>
    </row>
    <row r="57" spans="2:15" x14ac:dyDescent="0.2">
      <c r="B57" s="56" t="s">
        <v>107</v>
      </c>
      <c r="C57" s="56" t="s">
        <v>108</v>
      </c>
      <c r="D57" s="57">
        <v>69300</v>
      </c>
      <c r="E57" s="58"/>
      <c r="F57" s="58"/>
      <c r="G57" s="58"/>
      <c r="H57" s="58"/>
      <c r="I57" s="59"/>
      <c r="J57" s="60"/>
      <c r="K57" s="57"/>
      <c r="L57" s="61">
        <v>69300</v>
      </c>
      <c r="M57" s="62">
        <f t="shared" si="1"/>
        <v>69300</v>
      </c>
      <c r="N57" s="35" t="e">
        <f>VLOOKUP(B57,'[1]Ann-10'!$B$20:$L$174,11,0)</f>
        <v>#N/A</v>
      </c>
      <c r="O57" s="63" t="e">
        <f t="shared" si="2"/>
        <v>#N/A</v>
      </c>
    </row>
    <row r="58" spans="2:15" x14ac:dyDescent="0.2">
      <c r="B58" s="56" t="s">
        <v>109</v>
      </c>
      <c r="C58" s="56" t="s">
        <v>110</v>
      </c>
      <c r="D58" s="58"/>
      <c r="E58" s="57">
        <v>140250</v>
      </c>
      <c r="F58" s="58"/>
      <c r="G58" s="58"/>
      <c r="H58" s="58"/>
      <c r="I58" s="59"/>
      <c r="J58" s="60">
        <f>VLOOKUP(B58,'[2]Sheet4 (2)'!$C$2:$L$299,10,0)</f>
        <v>73550</v>
      </c>
      <c r="K58" s="57"/>
      <c r="L58" s="61">
        <v>66700</v>
      </c>
      <c r="M58" s="62">
        <f t="shared" si="1"/>
        <v>66700</v>
      </c>
      <c r="N58" s="35">
        <f>VLOOKUP(B58,'[1]Ann-10'!$B$20:$L$174,11,0)</f>
        <v>66700</v>
      </c>
      <c r="O58" s="63" t="str">
        <f t="shared" si="2"/>
        <v>False</v>
      </c>
    </row>
    <row r="59" spans="2:15" x14ac:dyDescent="0.2">
      <c r="B59" s="56" t="s">
        <v>111</v>
      </c>
      <c r="C59" s="56" t="s">
        <v>112</v>
      </c>
      <c r="D59" s="57">
        <v>63074.34</v>
      </c>
      <c r="E59" s="57">
        <v>0.06</v>
      </c>
      <c r="F59" s="57">
        <v>0.9</v>
      </c>
      <c r="G59" s="58"/>
      <c r="H59" s="58"/>
      <c r="I59" s="59"/>
      <c r="J59" s="60"/>
      <c r="K59" s="57"/>
      <c r="L59" s="61">
        <v>63074.9</v>
      </c>
      <c r="M59" s="62">
        <f t="shared" si="1"/>
        <v>63074.9</v>
      </c>
      <c r="N59" s="35">
        <f>VLOOKUP(B59,'[1]Ann-10'!$B$20:$L$174,11,0)</f>
        <v>17458.919999999998</v>
      </c>
      <c r="O59" s="63" t="str">
        <f t="shared" si="2"/>
        <v>True</v>
      </c>
    </row>
    <row r="60" spans="2:15" x14ac:dyDescent="0.2">
      <c r="B60" s="56" t="s">
        <v>113</v>
      </c>
      <c r="C60" s="56" t="s">
        <v>114</v>
      </c>
      <c r="D60" s="57">
        <v>60480.5</v>
      </c>
      <c r="E60" s="57">
        <v>0.5</v>
      </c>
      <c r="F60" s="57">
        <v>0.5</v>
      </c>
      <c r="G60" s="58"/>
      <c r="H60" s="58"/>
      <c r="I60" s="59"/>
      <c r="J60" s="60"/>
      <c r="K60" s="57"/>
      <c r="L60" s="61">
        <v>60481.5</v>
      </c>
      <c r="M60" s="62">
        <f t="shared" si="1"/>
        <v>60481.5</v>
      </c>
      <c r="N60" s="35">
        <f>VLOOKUP(B60,'[1]Ann-10'!$B$20:$L$174,11,0)</f>
        <v>18900</v>
      </c>
      <c r="O60" s="63" t="str">
        <f t="shared" si="2"/>
        <v>True</v>
      </c>
    </row>
    <row r="61" spans="2:15" x14ac:dyDescent="0.2">
      <c r="B61" s="56" t="s">
        <v>115</v>
      </c>
      <c r="C61" s="56" t="s">
        <v>116</v>
      </c>
      <c r="D61" s="58"/>
      <c r="E61" s="58"/>
      <c r="F61" s="57">
        <v>68963</v>
      </c>
      <c r="G61" s="58"/>
      <c r="H61" s="58"/>
      <c r="I61" s="59"/>
      <c r="J61" s="60">
        <f>VLOOKUP(B61,'[2]Sheet4 (2)'!$C$2:$L$299,10,0)</f>
        <v>13418</v>
      </c>
      <c r="K61" s="57"/>
      <c r="L61" s="61">
        <v>55545</v>
      </c>
      <c r="M61" s="62">
        <f t="shared" si="1"/>
        <v>55545</v>
      </c>
      <c r="N61" s="35">
        <f>VLOOKUP(B61,'[1]Ann-10'!$B$20:$L$174,11,0)</f>
        <v>40533</v>
      </c>
      <c r="O61" s="63" t="str">
        <f t="shared" si="2"/>
        <v>True</v>
      </c>
    </row>
    <row r="62" spans="2:15" x14ac:dyDescent="0.2">
      <c r="B62" s="56" t="s">
        <v>117</v>
      </c>
      <c r="C62" s="56" t="s">
        <v>118</v>
      </c>
      <c r="D62" s="58"/>
      <c r="E62" s="57">
        <v>55460</v>
      </c>
      <c r="F62" s="58"/>
      <c r="G62" s="58"/>
      <c r="H62" s="58"/>
      <c r="I62" s="59"/>
      <c r="J62" s="60">
        <f>VLOOKUP(B62,'[2]Sheet4 (2)'!$C$2:$L$299,10,0)</f>
        <v>940</v>
      </c>
      <c r="K62" s="57"/>
      <c r="L62" s="61">
        <v>54520</v>
      </c>
      <c r="M62" s="62">
        <f t="shared" si="1"/>
        <v>54520</v>
      </c>
      <c r="N62" s="35" t="e">
        <f>VLOOKUP(B62,'[1]Ann-10'!$B$20:$L$174,11,0)</f>
        <v>#N/A</v>
      </c>
      <c r="O62" s="63" t="e">
        <f t="shared" si="2"/>
        <v>#N/A</v>
      </c>
    </row>
    <row r="63" spans="2:15" x14ac:dyDescent="0.2">
      <c r="B63" s="56" t="s">
        <v>119</v>
      </c>
      <c r="C63" s="56" t="s">
        <v>120</v>
      </c>
      <c r="D63" s="57">
        <v>53287.5</v>
      </c>
      <c r="E63" s="58"/>
      <c r="F63" s="58"/>
      <c r="G63" s="58"/>
      <c r="H63" s="58"/>
      <c r="I63" s="59"/>
      <c r="J63" s="60"/>
      <c r="K63" s="57"/>
      <c r="L63" s="61">
        <v>53287.5</v>
      </c>
      <c r="M63" s="62">
        <f t="shared" si="1"/>
        <v>53287.5</v>
      </c>
      <c r="N63" s="35" t="e">
        <f>VLOOKUP(B63,'[1]Ann-10'!$B$20:$L$174,11,0)</f>
        <v>#N/A</v>
      </c>
      <c r="O63" s="63" t="e">
        <f t="shared" si="2"/>
        <v>#N/A</v>
      </c>
    </row>
    <row r="64" spans="2:15" x14ac:dyDescent="0.2">
      <c r="B64" s="56" t="s">
        <v>121</v>
      </c>
      <c r="C64" s="56" t="s">
        <v>122</v>
      </c>
      <c r="D64" s="57">
        <v>107776</v>
      </c>
      <c r="E64" s="57">
        <v>38850</v>
      </c>
      <c r="F64" s="58"/>
      <c r="G64" s="58"/>
      <c r="H64" s="58"/>
      <c r="I64" s="64">
        <v>19925</v>
      </c>
      <c r="J64" s="60">
        <f>VLOOKUP(B64,'[2]Sheet4 (2)'!$C$2:$L$299,10,0)</f>
        <v>113276</v>
      </c>
      <c r="K64" s="57"/>
      <c r="L64" s="61">
        <v>53275</v>
      </c>
      <c r="M64" s="62">
        <f t="shared" si="1"/>
        <v>53275</v>
      </c>
      <c r="N64" s="35" t="e">
        <f>VLOOKUP(B64,'[1]Ann-10'!$B$20:$L$174,11,0)</f>
        <v>#N/A</v>
      </c>
      <c r="O64" s="63" t="e">
        <f t="shared" si="2"/>
        <v>#N/A</v>
      </c>
    </row>
    <row r="65" spans="2:15" x14ac:dyDescent="0.2">
      <c r="B65" s="56" t="s">
        <v>123</v>
      </c>
      <c r="C65" s="56" t="s">
        <v>124</v>
      </c>
      <c r="D65" s="57">
        <v>52305</v>
      </c>
      <c r="E65" s="58"/>
      <c r="F65" s="57">
        <v>0.5</v>
      </c>
      <c r="G65" s="58"/>
      <c r="H65" s="58"/>
      <c r="I65" s="59"/>
      <c r="J65" s="60"/>
      <c r="K65" s="57"/>
      <c r="L65" s="61">
        <v>52305.5</v>
      </c>
      <c r="M65" s="62">
        <f t="shared" si="1"/>
        <v>52305.5</v>
      </c>
      <c r="N65" s="35">
        <f>VLOOKUP(B65,'[1]Ann-10'!$B$20:$L$174,11,0)</f>
        <v>52245</v>
      </c>
      <c r="O65" s="63" t="str">
        <f t="shared" si="2"/>
        <v>True</v>
      </c>
    </row>
    <row r="66" spans="2:15" x14ac:dyDescent="0.2">
      <c r="B66" s="56" t="s">
        <v>125</v>
      </c>
      <c r="C66" s="56" t="s">
        <v>126</v>
      </c>
      <c r="D66" s="57">
        <v>52215</v>
      </c>
      <c r="E66" s="58"/>
      <c r="F66" s="58"/>
      <c r="G66" s="58"/>
      <c r="H66" s="58"/>
      <c r="I66" s="59"/>
      <c r="J66" s="60"/>
      <c r="K66" s="57"/>
      <c r="L66" s="61">
        <v>52215</v>
      </c>
      <c r="M66" s="62">
        <f t="shared" si="1"/>
        <v>52215</v>
      </c>
      <c r="N66" s="35" t="e">
        <f>VLOOKUP(B66,'[1]Ann-10'!$B$20:$L$174,11,0)</f>
        <v>#N/A</v>
      </c>
      <c r="O66" s="63" t="e">
        <f t="shared" si="2"/>
        <v>#N/A</v>
      </c>
    </row>
    <row r="67" spans="2:15" x14ac:dyDescent="0.2">
      <c r="B67" s="56" t="s">
        <v>127</v>
      </c>
      <c r="C67" s="56" t="s">
        <v>128</v>
      </c>
      <c r="D67" s="58"/>
      <c r="E67" s="58"/>
      <c r="F67" s="58"/>
      <c r="G67" s="58"/>
      <c r="H67" s="58"/>
      <c r="I67" s="64">
        <v>693996.67</v>
      </c>
      <c r="J67" s="60">
        <f>VLOOKUP(B67,'[2]Sheet4 (2)'!$C$2:$L$299,10,0)</f>
        <v>641825.6</v>
      </c>
      <c r="K67" s="57"/>
      <c r="L67" s="61">
        <v>52171.07</v>
      </c>
      <c r="M67" s="62">
        <f t="shared" si="1"/>
        <v>52171.07</v>
      </c>
      <c r="N67" s="35">
        <f>VLOOKUP(B67,'[1]Ann-10'!$B$20:$L$174,11,0)</f>
        <v>316358.63</v>
      </c>
      <c r="O67" s="63" t="str">
        <f t="shared" si="2"/>
        <v>False</v>
      </c>
    </row>
    <row r="68" spans="2:15" x14ac:dyDescent="0.2">
      <c r="B68" s="56" t="s">
        <v>129</v>
      </c>
      <c r="C68" s="56" t="s">
        <v>130</v>
      </c>
      <c r="D68" s="58"/>
      <c r="E68" s="58"/>
      <c r="F68" s="58"/>
      <c r="G68" s="58"/>
      <c r="H68" s="58"/>
      <c r="I68" s="64">
        <v>51980</v>
      </c>
      <c r="J68" s="65"/>
      <c r="K68" s="57"/>
      <c r="L68" s="61">
        <v>51980</v>
      </c>
      <c r="M68" s="62">
        <f t="shared" si="1"/>
        <v>51980</v>
      </c>
      <c r="N68" s="35">
        <f>VLOOKUP(B68,'[1]Ann-10'!$B$20:$L$174,11,0)</f>
        <v>51980</v>
      </c>
      <c r="O68" s="63" t="str">
        <f t="shared" si="2"/>
        <v>False</v>
      </c>
    </row>
    <row r="69" spans="2:15" x14ac:dyDescent="0.2">
      <c r="B69" s="56" t="s">
        <v>131</v>
      </c>
      <c r="C69" s="56" t="s">
        <v>132</v>
      </c>
      <c r="D69" s="57">
        <v>78349.600000000006</v>
      </c>
      <c r="E69" s="58"/>
      <c r="F69" s="58"/>
      <c r="G69" s="58"/>
      <c r="H69" s="58"/>
      <c r="I69" s="59"/>
      <c r="J69" s="60">
        <f>VLOOKUP(B69,'[2]Sheet4 (2)'!$C$2:$L$299,10,0)</f>
        <v>26880</v>
      </c>
      <c r="K69" s="57"/>
      <c r="L69" s="61">
        <v>51469.599999999999</v>
      </c>
      <c r="M69" s="62">
        <f t="shared" si="1"/>
        <v>51469.599999999999</v>
      </c>
      <c r="N69" s="35" t="e">
        <f>VLOOKUP(B69,'[1]Ann-10'!$B$20:$L$174,11,0)</f>
        <v>#N/A</v>
      </c>
      <c r="O69" s="63" t="e">
        <f t="shared" si="2"/>
        <v>#N/A</v>
      </c>
    </row>
    <row r="70" spans="2:15" x14ac:dyDescent="0.2">
      <c r="B70" s="56" t="s">
        <v>133</v>
      </c>
      <c r="C70" s="56" t="s">
        <v>134</v>
      </c>
      <c r="D70" s="57">
        <v>51285.56</v>
      </c>
      <c r="E70" s="57">
        <v>0.04</v>
      </c>
      <c r="F70" s="57">
        <v>14.52</v>
      </c>
      <c r="G70" s="58"/>
      <c r="H70" s="58"/>
      <c r="I70" s="59"/>
      <c r="J70" s="60"/>
      <c r="K70" s="57"/>
      <c r="L70" s="61">
        <v>51300.12</v>
      </c>
      <c r="M70" s="62">
        <f t="shared" si="1"/>
        <v>51300.12</v>
      </c>
      <c r="N70" s="35">
        <f>VLOOKUP(B70,'[1]Ann-10'!$B$20:$L$174,11,0)</f>
        <v>1813.56</v>
      </c>
      <c r="O70" s="63" t="str">
        <f t="shared" si="2"/>
        <v>True</v>
      </c>
    </row>
    <row r="71" spans="2:15" x14ac:dyDescent="0.2">
      <c r="B71" s="56" t="s">
        <v>135</v>
      </c>
      <c r="C71" s="56" t="s">
        <v>136</v>
      </c>
      <c r="D71" s="57">
        <v>102300</v>
      </c>
      <c r="E71" s="58"/>
      <c r="F71" s="58"/>
      <c r="G71" s="58"/>
      <c r="H71" s="58"/>
      <c r="I71" s="59"/>
      <c r="J71" s="60">
        <f>VLOOKUP(B71,'[2]Sheet4 (2)'!$C$2:$L$299,10,0)</f>
        <v>51000</v>
      </c>
      <c r="K71" s="57"/>
      <c r="L71" s="61">
        <v>51300</v>
      </c>
      <c r="M71" s="62">
        <f t="shared" si="1"/>
        <v>51300</v>
      </c>
      <c r="N71" s="35" t="e">
        <f>VLOOKUP(B71,'[1]Ann-10'!$B$20:$L$174,11,0)</f>
        <v>#N/A</v>
      </c>
      <c r="O71" s="63" t="e">
        <f t="shared" si="2"/>
        <v>#N/A</v>
      </c>
    </row>
    <row r="72" spans="2:15" x14ac:dyDescent="0.2">
      <c r="B72" s="56" t="s">
        <v>137</v>
      </c>
      <c r="C72" s="56" t="s">
        <v>138</v>
      </c>
      <c r="D72" s="57">
        <v>51117.599999999999</v>
      </c>
      <c r="E72" s="57">
        <v>205557.5</v>
      </c>
      <c r="F72" s="58"/>
      <c r="G72" s="58"/>
      <c r="H72" s="58"/>
      <c r="I72" s="59"/>
      <c r="J72" s="60">
        <f>VLOOKUP(B72,'[2]Sheet4 (2)'!$C$2:$L$299,10,0)</f>
        <v>205557</v>
      </c>
      <c r="K72" s="57"/>
      <c r="L72" s="61">
        <v>51118.1</v>
      </c>
      <c r="M72" s="62">
        <f t="shared" si="1"/>
        <v>51118.1</v>
      </c>
      <c r="N72" s="35">
        <f>VLOOKUP(B72,'[1]Ann-10'!$B$20:$L$174,11,0)</f>
        <v>-205557</v>
      </c>
      <c r="O72" s="63" t="str">
        <f t="shared" si="2"/>
        <v>True</v>
      </c>
    </row>
    <row r="73" spans="2:15" x14ac:dyDescent="0.2">
      <c r="B73" s="56" t="s">
        <v>139</v>
      </c>
      <c r="C73" s="56" t="s">
        <v>140</v>
      </c>
      <c r="D73" s="57">
        <v>48167.6</v>
      </c>
      <c r="E73" s="57">
        <v>0.6</v>
      </c>
      <c r="F73" s="58"/>
      <c r="G73" s="58"/>
      <c r="H73" s="58"/>
      <c r="I73" s="59"/>
      <c r="J73" s="60"/>
      <c r="K73" s="57"/>
      <c r="L73" s="61">
        <v>48168.2</v>
      </c>
      <c r="M73" s="62">
        <f t="shared" si="1"/>
        <v>48168.2</v>
      </c>
      <c r="N73" s="35">
        <f>VLOOKUP(B73,'[1]Ann-10'!$B$20:$L$174,11,0)</f>
        <v>36108</v>
      </c>
      <c r="O73" s="63" t="str">
        <f t="shared" si="2"/>
        <v>True</v>
      </c>
    </row>
    <row r="74" spans="2:15" x14ac:dyDescent="0.2">
      <c r="B74" s="56" t="s">
        <v>141</v>
      </c>
      <c r="C74" s="56" t="s">
        <v>142</v>
      </c>
      <c r="D74" s="58"/>
      <c r="E74" s="58"/>
      <c r="F74" s="57">
        <v>47482</v>
      </c>
      <c r="G74" s="58"/>
      <c r="H74" s="58"/>
      <c r="I74" s="59"/>
      <c r="J74" s="60">
        <f>VLOOKUP(B74,'[2]Sheet4 (2)'!$C$2:$L$299,10,0)</f>
        <v>1083</v>
      </c>
      <c r="K74" s="57"/>
      <c r="L74" s="61">
        <v>46399</v>
      </c>
      <c r="M74" s="62">
        <f t="shared" si="1"/>
        <v>46399</v>
      </c>
      <c r="N74" s="35">
        <f>VLOOKUP(B74,'[1]Ann-10'!$B$20:$L$174,11,0)</f>
        <v>4349</v>
      </c>
      <c r="O74" s="63" t="str">
        <f t="shared" si="2"/>
        <v>True</v>
      </c>
    </row>
    <row r="75" spans="2:15" x14ac:dyDescent="0.2">
      <c r="B75" s="56" t="s">
        <v>143</v>
      </c>
      <c r="C75" s="56" t="s">
        <v>144</v>
      </c>
      <c r="D75" s="57">
        <v>45950</v>
      </c>
      <c r="E75" s="58"/>
      <c r="F75" s="58"/>
      <c r="G75" s="58"/>
      <c r="H75" s="58"/>
      <c r="I75" s="59"/>
      <c r="J75" s="60"/>
      <c r="K75" s="57"/>
      <c r="L75" s="61">
        <v>45950</v>
      </c>
      <c r="M75" s="62">
        <f t="shared" si="1"/>
        <v>45950</v>
      </c>
      <c r="N75" s="35">
        <f>VLOOKUP(B75,'[1]Ann-10'!$B$20:$L$174,11,0)</f>
        <v>18250</v>
      </c>
      <c r="O75" s="63" t="str">
        <f t="shared" si="2"/>
        <v>True</v>
      </c>
    </row>
    <row r="76" spans="2:15" x14ac:dyDescent="0.2">
      <c r="B76" s="56" t="s">
        <v>145</v>
      </c>
      <c r="C76" s="56" t="s">
        <v>146</v>
      </c>
      <c r="D76" s="57">
        <v>45150</v>
      </c>
      <c r="E76" s="58"/>
      <c r="F76" s="58"/>
      <c r="G76" s="58"/>
      <c r="H76" s="58"/>
      <c r="I76" s="59"/>
      <c r="J76" s="60"/>
      <c r="K76" s="57"/>
      <c r="L76" s="61">
        <v>45150</v>
      </c>
      <c r="M76" s="62">
        <f t="shared" si="1"/>
        <v>45150</v>
      </c>
      <c r="N76" s="35">
        <f>VLOOKUP(B76,'[1]Ann-10'!$B$20:$L$174,11,0)</f>
        <v>45150</v>
      </c>
      <c r="O76" s="63" t="str">
        <f t="shared" si="2"/>
        <v>False</v>
      </c>
    </row>
    <row r="77" spans="2:15" x14ac:dyDescent="0.2">
      <c r="B77" s="56" t="s">
        <v>147</v>
      </c>
      <c r="C77" s="56" t="s">
        <v>148</v>
      </c>
      <c r="D77" s="58"/>
      <c r="E77" s="57">
        <v>85500</v>
      </c>
      <c r="F77" s="58"/>
      <c r="G77" s="58"/>
      <c r="H77" s="58"/>
      <c r="I77" s="59"/>
      <c r="J77" s="60">
        <f>VLOOKUP(B77,'[2]Sheet4 (2)'!$C$2:$L$299,10,0)</f>
        <v>45000</v>
      </c>
      <c r="K77" s="57"/>
      <c r="L77" s="61">
        <v>40500</v>
      </c>
      <c r="M77" s="62">
        <f t="shared" si="1"/>
        <v>40500</v>
      </c>
      <c r="N77" s="35" t="e">
        <f>VLOOKUP(B77,'[1]Ann-10'!$B$20:$L$174,11,0)</f>
        <v>#N/A</v>
      </c>
      <c r="O77" s="63" t="e">
        <f t="shared" si="2"/>
        <v>#N/A</v>
      </c>
    </row>
    <row r="78" spans="2:15" x14ac:dyDescent="0.2">
      <c r="B78" s="56" t="s">
        <v>149</v>
      </c>
      <c r="C78" s="56" t="s">
        <v>150</v>
      </c>
      <c r="D78" s="57">
        <v>40356</v>
      </c>
      <c r="E78" s="58"/>
      <c r="F78" s="58"/>
      <c r="G78" s="58"/>
      <c r="H78" s="58"/>
      <c r="I78" s="59"/>
      <c r="J78" s="60"/>
      <c r="K78" s="57"/>
      <c r="L78" s="61">
        <v>40356</v>
      </c>
      <c r="M78" s="62">
        <f t="shared" si="1"/>
        <v>40356</v>
      </c>
      <c r="N78" s="35">
        <f>VLOOKUP(B78,'[1]Ann-10'!$B$20:$L$174,11,0)</f>
        <v>40356</v>
      </c>
      <c r="O78" s="63" t="str">
        <f t="shared" si="2"/>
        <v>False</v>
      </c>
    </row>
    <row r="79" spans="2:15" x14ac:dyDescent="0.2">
      <c r="B79" s="56" t="s">
        <v>151</v>
      </c>
      <c r="C79" s="56" t="s">
        <v>152</v>
      </c>
      <c r="D79" s="57">
        <v>30839.5</v>
      </c>
      <c r="E79" s="57">
        <v>0.92</v>
      </c>
      <c r="F79" s="57">
        <v>1</v>
      </c>
      <c r="G79" s="58"/>
      <c r="H79" s="57">
        <v>8244</v>
      </c>
      <c r="I79" s="59"/>
      <c r="J79" s="60"/>
      <c r="K79" s="57"/>
      <c r="L79" s="61">
        <v>39085.42</v>
      </c>
      <c r="M79" s="62">
        <f t="shared" si="1"/>
        <v>39085.42</v>
      </c>
      <c r="N79" s="35">
        <f>VLOOKUP(B79,'[1]Ann-10'!$B$20:$L$174,11,0)</f>
        <v>43060.800000000003</v>
      </c>
      <c r="O79" s="63" t="str">
        <f t="shared" si="2"/>
        <v>False</v>
      </c>
    </row>
    <row r="80" spans="2:15" x14ac:dyDescent="0.2">
      <c r="B80" s="56" t="s">
        <v>153</v>
      </c>
      <c r="C80" s="56" t="s">
        <v>154</v>
      </c>
      <c r="D80" s="57">
        <v>38892</v>
      </c>
      <c r="E80" s="58"/>
      <c r="F80" s="58"/>
      <c r="G80" s="58"/>
      <c r="H80" s="58"/>
      <c r="I80" s="59"/>
      <c r="J80" s="60"/>
      <c r="K80" s="57"/>
      <c r="L80" s="61">
        <v>38892</v>
      </c>
      <c r="M80" s="62">
        <f t="shared" si="1"/>
        <v>38892</v>
      </c>
      <c r="N80" s="35" t="e">
        <f>VLOOKUP(B80,'[1]Ann-10'!$B$20:$L$174,11,0)</f>
        <v>#N/A</v>
      </c>
      <c r="O80" s="63" t="e">
        <f t="shared" si="2"/>
        <v>#N/A</v>
      </c>
    </row>
    <row r="81" spans="2:15" x14ac:dyDescent="0.2">
      <c r="B81" s="56" t="s">
        <v>155</v>
      </c>
      <c r="C81" s="56" t="s">
        <v>156</v>
      </c>
      <c r="D81" s="57">
        <v>38800</v>
      </c>
      <c r="E81" s="58"/>
      <c r="F81" s="58"/>
      <c r="G81" s="58"/>
      <c r="H81" s="58"/>
      <c r="I81" s="59"/>
      <c r="J81" s="60"/>
      <c r="K81" s="57"/>
      <c r="L81" s="61">
        <v>38800</v>
      </c>
      <c r="M81" s="62">
        <f t="shared" si="1"/>
        <v>38800</v>
      </c>
      <c r="N81" s="35" t="e">
        <f>VLOOKUP(B81,'[1]Ann-10'!$B$20:$L$174,11,0)</f>
        <v>#N/A</v>
      </c>
      <c r="O81" s="63" t="e">
        <f t="shared" si="2"/>
        <v>#N/A</v>
      </c>
    </row>
    <row r="82" spans="2:15" x14ac:dyDescent="0.2">
      <c r="B82" s="56" t="s">
        <v>157</v>
      </c>
      <c r="C82" s="56" t="s">
        <v>158</v>
      </c>
      <c r="D82" s="57">
        <v>38574.199999999997</v>
      </c>
      <c r="E82" s="57">
        <v>0.5</v>
      </c>
      <c r="F82" s="57">
        <v>2832</v>
      </c>
      <c r="G82" s="58"/>
      <c r="H82" s="58"/>
      <c r="I82" s="59"/>
      <c r="J82" s="60">
        <f>VLOOKUP(B82,'[2]Sheet4 (2)'!$C$2:$L$299,10,0)</f>
        <v>2832</v>
      </c>
      <c r="K82" s="57"/>
      <c r="L82" s="61">
        <v>38574.699999999997</v>
      </c>
      <c r="M82" s="62">
        <f t="shared" si="1"/>
        <v>38574.699999999997</v>
      </c>
      <c r="N82" s="35">
        <f>VLOOKUP(B82,'[1]Ann-10'!$B$20:$L$174,11,0)</f>
        <v>531</v>
      </c>
      <c r="O82" s="63" t="str">
        <f t="shared" si="2"/>
        <v>True</v>
      </c>
    </row>
    <row r="83" spans="2:15" x14ac:dyDescent="0.2">
      <c r="B83" s="56" t="s">
        <v>159</v>
      </c>
      <c r="C83" s="56" t="s">
        <v>160</v>
      </c>
      <c r="D83" s="57">
        <v>36721.599999999999</v>
      </c>
      <c r="E83" s="57">
        <v>0.7</v>
      </c>
      <c r="F83" s="57">
        <v>1</v>
      </c>
      <c r="G83" s="58"/>
      <c r="H83" s="58"/>
      <c r="I83" s="59"/>
      <c r="J83" s="60"/>
      <c r="K83" s="57"/>
      <c r="L83" s="61">
        <v>36723.300000000003</v>
      </c>
      <c r="M83" s="62">
        <f t="shared" si="1"/>
        <v>36723.300000000003</v>
      </c>
      <c r="N83" s="35" t="e">
        <f>VLOOKUP(B83,'[1]Ann-10'!$B$20:$L$174,11,0)</f>
        <v>#N/A</v>
      </c>
      <c r="O83" s="63" t="e">
        <f t="shared" si="2"/>
        <v>#N/A</v>
      </c>
    </row>
    <row r="84" spans="2:15" x14ac:dyDescent="0.2">
      <c r="B84" s="56" t="s">
        <v>161</v>
      </c>
      <c r="C84" s="56" t="s">
        <v>162</v>
      </c>
      <c r="D84" s="58"/>
      <c r="E84" s="58"/>
      <c r="F84" s="58"/>
      <c r="G84" s="58"/>
      <c r="H84" s="58"/>
      <c r="I84" s="64">
        <v>1648152.98</v>
      </c>
      <c r="J84" s="60">
        <f>VLOOKUP(B84,'[2]Sheet4 (2)'!$C$2:$L$299,10,0)</f>
        <v>1611848</v>
      </c>
      <c r="K84" s="57"/>
      <c r="L84" s="61">
        <v>36304.980000000003</v>
      </c>
      <c r="M84" s="62">
        <f t="shared" si="1"/>
        <v>36304.980000000003</v>
      </c>
      <c r="N84" s="35">
        <f>VLOOKUP(B84,'[1]Ann-10'!$B$20:$L$174,11,0)</f>
        <v>3046224.98</v>
      </c>
      <c r="O84" s="63" t="str">
        <f t="shared" si="2"/>
        <v>False</v>
      </c>
    </row>
    <row r="85" spans="2:15" x14ac:dyDescent="0.2">
      <c r="B85" s="56" t="s">
        <v>163</v>
      </c>
      <c r="C85" s="56" t="s">
        <v>164</v>
      </c>
      <c r="D85" s="57">
        <v>35068.5</v>
      </c>
      <c r="E85" s="57">
        <v>1</v>
      </c>
      <c r="F85" s="57">
        <v>0.8</v>
      </c>
      <c r="G85" s="58"/>
      <c r="H85" s="58"/>
      <c r="I85" s="59"/>
      <c r="J85" s="60"/>
      <c r="K85" s="57"/>
      <c r="L85" s="61">
        <v>35070.300000000003</v>
      </c>
      <c r="M85" s="62">
        <f t="shared" ref="M85:M148" si="3">L85-K85</f>
        <v>35070.300000000003</v>
      </c>
      <c r="N85" s="35" t="e">
        <f>VLOOKUP(B85,'[1]Ann-10'!$B$20:$L$174,11,0)</f>
        <v>#N/A</v>
      </c>
      <c r="O85" s="63" t="e">
        <f t="shared" si="2"/>
        <v>#N/A</v>
      </c>
    </row>
    <row r="86" spans="2:15" x14ac:dyDescent="0.2">
      <c r="B86" s="56" t="s">
        <v>165</v>
      </c>
      <c r="C86" s="56" t="s">
        <v>166</v>
      </c>
      <c r="D86" s="57">
        <v>34799.760000000002</v>
      </c>
      <c r="E86" s="58"/>
      <c r="F86" s="58"/>
      <c r="G86" s="58"/>
      <c r="H86" s="58"/>
      <c r="I86" s="59"/>
      <c r="J86" s="60"/>
      <c r="K86" s="57"/>
      <c r="L86" s="61">
        <v>34799.760000000002</v>
      </c>
      <c r="M86" s="62">
        <f t="shared" si="3"/>
        <v>34799.760000000002</v>
      </c>
      <c r="N86" s="35">
        <f>VLOOKUP(B86,'[1]Ann-10'!$B$20:$L$174,11,0)</f>
        <v>43200</v>
      </c>
      <c r="O86" s="63" t="str">
        <f t="shared" ref="O86:O149" si="4">IF(M86&gt;N86,"True","False")</f>
        <v>False</v>
      </c>
    </row>
    <row r="87" spans="2:15" x14ac:dyDescent="0.2">
      <c r="B87" s="56" t="s">
        <v>167</v>
      </c>
      <c r="C87" s="56" t="s">
        <v>168</v>
      </c>
      <c r="D87" s="57">
        <v>33869.82</v>
      </c>
      <c r="E87" s="57">
        <v>1.5</v>
      </c>
      <c r="F87" s="57">
        <v>0.59</v>
      </c>
      <c r="G87" s="58"/>
      <c r="H87" s="58"/>
      <c r="I87" s="59"/>
      <c r="J87" s="60"/>
      <c r="K87" s="57"/>
      <c r="L87" s="61">
        <v>33871.910000000003</v>
      </c>
      <c r="M87" s="62">
        <f t="shared" si="3"/>
        <v>33871.910000000003</v>
      </c>
      <c r="N87" s="35" t="e">
        <f>VLOOKUP(B87,'[1]Ann-10'!$B$20:$L$174,11,0)</f>
        <v>#N/A</v>
      </c>
      <c r="O87" s="63" t="e">
        <f t="shared" si="4"/>
        <v>#N/A</v>
      </c>
    </row>
    <row r="88" spans="2:15" x14ac:dyDescent="0.2">
      <c r="B88" s="56" t="s">
        <v>169</v>
      </c>
      <c r="C88" s="56" t="s">
        <v>170</v>
      </c>
      <c r="D88" s="57">
        <v>33200.97</v>
      </c>
      <c r="E88" s="58"/>
      <c r="F88" s="58"/>
      <c r="G88" s="58"/>
      <c r="H88" s="58"/>
      <c r="I88" s="59"/>
      <c r="J88" s="60"/>
      <c r="K88" s="57"/>
      <c r="L88" s="61">
        <v>33200.97</v>
      </c>
      <c r="M88" s="62">
        <f t="shared" si="3"/>
        <v>33200.97</v>
      </c>
      <c r="N88" s="35" t="e">
        <f>VLOOKUP(B88,'[1]Ann-10'!$B$20:$L$174,11,0)</f>
        <v>#N/A</v>
      </c>
      <c r="O88" s="63" t="e">
        <f t="shared" si="4"/>
        <v>#N/A</v>
      </c>
    </row>
    <row r="89" spans="2:15" x14ac:dyDescent="0.2">
      <c r="B89" s="56" t="s">
        <v>171</v>
      </c>
      <c r="C89" s="56" t="s">
        <v>172</v>
      </c>
      <c r="D89" s="57">
        <v>32402.82</v>
      </c>
      <c r="E89" s="57">
        <v>0.86</v>
      </c>
      <c r="F89" s="57">
        <v>0.88</v>
      </c>
      <c r="G89" s="58"/>
      <c r="H89" s="58"/>
      <c r="I89" s="59"/>
      <c r="J89" s="60"/>
      <c r="K89" s="57"/>
      <c r="L89" s="61">
        <v>32404.560000000001</v>
      </c>
      <c r="M89" s="62">
        <f t="shared" si="3"/>
        <v>32404.560000000001</v>
      </c>
      <c r="N89" s="35">
        <f>VLOOKUP(B89,'[1]Ann-10'!$B$20:$L$174,11,0)</f>
        <v>9860.14</v>
      </c>
      <c r="O89" s="63" t="str">
        <f t="shared" si="4"/>
        <v>True</v>
      </c>
    </row>
    <row r="90" spans="2:15" x14ac:dyDescent="0.2">
      <c r="B90" s="56" t="s">
        <v>173</v>
      </c>
      <c r="C90" s="56" t="s">
        <v>174</v>
      </c>
      <c r="D90" s="57">
        <v>31151.23</v>
      </c>
      <c r="E90" s="57">
        <v>0.04</v>
      </c>
      <c r="F90" s="57">
        <v>1.65</v>
      </c>
      <c r="G90" s="58"/>
      <c r="H90" s="58"/>
      <c r="I90" s="59"/>
      <c r="J90" s="60"/>
      <c r="K90" s="57"/>
      <c r="L90" s="61">
        <v>31152.92</v>
      </c>
      <c r="M90" s="62">
        <f t="shared" si="3"/>
        <v>31152.92</v>
      </c>
      <c r="N90" s="35">
        <f>VLOOKUP(B90,'[1]Ann-10'!$B$20:$L$174,11,0)</f>
        <v>17958</v>
      </c>
      <c r="O90" s="63" t="str">
        <f t="shared" si="4"/>
        <v>True</v>
      </c>
    </row>
    <row r="91" spans="2:15" x14ac:dyDescent="0.2">
      <c r="B91" s="56" t="s">
        <v>175</v>
      </c>
      <c r="C91" s="56" t="s">
        <v>176</v>
      </c>
      <c r="D91" s="58"/>
      <c r="E91" s="58"/>
      <c r="F91" s="58"/>
      <c r="G91" s="58"/>
      <c r="H91" s="57">
        <v>31027.5</v>
      </c>
      <c r="I91" s="59"/>
      <c r="J91" s="60"/>
      <c r="K91" s="57"/>
      <c r="L91" s="61">
        <v>31027.5</v>
      </c>
      <c r="M91" s="62">
        <f t="shared" si="3"/>
        <v>31027.5</v>
      </c>
      <c r="N91" s="35">
        <f>VLOOKUP(B91,'[1]Ann-10'!$B$20:$L$174,11,0)</f>
        <v>31027.5</v>
      </c>
      <c r="O91" s="63" t="str">
        <f t="shared" si="4"/>
        <v>False</v>
      </c>
    </row>
    <row r="92" spans="2:15" x14ac:dyDescent="0.2">
      <c r="B92" s="56" t="s">
        <v>177</v>
      </c>
      <c r="C92" s="56" t="s">
        <v>178</v>
      </c>
      <c r="D92" s="57">
        <v>708</v>
      </c>
      <c r="E92" s="58"/>
      <c r="F92" s="57">
        <v>22243.4</v>
      </c>
      <c r="G92" s="57">
        <v>1904</v>
      </c>
      <c r="H92" s="58"/>
      <c r="I92" s="64">
        <v>2972.4</v>
      </c>
      <c r="J92" s="65"/>
      <c r="K92" s="57"/>
      <c r="L92" s="61">
        <v>27827.8</v>
      </c>
      <c r="M92" s="62">
        <f t="shared" si="3"/>
        <v>27827.8</v>
      </c>
      <c r="N92" s="35">
        <f>VLOOKUP(B92,'[1]Ann-10'!$B$20:$L$174,11,0)</f>
        <v>30954.6</v>
      </c>
      <c r="O92" s="63" t="str">
        <f t="shared" si="4"/>
        <v>False</v>
      </c>
    </row>
    <row r="93" spans="2:15" x14ac:dyDescent="0.2">
      <c r="B93" s="56" t="s">
        <v>179</v>
      </c>
      <c r="C93" s="56" t="s">
        <v>180</v>
      </c>
      <c r="D93" s="57">
        <v>26880.84</v>
      </c>
      <c r="E93" s="57">
        <v>0.42</v>
      </c>
      <c r="F93" s="57">
        <v>0.1</v>
      </c>
      <c r="G93" s="58"/>
      <c r="H93" s="58"/>
      <c r="I93" s="59"/>
      <c r="J93" s="60"/>
      <c r="K93" s="57"/>
      <c r="L93" s="61">
        <v>26881.360000000001</v>
      </c>
      <c r="M93" s="62">
        <f t="shared" si="3"/>
        <v>26881.360000000001</v>
      </c>
      <c r="N93" s="35" t="e">
        <f>VLOOKUP(B93,'[1]Ann-10'!$B$20:$L$174,11,0)</f>
        <v>#N/A</v>
      </c>
      <c r="O93" s="63" t="e">
        <f t="shared" si="4"/>
        <v>#N/A</v>
      </c>
    </row>
    <row r="94" spans="2:15" x14ac:dyDescent="0.2">
      <c r="B94" s="56" t="s">
        <v>181</v>
      </c>
      <c r="C94" s="56" t="s">
        <v>182</v>
      </c>
      <c r="D94" s="58"/>
      <c r="E94" s="58"/>
      <c r="F94" s="58"/>
      <c r="G94" s="58"/>
      <c r="H94" s="58"/>
      <c r="I94" s="64">
        <v>103424</v>
      </c>
      <c r="J94" s="60">
        <f>VLOOKUP(B94,'[2]Sheet4 (2)'!$C$2:$L$299,10,0)</f>
        <v>76726</v>
      </c>
      <c r="K94" s="57"/>
      <c r="L94" s="61">
        <v>26698</v>
      </c>
      <c r="M94" s="62">
        <f t="shared" si="3"/>
        <v>26698</v>
      </c>
      <c r="N94" s="35">
        <f>VLOOKUP(B94,'[1]Ann-10'!$B$20:$L$174,11,0)</f>
        <v>76726</v>
      </c>
      <c r="O94" s="63" t="str">
        <f t="shared" si="4"/>
        <v>False</v>
      </c>
    </row>
    <row r="95" spans="2:15" x14ac:dyDescent="0.2">
      <c r="B95" s="56" t="s">
        <v>183</v>
      </c>
      <c r="C95" s="56" t="s">
        <v>184</v>
      </c>
      <c r="D95" s="57">
        <v>56700</v>
      </c>
      <c r="E95" s="58"/>
      <c r="F95" s="58"/>
      <c r="G95" s="58"/>
      <c r="H95" s="58"/>
      <c r="I95" s="59"/>
      <c r="J95" s="60">
        <f>VLOOKUP(B95,'[2]Sheet4 (2)'!$C$2:$L$299,10,0)</f>
        <v>30240</v>
      </c>
      <c r="K95" s="57"/>
      <c r="L95" s="61">
        <v>26460</v>
      </c>
      <c r="M95" s="62">
        <f t="shared" si="3"/>
        <v>26460</v>
      </c>
      <c r="N95" s="35" t="e">
        <f>VLOOKUP(B95,'[1]Ann-10'!$B$20:$L$174,11,0)</f>
        <v>#N/A</v>
      </c>
      <c r="O95" s="63" t="e">
        <f t="shared" si="4"/>
        <v>#N/A</v>
      </c>
    </row>
    <row r="96" spans="2:15" x14ac:dyDescent="0.2">
      <c r="B96" s="56" t="s">
        <v>185</v>
      </c>
      <c r="C96" s="56" t="s">
        <v>186</v>
      </c>
      <c r="D96" s="57">
        <v>25743.24</v>
      </c>
      <c r="E96" s="57">
        <v>205.42</v>
      </c>
      <c r="F96" s="57">
        <v>219.18</v>
      </c>
      <c r="G96" s="58"/>
      <c r="H96" s="58"/>
      <c r="I96" s="59"/>
      <c r="J96" s="60"/>
      <c r="K96" s="57"/>
      <c r="L96" s="61">
        <v>26167.84</v>
      </c>
      <c r="M96" s="62">
        <f t="shared" si="3"/>
        <v>26167.84</v>
      </c>
      <c r="N96" s="35" t="e">
        <f>VLOOKUP(B96,'[1]Ann-10'!$B$20:$L$174,11,0)</f>
        <v>#N/A</v>
      </c>
      <c r="O96" s="63" t="e">
        <f t="shared" si="4"/>
        <v>#N/A</v>
      </c>
    </row>
    <row r="97" spans="2:15" x14ac:dyDescent="0.2">
      <c r="B97" s="56" t="s">
        <v>187</v>
      </c>
      <c r="C97" s="56" t="s">
        <v>188</v>
      </c>
      <c r="D97" s="57">
        <v>26041.83</v>
      </c>
      <c r="E97" s="57">
        <v>199.61</v>
      </c>
      <c r="F97" s="58"/>
      <c r="G97" s="58"/>
      <c r="H97" s="58"/>
      <c r="I97" s="59"/>
      <c r="J97" s="60">
        <f>VLOOKUP(B97,'[2]Sheet4 (2)'!$C$2:$L$299,10,0)</f>
        <v>348.73</v>
      </c>
      <c r="K97" s="57"/>
      <c r="L97" s="61">
        <v>25892.71</v>
      </c>
      <c r="M97" s="62">
        <f t="shared" si="3"/>
        <v>25892.71</v>
      </c>
      <c r="N97" s="35">
        <f>VLOOKUP(B97,'[1]Ann-10'!$B$20:$L$174,11,0)</f>
        <v>18310</v>
      </c>
      <c r="O97" s="63" t="str">
        <f t="shared" si="4"/>
        <v>True</v>
      </c>
    </row>
    <row r="98" spans="2:15" x14ac:dyDescent="0.2">
      <c r="B98" s="56" t="s">
        <v>189</v>
      </c>
      <c r="C98" s="56" t="s">
        <v>190</v>
      </c>
      <c r="D98" s="57">
        <v>25132.1</v>
      </c>
      <c r="E98" s="57">
        <v>0.47</v>
      </c>
      <c r="F98" s="57">
        <v>0.74</v>
      </c>
      <c r="G98" s="58"/>
      <c r="H98" s="58"/>
      <c r="I98" s="59"/>
      <c r="J98" s="60"/>
      <c r="K98" s="57"/>
      <c r="L98" s="61">
        <v>25133.31</v>
      </c>
      <c r="M98" s="62">
        <f t="shared" si="3"/>
        <v>25133.31</v>
      </c>
      <c r="N98" s="35">
        <f>VLOOKUP(B98,'[1]Ann-10'!$B$20:$L$174,11,0)</f>
        <v>2761.54</v>
      </c>
      <c r="O98" s="63" t="str">
        <f t="shared" si="4"/>
        <v>True</v>
      </c>
    </row>
    <row r="99" spans="2:15" x14ac:dyDescent="0.2">
      <c r="B99" s="56" t="s">
        <v>191</v>
      </c>
      <c r="C99" s="56" t="s">
        <v>192</v>
      </c>
      <c r="D99" s="57">
        <v>24750</v>
      </c>
      <c r="E99" s="58"/>
      <c r="F99" s="58"/>
      <c r="G99" s="58"/>
      <c r="H99" s="58"/>
      <c r="I99" s="59"/>
      <c r="J99" s="60"/>
      <c r="K99" s="57"/>
      <c r="L99" s="61">
        <v>24750</v>
      </c>
      <c r="M99" s="62">
        <f t="shared" si="3"/>
        <v>24750</v>
      </c>
      <c r="N99" s="35" t="e">
        <f>VLOOKUP(B99,'[1]Ann-10'!$B$20:$L$174,11,0)</f>
        <v>#N/A</v>
      </c>
      <c r="O99" s="63" t="e">
        <f t="shared" si="4"/>
        <v>#N/A</v>
      </c>
    </row>
    <row r="100" spans="2:15" x14ac:dyDescent="0.2">
      <c r="B100" s="56" t="s">
        <v>193</v>
      </c>
      <c r="C100" s="56" t="s">
        <v>194</v>
      </c>
      <c r="D100" s="57">
        <v>24343.5</v>
      </c>
      <c r="E100" s="57">
        <v>0.38</v>
      </c>
      <c r="F100" s="57">
        <v>0.06</v>
      </c>
      <c r="G100" s="58"/>
      <c r="H100" s="58"/>
      <c r="I100" s="59"/>
      <c r="J100" s="60"/>
      <c r="K100" s="57"/>
      <c r="L100" s="61">
        <v>24343.94</v>
      </c>
      <c r="M100" s="62">
        <f t="shared" si="3"/>
        <v>24343.94</v>
      </c>
      <c r="N100" s="35">
        <f>VLOOKUP(B100,'[1]Ann-10'!$B$20:$L$174,11,0)</f>
        <v>1014.8</v>
      </c>
      <c r="O100" s="63" t="str">
        <f t="shared" si="4"/>
        <v>True</v>
      </c>
    </row>
    <row r="101" spans="2:15" x14ac:dyDescent="0.2">
      <c r="B101" s="56" t="s">
        <v>195</v>
      </c>
      <c r="C101" s="56" t="s">
        <v>196</v>
      </c>
      <c r="D101" s="57">
        <v>23989.45</v>
      </c>
      <c r="E101" s="57">
        <v>41.93</v>
      </c>
      <c r="F101" s="58"/>
      <c r="G101" s="58"/>
      <c r="H101" s="58"/>
      <c r="I101" s="59"/>
      <c r="J101" s="60"/>
      <c r="K101" s="57"/>
      <c r="L101" s="61">
        <v>24031.38</v>
      </c>
      <c r="M101" s="62">
        <f t="shared" si="3"/>
        <v>24031.38</v>
      </c>
      <c r="N101" s="35">
        <f>VLOOKUP(B101,'[1]Ann-10'!$B$20:$L$174,11,0)</f>
        <v>6983</v>
      </c>
      <c r="O101" s="63" t="str">
        <f t="shared" si="4"/>
        <v>True</v>
      </c>
    </row>
    <row r="102" spans="2:15" x14ac:dyDescent="0.2">
      <c r="B102" s="56" t="s">
        <v>197</v>
      </c>
      <c r="C102" s="56" t="s">
        <v>198</v>
      </c>
      <c r="D102" s="58"/>
      <c r="E102" s="58"/>
      <c r="F102" s="58"/>
      <c r="G102" s="58"/>
      <c r="H102" s="57">
        <v>73457</v>
      </c>
      <c r="I102" s="59"/>
      <c r="J102" s="60">
        <f>VLOOKUP(B102,'[2]Sheet4 (2)'!$C$2:$L$299,10,0)</f>
        <v>49882</v>
      </c>
      <c r="K102" s="57"/>
      <c r="L102" s="61">
        <v>23575</v>
      </c>
      <c r="M102" s="62">
        <f t="shared" si="3"/>
        <v>23575</v>
      </c>
      <c r="N102" s="35">
        <f>VLOOKUP(B102,'[1]Ann-10'!$B$20:$L$174,11,0)</f>
        <v>8255</v>
      </c>
      <c r="O102" s="63" t="str">
        <f t="shared" si="4"/>
        <v>True</v>
      </c>
    </row>
    <row r="103" spans="2:15" x14ac:dyDescent="0.2">
      <c r="B103" s="56" t="s">
        <v>199</v>
      </c>
      <c r="C103" s="56" t="s">
        <v>200</v>
      </c>
      <c r="D103" s="57">
        <v>23100</v>
      </c>
      <c r="E103" s="57">
        <v>0.68</v>
      </c>
      <c r="F103" s="57">
        <v>100</v>
      </c>
      <c r="G103" s="58"/>
      <c r="H103" s="58"/>
      <c r="I103" s="59"/>
      <c r="J103" s="60"/>
      <c r="K103" s="57"/>
      <c r="L103" s="61">
        <v>23200.68</v>
      </c>
      <c r="M103" s="62">
        <f t="shared" si="3"/>
        <v>23200.68</v>
      </c>
      <c r="N103" s="35">
        <f>VLOOKUP(B103,'[1]Ann-10'!$B$20:$L$174,11,0)</f>
        <v>1680</v>
      </c>
      <c r="O103" s="63" t="str">
        <f t="shared" si="4"/>
        <v>True</v>
      </c>
    </row>
    <row r="104" spans="2:15" x14ac:dyDescent="0.2">
      <c r="B104" s="56" t="s">
        <v>201</v>
      </c>
      <c r="C104" s="56" t="s">
        <v>202</v>
      </c>
      <c r="D104" s="58"/>
      <c r="E104" s="58"/>
      <c r="F104" s="57">
        <v>70800</v>
      </c>
      <c r="G104" s="58"/>
      <c r="H104" s="58"/>
      <c r="I104" s="59"/>
      <c r="J104" s="60">
        <f>VLOOKUP(B104,'[2]Sheet4 (2)'!$C$2:$L$299,10,0)</f>
        <v>47790</v>
      </c>
      <c r="K104" s="57"/>
      <c r="L104" s="61">
        <v>23010</v>
      </c>
      <c r="M104" s="62">
        <f t="shared" si="3"/>
        <v>23010</v>
      </c>
      <c r="N104" s="35">
        <f>VLOOKUP(B104,'[1]Ann-10'!$B$20:$L$174,11,0)</f>
        <v>-8850</v>
      </c>
      <c r="O104" s="63" t="str">
        <f t="shared" si="4"/>
        <v>True</v>
      </c>
    </row>
    <row r="105" spans="2:15" x14ac:dyDescent="0.2">
      <c r="B105" s="56" t="s">
        <v>203</v>
      </c>
      <c r="C105" s="56" t="s">
        <v>204</v>
      </c>
      <c r="D105" s="58"/>
      <c r="E105" s="58"/>
      <c r="F105" s="58"/>
      <c r="G105" s="58"/>
      <c r="H105" s="58"/>
      <c r="I105" s="64">
        <v>23180</v>
      </c>
      <c r="J105" s="60">
        <f>VLOOKUP(B105,'[2]Sheet4 (2)'!$C$2:$L$299,10,0)</f>
        <v>1140</v>
      </c>
      <c r="K105" s="57"/>
      <c r="L105" s="61">
        <v>22040</v>
      </c>
      <c r="M105" s="62">
        <f t="shared" si="3"/>
        <v>22040</v>
      </c>
      <c r="N105" s="35" t="e">
        <f>VLOOKUP(B105,'[1]Ann-10'!$B$20:$L$174,11,0)</f>
        <v>#N/A</v>
      </c>
      <c r="O105" s="63" t="e">
        <f t="shared" si="4"/>
        <v>#N/A</v>
      </c>
    </row>
    <row r="106" spans="2:15" x14ac:dyDescent="0.2">
      <c r="B106" s="56" t="s">
        <v>205</v>
      </c>
      <c r="C106" s="56" t="s">
        <v>206</v>
      </c>
      <c r="D106" s="57">
        <v>21775</v>
      </c>
      <c r="E106" s="58"/>
      <c r="F106" s="58"/>
      <c r="G106" s="58"/>
      <c r="H106" s="58"/>
      <c r="I106" s="59"/>
      <c r="J106" s="60"/>
      <c r="K106" s="57"/>
      <c r="L106" s="61">
        <v>21775</v>
      </c>
      <c r="M106" s="62">
        <f t="shared" si="3"/>
        <v>21775</v>
      </c>
      <c r="N106" s="35">
        <f>VLOOKUP(B106,'[1]Ann-10'!$B$20:$L$174,11,0)</f>
        <v>21580</v>
      </c>
      <c r="O106" s="63" t="str">
        <f t="shared" si="4"/>
        <v>True</v>
      </c>
    </row>
    <row r="107" spans="2:15" x14ac:dyDescent="0.2">
      <c r="B107" s="56" t="s">
        <v>207</v>
      </c>
      <c r="C107" s="56" t="s">
        <v>208</v>
      </c>
      <c r="D107" s="57">
        <v>20109.14</v>
      </c>
      <c r="E107" s="57">
        <v>0.83</v>
      </c>
      <c r="F107" s="57">
        <v>100.3</v>
      </c>
      <c r="G107" s="58"/>
      <c r="H107" s="58"/>
      <c r="I107" s="59"/>
      <c r="J107" s="60"/>
      <c r="K107" s="57"/>
      <c r="L107" s="61">
        <v>20209.89</v>
      </c>
      <c r="M107" s="62">
        <f t="shared" si="3"/>
        <v>20209.89</v>
      </c>
      <c r="N107" s="35">
        <f>VLOOKUP(B107,'[1]Ann-10'!$B$20:$L$174,11,0)</f>
        <v>1286.5999999999999</v>
      </c>
      <c r="O107" s="63" t="str">
        <f t="shared" si="4"/>
        <v>True</v>
      </c>
    </row>
    <row r="108" spans="2:15" x14ac:dyDescent="0.2">
      <c r="B108" s="56" t="s">
        <v>209</v>
      </c>
      <c r="C108" s="56" t="s">
        <v>210</v>
      </c>
      <c r="D108" s="58"/>
      <c r="E108" s="58"/>
      <c r="F108" s="57">
        <v>53471</v>
      </c>
      <c r="G108" s="58"/>
      <c r="H108" s="58"/>
      <c r="I108" s="59"/>
      <c r="J108" s="60">
        <f>VLOOKUP(B108,'[2]Sheet4 (2)'!$C$2:$L$299,10,0)</f>
        <v>33520</v>
      </c>
      <c r="K108" s="57"/>
      <c r="L108" s="61">
        <v>19951</v>
      </c>
      <c r="M108" s="62">
        <f t="shared" si="3"/>
        <v>19951</v>
      </c>
      <c r="N108" s="35" t="e">
        <f>VLOOKUP(B108,'[1]Ann-10'!$B$20:$L$174,11,0)</f>
        <v>#N/A</v>
      </c>
      <c r="O108" s="63" t="e">
        <f t="shared" si="4"/>
        <v>#N/A</v>
      </c>
    </row>
    <row r="109" spans="2:15" x14ac:dyDescent="0.2">
      <c r="B109" s="56" t="s">
        <v>211</v>
      </c>
      <c r="C109" s="56" t="s">
        <v>212</v>
      </c>
      <c r="D109" s="57">
        <v>18480.96</v>
      </c>
      <c r="E109" s="58"/>
      <c r="F109" s="58"/>
      <c r="G109" s="58"/>
      <c r="H109" s="58"/>
      <c r="I109" s="59"/>
      <c r="J109" s="60"/>
      <c r="K109" s="57"/>
      <c r="L109" s="61">
        <v>18480.95</v>
      </c>
      <c r="M109" s="62">
        <f t="shared" si="3"/>
        <v>18480.95</v>
      </c>
      <c r="N109" s="35" t="e">
        <f>VLOOKUP(B109,'[1]Ann-10'!$B$20:$L$174,11,0)</f>
        <v>#N/A</v>
      </c>
      <c r="O109" s="63" t="e">
        <f t="shared" si="4"/>
        <v>#N/A</v>
      </c>
    </row>
    <row r="110" spans="2:15" x14ac:dyDescent="0.2">
      <c r="B110" s="56" t="s">
        <v>213</v>
      </c>
      <c r="C110" s="56" t="s">
        <v>214</v>
      </c>
      <c r="D110" s="57">
        <v>22361.439999999999</v>
      </c>
      <c r="E110" s="57">
        <v>0.44</v>
      </c>
      <c r="F110" s="57">
        <v>0.44</v>
      </c>
      <c r="G110" s="58"/>
      <c r="H110" s="58"/>
      <c r="I110" s="59"/>
      <c r="J110" s="60">
        <f>VLOOKUP(B110,'[2]Sheet4 (2)'!$C$2:$L$299,10,0)</f>
        <v>4298</v>
      </c>
      <c r="K110" s="57"/>
      <c r="L110" s="61">
        <v>18064.32</v>
      </c>
      <c r="M110" s="62">
        <f t="shared" si="3"/>
        <v>18064.32</v>
      </c>
      <c r="N110" s="35">
        <f>VLOOKUP(B110,'[1]Ann-10'!$B$20:$L$174,11,0)</f>
        <v>44205</v>
      </c>
      <c r="O110" s="63" t="str">
        <f t="shared" si="4"/>
        <v>False</v>
      </c>
    </row>
    <row r="111" spans="2:15" x14ac:dyDescent="0.2">
      <c r="B111" s="56" t="s">
        <v>215</v>
      </c>
      <c r="C111" s="56" t="s">
        <v>216</v>
      </c>
      <c r="D111" s="57">
        <v>28840</v>
      </c>
      <c r="E111" s="58"/>
      <c r="F111" s="58"/>
      <c r="G111" s="58"/>
      <c r="H111" s="57">
        <v>120</v>
      </c>
      <c r="I111" s="59"/>
      <c r="J111" s="60">
        <f>VLOOKUP(B111,'[2]Sheet4 (2)'!$C$2:$L$299,10,0)</f>
        <v>11840</v>
      </c>
      <c r="K111" s="57"/>
      <c r="L111" s="61">
        <v>17120</v>
      </c>
      <c r="M111" s="62">
        <f t="shared" si="3"/>
        <v>17120</v>
      </c>
      <c r="N111" s="35">
        <f>VLOOKUP(B111,'[1]Ann-10'!$B$20:$L$174,11,0)</f>
        <v>10400</v>
      </c>
      <c r="O111" s="63" t="str">
        <f t="shared" si="4"/>
        <v>True</v>
      </c>
    </row>
    <row r="112" spans="2:15" x14ac:dyDescent="0.2">
      <c r="B112" s="56" t="s">
        <v>217</v>
      </c>
      <c r="C112" s="56" t="s">
        <v>218</v>
      </c>
      <c r="D112" s="57">
        <v>17110</v>
      </c>
      <c r="E112" s="58"/>
      <c r="F112" s="57">
        <v>10500.6</v>
      </c>
      <c r="G112" s="58"/>
      <c r="H112" s="58"/>
      <c r="I112" s="59"/>
      <c r="J112" s="60">
        <f>VLOOKUP(B112,'[2]Sheet4 (2)'!$C$2:$L$299,10,0)</f>
        <v>10500.6</v>
      </c>
      <c r="K112" s="57"/>
      <c r="L112" s="61">
        <v>17110</v>
      </c>
      <c r="M112" s="62">
        <f t="shared" si="3"/>
        <v>17110</v>
      </c>
      <c r="N112" s="35" t="e">
        <f>VLOOKUP(B112,'[1]Ann-10'!$B$20:$L$174,11,0)</f>
        <v>#N/A</v>
      </c>
      <c r="O112" s="63" t="e">
        <f t="shared" si="4"/>
        <v>#N/A</v>
      </c>
    </row>
    <row r="113" spans="2:15" x14ac:dyDescent="0.2">
      <c r="B113" s="56" t="s">
        <v>219</v>
      </c>
      <c r="C113" s="56" t="s">
        <v>220</v>
      </c>
      <c r="D113" s="57">
        <v>24000</v>
      </c>
      <c r="E113" s="58"/>
      <c r="F113" s="58"/>
      <c r="G113" s="58"/>
      <c r="H113" s="58"/>
      <c r="I113" s="59"/>
      <c r="J113" s="60">
        <f>VLOOKUP(B113,'[2]Sheet4 (2)'!$C$2:$L$299,10,0)</f>
        <v>7200</v>
      </c>
      <c r="K113" s="57"/>
      <c r="L113" s="61">
        <v>16800</v>
      </c>
      <c r="M113" s="62">
        <f t="shared" si="3"/>
        <v>16800</v>
      </c>
      <c r="N113" s="35" t="e">
        <f>VLOOKUP(B113,'[1]Ann-10'!$B$20:$L$174,11,0)</f>
        <v>#N/A</v>
      </c>
      <c r="O113" s="63" t="e">
        <f t="shared" si="4"/>
        <v>#N/A</v>
      </c>
    </row>
    <row r="114" spans="2:15" x14ac:dyDescent="0.2">
      <c r="B114" s="56" t="s">
        <v>221</v>
      </c>
      <c r="C114" s="56" t="s">
        <v>222</v>
      </c>
      <c r="D114" s="57">
        <v>16102.28</v>
      </c>
      <c r="E114" s="58"/>
      <c r="F114" s="58"/>
      <c r="G114" s="58"/>
      <c r="H114" s="57">
        <v>959.32</v>
      </c>
      <c r="I114" s="59"/>
      <c r="J114" s="60">
        <f>VLOOKUP(B114,'[2]Sheet4 (2)'!$C$2:$L$299,10,0)</f>
        <v>959.32</v>
      </c>
      <c r="K114" s="57"/>
      <c r="L114" s="61">
        <v>16102.28</v>
      </c>
      <c r="M114" s="62">
        <f t="shared" si="3"/>
        <v>16102.28</v>
      </c>
      <c r="N114" s="35">
        <f>VLOOKUP(B114,'[1]Ann-10'!$B$20:$L$174,11,0)</f>
        <v>1754.21</v>
      </c>
      <c r="O114" s="63" t="str">
        <f t="shared" si="4"/>
        <v>True</v>
      </c>
    </row>
    <row r="115" spans="2:15" x14ac:dyDescent="0.2">
      <c r="B115" s="56" t="s">
        <v>223</v>
      </c>
      <c r="C115" s="56" t="s">
        <v>224</v>
      </c>
      <c r="D115" s="57">
        <v>15966.72</v>
      </c>
      <c r="E115" s="58"/>
      <c r="F115" s="58"/>
      <c r="G115" s="58"/>
      <c r="H115" s="58"/>
      <c r="I115" s="59"/>
      <c r="J115" s="60"/>
      <c r="K115" s="57"/>
      <c r="L115" s="61">
        <v>15966.72</v>
      </c>
      <c r="M115" s="62">
        <f t="shared" si="3"/>
        <v>15966.72</v>
      </c>
      <c r="N115" s="35" t="e">
        <f>VLOOKUP(B115,'[1]Ann-10'!$B$20:$L$174,11,0)</f>
        <v>#N/A</v>
      </c>
      <c r="O115" s="63" t="e">
        <f t="shared" si="4"/>
        <v>#N/A</v>
      </c>
    </row>
    <row r="116" spans="2:15" x14ac:dyDescent="0.2">
      <c r="B116" s="56" t="s">
        <v>225</v>
      </c>
      <c r="C116" s="56" t="s">
        <v>226</v>
      </c>
      <c r="D116" s="57">
        <v>15870</v>
      </c>
      <c r="E116" s="58"/>
      <c r="F116" s="58"/>
      <c r="G116" s="58"/>
      <c r="H116" s="58"/>
      <c r="I116" s="59"/>
      <c r="J116" s="60"/>
      <c r="K116" s="57"/>
      <c r="L116" s="61">
        <v>15870</v>
      </c>
      <c r="M116" s="62">
        <f t="shared" si="3"/>
        <v>15870</v>
      </c>
      <c r="N116" s="35" t="e">
        <f>VLOOKUP(B116,'[1]Ann-10'!$B$20:$L$174,11,0)</f>
        <v>#N/A</v>
      </c>
      <c r="O116" s="63" t="e">
        <f t="shared" si="4"/>
        <v>#N/A</v>
      </c>
    </row>
    <row r="117" spans="2:15" x14ac:dyDescent="0.2">
      <c r="B117" s="56" t="s">
        <v>227</v>
      </c>
      <c r="C117" s="56" t="s">
        <v>228</v>
      </c>
      <c r="D117" s="58"/>
      <c r="E117" s="57">
        <v>24980</v>
      </c>
      <c r="F117" s="58"/>
      <c r="G117" s="58"/>
      <c r="H117" s="58"/>
      <c r="I117" s="59"/>
      <c r="J117" s="60">
        <f>VLOOKUP(B117,'[2]Sheet4 (2)'!$C$2:$L$299,10,0)</f>
        <v>9204</v>
      </c>
      <c r="K117" s="57"/>
      <c r="L117" s="61">
        <v>15776</v>
      </c>
      <c r="M117" s="62">
        <f t="shared" si="3"/>
        <v>15776</v>
      </c>
      <c r="N117" s="35">
        <f>VLOOKUP(B117,'[1]Ann-10'!$B$20:$L$174,11,0)</f>
        <v>6020</v>
      </c>
      <c r="O117" s="63" t="str">
        <f t="shared" si="4"/>
        <v>True</v>
      </c>
    </row>
    <row r="118" spans="2:15" x14ac:dyDescent="0.2">
      <c r="B118" s="56" t="s">
        <v>229</v>
      </c>
      <c r="C118" s="56" t="s">
        <v>230</v>
      </c>
      <c r="D118" s="58"/>
      <c r="E118" s="58"/>
      <c r="F118" s="57">
        <v>32209</v>
      </c>
      <c r="G118" s="58"/>
      <c r="H118" s="58"/>
      <c r="I118" s="59"/>
      <c r="J118" s="60">
        <f>VLOOKUP(B118,'[2]Sheet4 (2)'!$C$2:$L$299,10,0)</f>
        <v>16529</v>
      </c>
      <c r="K118" s="57"/>
      <c r="L118" s="61">
        <v>15680</v>
      </c>
      <c r="M118" s="62">
        <f t="shared" si="3"/>
        <v>15680</v>
      </c>
      <c r="N118" s="35">
        <f>VLOOKUP(B118,'[1]Ann-10'!$B$20:$L$174,11,0)</f>
        <v>16209</v>
      </c>
      <c r="O118" s="63" t="str">
        <f t="shared" si="4"/>
        <v>False</v>
      </c>
    </row>
    <row r="119" spans="2:15" x14ac:dyDescent="0.2">
      <c r="B119" s="56" t="s">
        <v>231</v>
      </c>
      <c r="C119" s="56" t="s">
        <v>232</v>
      </c>
      <c r="D119" s="58"/>
      <c r="E119" s="58"/>
      <c r="F119" s="57">
        <v>17300</v>
      </c>
      <c r="G119" s="58"/>
      <c r="H119" s="58"/>
      <c r="I119" s="59"/>
      <c r="J119" s="60">
        <f>VLOOKUP(B119,'[2]Sheet4 (2)'!$C$2:$L$299,10,0)</f>
        <v>1730</v>
      </c>
      <c r="K119" s="57"/>
      <c r="L119" s="61">
        <v>15570</v>
      </c>
      <c r="M119" s="62">
        <f t="shared" si="3"/>
        <v>15570</v>
      </c>
      <c r="N119" s="35" t="e">
        <f>VLOOKUP(B119,'[1]Ann-10'!$B$20:$L$174,11,0)</f>
        <v>#N/A</v>
      </c>
      <c r="O119" s="63" t="e">
        <f t="shared" si="4"/>
        <v>#N/A</v>
      </c>
    </row>
    <row r="120" spans="2:15" x14ac:dyDescent="0.2">
      <c r="B120" s="56" t="s">
        <v>233</v>
      </c>
      <c r="C120" s="56" t="s">
        <v>234</v>
      </c>
      <c r="D120" s="57">
        <v>15340</v>
      </c>
      <c r="E120" s="58"/>
      <c r="F120" s="57">
        <v>0.26</v>
      </c>
      <c r="G120" s="58"/>
      <c r="H120" s="58"/>
      <c r="I120" s="59"/>
      <c r="J120" s="60"/>
      <c r="K120" s="57"/>
      <c r="L120" s="61">
        <v>15340.26</v>
      </c>
      <c r="M120" s="62">
        <f t="shared" si="3"/>
        <v>15340.26</v>
      </c>
      <c r="N120" s="35">
        <f>VLOOKUP(B120,'[1]Ann-10'!$B$20:$L$174,11,0)</f>
        <v>39412.06</v>
      </c>
      <c r="O120" s="63" t="str">
        <f t="shared" si="4"/>
        <v>False</v>
      </c>
    </row>
    <row r="121" spans="2:15" x14ac:dyDescent="0.2">
      <c r="B121" s="56" t="s">
        <v>235</v>
      </c>
      <c r="C121" s="56" t="s">
        <v>236</v>
      </c>
      <c r="D121" s="57">
        <v>30602.880000000001</v>
      </c>
      <c r="E121" s="57">
        <v>15301.44</v>
      </c>
      <c r="F121" s="58"/>
      <c r="G121" s="58"/>
      <c r="H121" s="58"/>
      <c r="I121" s="59"/>
      <c r="J121" s="60">
        <f>VLOOKUP(B121,'[2]Sheet4 (2)'!$C$2:$L$299,10,0)</f>
        <v>30600</v>
      </c>
      <c r="K121" s="57"/>
      <c r="L121" s="61">
        <v>15304.32</v>
      </c>
      <c r="M121" s="62">
        <f t="shared" si="3"/>
        <v>15304.32</v>
      </c>
      <c r="N121" s="35" t="e">
        <f>VLOOKUP(B121,'[1]Ann-10'!$B$20:$L$174,11,0)</f>
        <v>#N/A</v>
      </c>
      <c r="O121" s="63" t="e">
        <f t="shared" si="4"/>
        <v>#N/A</v>
      </c>
    </row>
    <row r="122" spans="2:15" x14ac:dyDescent="0.2">
      <c r="B122" s="56" t="s">
        <v>237</v>
      </c>
      <c r="C122" s="56" t="s">
        <v>238</v>
      </c>
      <c r="D122" s="57">
        <v>14793.4</v>
      </c>
      <c r="E122" s="57">
        <v>0.25</v>
      </c>
      <c r="F122" s="58"/>
      <c r="G122" s="58"/>
      <c r="H122" s="58"/>
      <c r="I122" s="59"/>
      <c r="J122" s="60"/>
      <c r="K122" s="57"/>
      <c r="L122" s="61">
        <v>14792.9</v>
      </c>
      <c r="M122" s="62">
        <f t="shared" si="3"/>
        <v>14792.9</v>
      </c>
      <c r="N122" s="35">
        <f>VLOOKUP(B122,'[1]Ann-10'!$B$20:$L$174,11,0)</f>
        <v>5424.53</v>
      </c>
      <c r="O122" s="63" t="str">
        <f t="shared" si="4"/>
        <v>True</v>
      </c>
    </row>
    <row r="123" spans="2:15" x14ac:dyDescent="0.2">
      <c r="B123" s="56" t="s">
        <v>239</v>
      </c>
      <c r="C123" s="56" t="s">
        <v>240</v>
      </c>
      <c r="D123" s="57">
        <v>14455</v>
      </c>
      <c r="E123" s="58"/>
      <c r="F123" s="57">
        <v>757.6</v>
      </c>
      <c r="G123" s="58"/>
      <c r="H123" s="58"/>
      <c r="I123" s="59"/>
      <c r="J123" s="60">
        <f>VLOOKUP(B123,'[2]Sheet4 (2)'!$C$2:$L$299,10,0)</f>
        <v>522.12</v>
      </c>
      <c r="K123" s="57"/>
      <c r="L123" s="61">
        <v>14690.48</v>
      </c>
      <c r="M123" s="62">
        <f t="shared" si="3"/>
        <v>14690.48</v>
      </c>
      <c r="N123" s="35">
        <f>VLOOKUP(B123,'[1]Ann-10'!$B$20:$L$174,11,0)</f>
        <v>41524.519999999997</v>
      </c>
      <c r="O123" s="63" t="str">
        <f t="shared" si="4"/>
        <v>False</v>
      </c>
    </row>
    <row r="124" spans="2:15" x14ac:dyDescent="0.2">
      <c r="B124" s="56" t="s">
        <v>241</v>
      </c>
      <c r="C124" s="56" t="s">
        <v>242</v>
      </c>
      <c r="D124" s="57">
        <v>14000</v>
      </c>
      <c r="E124" s="58"/>
      <c r="F124" s="58"/>
      <c r="G124" s="58"/>
      <c r="H124" s="58"/>
      <c r="I124" s="59"/>
      <c r="J124" s="60"/>
      <c r="K124" s="57"/>
      <c r="L124" s="61">
        <v>14000</v>
      </c>
      <c r="M124" s="62">
        <f t="shared" si="3"/>
        <v>14000</v>
      </c>
      <c r="N124" s="35" t="e">
        <f>VLOOKUP(B124,'[1]Ann-10'!$B$20:$L$174,11,0)</f>
        <v>#N/A</v>
      </c>
      <c r="O124" s="63" t="e">
        <f t="shared" si="4"/>
        <v>#N/A</v>
      </c>
    </row>
    <row r="125" spans="2:15" x14ac:dyDescent="0.2">
      <c r="B125" s="56" t="s">
        <v>243</v>
      </c>
      <c r="C125" s="56" t="s">
        <v>244</v>
      </c>
      <c r="D125" s="57">
        <v>13800</v>
      </c>
      <c r="E125" s="58"/>
      <c r="F125" s="58"/>
      <c r="G125" s="58"/>
      <c r="H125" s="58"/>
      <c r="I125" s="59"/>
      <c r="J125" s="60"/>
      <c r="K125" s="57"/>
      <c r="L125" s="61">
        <v>13800</v>
      </c>
      <c r="M125" s="62">
        <f t="shared" si="3"/>
        <v>13800</v>
      </c>
      <c r="N125" s="35" t="e">
        <f>VLOOKUP(B125,'[1]Ann-10'!$B$20:$L$174,11,0)</f>
        <v>#N/A</v>
      </c>
      <c r="O125" s="63" t="e">
        <f t="shared" si="4"/>
        <v>#N/A</v>
      </c>
    </row>
    <row r="126" spans="2:15" x14ac:dyDescent="0.2">
      <c r="B126" s="56" t="s">
        <v>245</v>
      </c>
      <c r="C126" s="56" t="s">
        <v>246</v>
      </c>
      <c r="D126" s="58"/>
      <c r="E126" s="58"/>
      <c r="F126" s="57">
        <v>15000</v>
      </c>
      <c r="G126" s="58"/>
      <c r="H126" s="58"/>
      <c r="I126" s="59"/>
      <c r="J126" s="60">
        <f>VLOOKUP(B126,'[2]Sheet4 (2)'!$C$2:$L$299,10,0)</f>
        <v>1500</v>
      </c>
      <c r="K126" s="57"/>
      <c r="L126" s="61">
        <v>13500</v>
      </c>
      <c r="M126" s="62">
        <f t="shared" si="3"/>
        <v>13500</v>
      </c>
      <c r="N126" s="35" t="e">
        <f>VLOOKUP(B126,'[1]Ann-10'!$B$20:$L$174,11,0)</f>
        <v>#N/A</v>
      </c>
      <c r="O126" s="63" t="e">
        <f t="shared" si="4"/>
        <v>#N/A</v>
      </c>
    </row>
    <row r="127" spans="2:15" x14ac:dyDescent="0.2">
      <c r="B127" s="56" t="s">
        <v>247</v>
      </c>
      <c r="C127" s="56" t="s">
        <v>248</v>
      </c>
      <c r="D127" s="57">
        <v>15000</v>
      </c>
      <c r="E127" s="58"/>
      <c r="F127" s="58"/>
      <c r="G127" s="58"/>
      <c r="H127" s="58"/>
      <c r="I127" s="59"/>
      <c r="J127" s="60">
        <f>VLOOKUP(B127,'[2]Sheet4 (2)'!$C$2:$L$299,10,0)</f>
        <v>1500</v>
      </c>
      <c r="K127" s="57"/>
      <c r="L127" s="61">
        <v>13500</v>
      </c>
      <c r="M127" s="62">
        <f t="shared" si="3"/>
        <v>13500</v>
      </c>
      <c r="N127" s="35" t="e">
        <f>VLOOKUP(B127,'[1]Ann-10'!$B$20:$L$174,11,0)</f>
        <v>#N/A</v>
      </c>
      <c r="O127" s="63" t="e">
        <f t="shared" si="4"/>
        <v>#N/A</v>
      </c>
    </row>
    <row r="128" spans="2:15" x14ac:dyDescent="0.2">
      <c r="B128" s="56" t="s">
        <v>249</v>
      </c>
      <c r="C128" s="56" t="s">
        <v>250</v>
      </c>
      <c r="D128" s="57">
        <v>13357.6</v>
      </c>
      <c r="E128" s="57">
        <v>0.7</v>
      </c>
      <c r="F128" s="57">
        <v>0.18</v>
      </c>
      <c r="G128" s="58"/>
      <c r="H128" s="58"/>
      <c r="I128" s="59"/>
      <c r="J128" s="60"/>
      <c r="K128" s="57"/>
      <c r="L128" s="61">
        <v>13358.48</v>
      </c>
      <c r="M128" s="62">
        <f t="shared" si="3"/>
        <v>13358.48</v>
      </c>
      <c r="N128" s="35">
        <f>VLOOKUP(B128,'[1]Ann-10'!$B$20:$L$174,11,0)</f>
        <v>25390.07</v>
      </c>
      <c r="O128" s="63" t="str">
        <f t="shared" si="4"/>
        <v>False</v>
      </c>
    </row>
    <row r="129" spans="2:15" x14ac:dyDescent="0.2">
      <c r="B129" s="56" t="s">
        <v>251</v>
      </c>
      <c r="C129" s="56" t="s">
        <v>252</v>
      </c>
      <c r="D129" s="57">
        <v>13413.92</v>
      </c>
      <c r="E129" s="58"/>
      <c r="F129" s="58"/>
      <c r="G129" s="58"/>
      <c r="H129" s="58"/>
      <c r="I129" s="59"/>
      <c r="J129" s="60">
        <f>VLOOKUP(B129,'[2]Sheet4 (2)'!$C$2:$L$299,10,0)</f>
        <v>707.16</v>
      </c>
      <c r="K129" s="57"/>
      <c r="L129" s="61">
        <v>12706.76</v>
      </c>
      <c r="M129" s="62">
        <f t="shared" si="3"/>
        <v>12706.76</v>
      </c>
      <c r="N129" s="35">
        <f>VLOOKUP(B129,'[1]Ann-10'!$B$20:$L$174,11,0)</f>
        <v>26963.24</v>
      </c>
      <c r="O129" s="63" t="str">
        <f t="shared" si="4"/>
        <v>False</v>
      </c>
    </row>
    <row r="130" spans="2:15" x14ac:dyDescent="0.2">
      <c r="B130" s="56" t="s">
        <v>253</v>
      </c>
      <c r="C130" s="56" t="s">
        <v>254</v>
      </c>
      <c r="D130" s="57">
        <v>11764.2</v>
      </c>
      <c r="E130" s="57">
        <v>0.11</v>
      </c>
      <c r="F130" s="58"/>
      <c r="G130" s="58"/>
      <c r="H130" s="58"/>
      <c r="I130" s="59"/>
      <c r="J130" s="60"/>
      <c r="K130" s="57"/>
      <c r="L130" s="61">
        <v>11764.31</v>
      </c>
      <c r="M130" s="62">
        <f t="shared" si="3"/>
        <v>11764.31</v>
      </c>
      <c r="N130" s="35" t="e">
        <f>VLOOKUP(B130,'[1]Ann-10'!$B$20:$L$174,11,0)</f>
        <v>#N/A</v>
      </c>
      <c r="O130" s="63" t="e">
        <f t="shared" si="4"/>
        <v>#N/A</v>
      </c>
    </row>
    <row r="131" spans="2:15" x14ac:dyDescent="0.2">
      <c r="B131" s="56" t="s">
        <v>255</v>
      </c>
      <c r="C131" s="56" t="s">
        <v>256</v>
      </c>
      <c r="D131" s="57">
        <v>6490.16</v>
      </c>
      <c r="E131" s="58"/>
      <c r="F131" s="57">
        <v>4840.32</v>
      </c>
      <c r="G131" s="58"/>
      <c r="H131" s="58"/>
      <c r="I131" s="59"/>
      <c r="J131" s="60"/>
      <c r="K131" s="57"/>
      <c r="L131" s="61">
        <v>11330.48</v>
      </c>
      <c r="M131" s="62">
        <f t="shared" si="3"/>
        <v>11330.48</v>
      </c>
      <c r="N131" s="35">
        <f>VLOOKUP(B131,'[1]Ann-10'!$B$20:$L$174,11,0)</f>
        <v>4840.0600000000004</v>
      </c>
      <c r="O131" s="63" t="str">
        <f t="shared" si="4"/>
        <v>True</v>
      </c>
    </row>
    <row r="132" spans="2:15" x14ac:dyDescent="0.2">
      <c r="B132" s="56" t="s">
        <v>257</v>
      </c>
      <c r="C132" s="56" t="s">
        <v>258</v>
      </c>
      <c r="D132" s="57">
        <v>11188.8</v>
      </c>
      <c r="E132" s="57">
        <v>0.4</v>
      </c>
      <c r="F132" s="58"/>
      <c r="G132" s="57">
        <v>14160</v>
      </c>
      <c r="H132" s="57">
        <v>21240</v>
      </c>
      <c r="I132" s="59"/>
      <c r="J132" s="60">
        <f>VLOOKUP(B132,'[2]Sheet4 (2)'!$C$2:$L$299,10,0)</f>
        <v>35400</v>
      </c>
      <c r="K132" s="57"/>
      <c r="L132" s="61">
        <v>11189.2</v>
      </c>
      <c r="M132" s="62">
        <f t="shared" si="3"/>
        <v>11189.2</v>
      </c>
      <c r="N132" s="35" t="e">
        <f>VLOOKUP(B132,'[1]Ann-10'!$B$20:$L$174,11,0)</f>
        <v>#N/A</v>
      </c>
      <c r="O132" s="63" t="e">
        <f t="shared" si="4"/>
        <v>#N/A</v>
      </c>
    </row>
    <row r="133" spans="2:15" x14ac:dyDescent="0.2">
      <c r="B133" s="56" t="s">
        <v>259</v>
      </c>
      <c r="C133" s="56" t="s">
        <v>260</v>
      </c>
      <c r="D133" s="57">
        <v>10957</v>
      </c>
      <c r="E133" s="58"/>
      <c r="F133" s="58"/>
      <c r="G133" s="58"/>
      <c r="H133" s="58"/>
      <c r="I133" s="59"/>
      <c r="J133" s="60"/>
      <c r="K133" s="57"/>
      <c r="L133" s="61">
        <v>10957</v>
      </c>
      <c r="M133" s="62">
        <f t="shared" si="3"/>
        <v>10957</v>
      </c>
      <c r="N133" s="35" t="e">
        <f>VLOOKUP(B133,'[1]Ann-10'!$B$20:$L$174,11,0)</f>
        <v>#N/A</v>
      </c>
      <c r="O133" s="63" t="e">
        <f t="shared" si="4"/>
        <v>#N/A</v>
      </c>
    </row>
    <row r="134" spans="2:15" x14ac:dyDescent="0.2">
      <c r="B134" s="56" t="s">
        <v>261</v>
      </c>
      <c r="C134" s="56" t="s">
        <v>262</v>
      </c>
      <c r="D134" s="57">
        <v>10944.24</v>
      </c>
      <c r="E134" s="58"/>
      <c r="F134" s="57">
        <v>0.18</v>
      </c>
      <c r="G134" s="58"/>
      <c r="H134" s="58"/>
      <c r="I134" s="59"/>
      <c r="J134" s="60"/>
      <c r="K134" s="57"/>
      <c r="L134" s="61">
        <v>10944.42</v>
      </c>
      <c r="M134" s="62">
        <f t="shared" si="3"/>
        <v>10944.42</v>
      </c>
      <c r="N134" s="35" t="e">
        <f>VLOOKUP(B134,'[1]Ann-10'!$B$20:$L$174,11,0)</f>
        <v>#N/A</v>
      </c>
      <c r="O134" s="63" t="e">
        <f t="shared" si="4"/>
        <v>#N/A</v>
      </c>
    </row>
    <row r="135" spans="2:15" x14ac:dyDescent="0.2">
      <c r="B135" s="56" t="s">
        <v>263</v>
      </c>
      <c r="C135" s="56" t="s">
        <v>264</v>
      </c>
      <c r="D135" s="57">
        <v>10764.18</v>
      </c>
      <c r="E135" s="57">
        <v>423.22</v>
      </c>
      <c r="F135" s="57">
        <v>1.41</v>
      </c>
      <c r="G135" s="58"/>
      <c r="H135" s="58"/>
      <c r="I135" s="59"/>
      <c r="J135" s="60">
        <f>VLOOKUP(B135,'[2]Sheet4 (2)'!$C$2:$L$299,10,0)</f>
        <v>423.38</v>
      </c>
      <c r="K135" s="57"/>
      <c r="L135" s="61">
        <v>10765.43</v>
      </c>
      <c r="M135" s="62">
        <f t="shared" si="3"/>
        <v>10765.43</v>
      </c>
      <c r="N135" s="35" t="e">
        <f>VLOOKUP(B135,'[1]Ann-10'!$B$20:$L$174,11,0)</f>
        <v>#N/A</v>
      </c>
      <c r="O135" s="63" t="e">
        <f t="shared" si="4"/>
        <v>#N/A</v>
      </c>
    </row>
    <row r="136" spans="2:15" x14ac:dyDescent="0.2">
      <c r="B136" s="56" t="s">
        <v>265</v>
      </c>
      <c r="C136" s="56" t="s">
        <v>266</v>
      </c>
      <c r="D136" s="57">
        <v>10620.96</v>
      </c>
      <c r="E136" s="57">
        <v>0.16</v>
      </c>
      <c r="F136" s="57">
        <v>0.36</v>
      </c>
      <c r="G136" s="58"/>
      <c r="H136" s="58"/>
      <c r="I136" s="59"/>
      <c r="J136" s="60"/>
      <c r="K136" s="57"/>
      <c r="L136" s="61">
        <v>10621.48</v>
      </c>
      <c r="M136" s="62">
        <f t="shared" si="3"/>
        <v>10621.48</v>
      </c>
      <c r="N136" s="35" t="e">
        <f>VLOOKUP(B136,'[1]Ann-10'!$B$20:$L$174,11,0)</f>
        <v>#N/A</v>
      </c>
      <c r="O136" s="63" t="e">
        <f t="shared" si="4"/>
        <v>#N/A</v>
      </c>
    </row>
    <row r="137" spans="2:15" x14ac:dyDescent="0.2">
      <c r="B137" s="56" t="s">
        <v>267</v>
      </c>
      <c r="C137" s="56" t="s">
        <v>268</v>
      </c>
      <c r="D137" s="57">
        <v>10239.77</v>
      </c>
      <c r="E137" s="57">
        <v>595.75</v>
      </c>
      <c r="F137" s="57">
        <v>0.4</v>
      </c>
      <c r="G137" s="58"/>
      <c r="H137" s="58"/>
      <c r="I137" s="59"/>
      <c r="J137" s="60">
        <f>VLOOKUP(B137,'[2]Sheet4 (2)'!$C$2:$L$299,10,0)</f>
        <v>595.75</v>
      </c>
      <c r="K137" s="57"/>
      <c r="L137" s="61">
        <v>10240.17</v>
      </c>
      <c r="M137" s="62">
        <f t="shared" si="3"/>
        <v>10240.17</v>
      </c>
      <c r="N137" s="35">
        <f>VLOOKUP(B137,'[1]Ann-10'!$B$20:$L$174,11,0)</f>
        <v>44464.4</v>
      </c>
      <c r="O137" s="63" t="str">
        <f t="shared" si="4"/>
        <v>False</v>
      </c>
    </row>
    <row r="138" spans="2:15" x14ac:dyDescent="0.2">
      <c r="B138" s="56" t="s">
        <v>269</v>
      </c>
      <c r="C138" s="56" t="s">
        <v>270</v>
      </c>
      <c r="D138" s="57">
        <v>10106.26</v>
      </c>
      <c r="E138" s="58"/>
      <c r="F138" s="57">
        <v>1894.31</v>
      </c>
      <c r="G138" s="58"/>
      <c r="H138" s="58"/>
      <c r="I138" s="59"/>
      <c r="J138" s="60">
        <f>VLOOKUP(B138,'[2]Sheet4 (2)'!$C$2:$L$299,10,0)</f>
        <v>1894.31</v>
      </c>
      <c r="K138" s="57"/>
      <c r="L138" s="61">
        <v>10106.26</v>
      </c>
      <c r="M138" s="62">
        <f t="shared" si="3"/>
        <v>10106.26</v>
      </c>
      <c r="N138" s="35" t="e">
        <f>VLOOKUP(B138,'[1]Ann-10'!$B$20:$L$174,11,0)</f>
        <v>#N/A</v>
      </c>
      <c r="O138" s="63" t="e">
        <f t="shared" si="4"/>
        <v>#N/A</v>
      </c>
    </row>
    <row r="139" spans="2:15" x14ac:dyDescent="0.2">
      <c r="B139" s="56" t="s">
        <v>271</v>
      </c>
      <c r="C139" s="56" t="s">
        <v>272</v>
      </c>
      <c r="D139" s="58"/>
      <c r="E139" s="58"/>
      <c r="F139" s="57">
        <v>9901</v>
      </c>
      <c r="G139" s="58"/>
      <c r="H139" s="58"/>
      <c r="I139" s="59"/>
      <c r="J139" s="60">
        <f>VLOOKUP(B139,'[2]Sheet4 (2)'!$C$2:$L$299,10,0)</f>
        <v>198</v>
      </c>
      <c r="K139" s="57"/>
      <c r="L139" s="61">
        <v>9703</v>
      </c>
      <c r="M139" s="62">
        <f t="shared" si="3"/>
        <v>9703</v>
      </c>
      <c r="N139" s="35">
        <f>VLOOKUP(B139,'[1]Ann-10'!$B$20:$L$174,11,0)</f>
        <v>7267.2</v>
      </c>
      <c r="O139" s="63" t="str">
        <f t="shared" si="4"/>
        <v>True</v>
      </c>
    </row>
    <row r="140" spans="2:15" x14ac:dyDescent="0.2">
      <c r="B140" s="56" t="s">
        <v>273</v>
      </c>
      <c r="C140" s="56" t="s">
        <v>274</v>
      </c>
      <c r="D140" s="57">
        <v>100000</v>
      </c>
      <c r="E140" s="58"/>
      <c r="F140" s="58"/>
      <c r="G140" s="58"/>
      <c r="H140" s="58"/>
      <c r="I140" s="64">
        <v>0.03</v>
      </c>
      <c r="J140" s="65"/>
      <c r="K140" s="57"/>
      <c r="L140" s="61">
        <v>100000</v>
      </c>
      <c r="M140" s="62">
        <f t="shared" si="3"/>
        <v>100000</v>
      </c>
      <c r="N140" s="35" t="e">
        <f>VLOOKUP(B140,'[1]Ann-10'!$B$20:$L$174,11,0)</f>
        <v>#N/A</v>
      </c>
      <c r="O140" s="63" t="e">
        <f t="shared" si="4"/>
        <v>#N/A</v>
      </c>
    </row>
    <row r="141" spans="2:15" x14ac:dyDescent="0.2">
      <c r="B141" s="56" t="s">
        <v>275</v>
      </c>
      <c r="C141" s="56" t="s">
        <v>276</v>
      </c>
      <c r="D141" s="58"/>
      <c r="E141" s="58"/>
      <c r="F141" s="57">
        <v>10000</v>
      </c>
      <c r="G141" s="58"/>
      <c r="H141" s="58"/>
      <c r="I141" s="59"/>
      <c r="J141" s="60">
        <f>VLOOKUP(B141,'[2]Sheet4 (2)'!$C$2:$L$299,10,0)</f>
        <v>1000</v>
      </c>
      <c r="K141" s="57"/>
      <c r="L141" s="61">
        <v>9000</v>
      </c>
      <c r="M141" s="62">
        <f t="shared" si="3"/>
        <v>9000</v>
      </c>
      <c r="N141" s="35" t="e">
        <f>VLOOKUP(B141,'[1]Ann-10'!$B$20:$L$174,11,0)</f>
        <v>#N/A</v>
      </c>
      <c r="O141" s="63" t="e">
        <f t="shared" si="4"/>
        <v>#N/A</v>
      </c>
    </row>
    <row r="142" spans="2:15" x14ac:dyDescent="0.2">
      <c r="B142" s="56" t="s">
        <v>277</v>
      </c>
      <c r="C142" s="56" t="s">
        <v>278</v>
      </c>
      <c r="D142" s="57">
        <v>8850</v>
      </c>
      <c r="E142" s="58"/>
      <c r="F142" s="58"/>
      <c r="G142" s="58"/>
      <c r="H142" s="58"/>
      <c r="I142" s="59"/>
      <c r="J142" s="60"/>
      <c r="K142" s="57"/>
      <c r="L142" s="61">
        <v>8850</v>
      </c>
      <c r="M142" s="62">
        <f t="shared" si="3"/>
        <v>8850</v>
      </c>
      <c r="N142" s="35" t="e">
        <f>VLOOKUP(B142,'[1]Ann-10'!$B$20:$L$174,11,0)</f>
        <v>#N/A</v>
      </c>
      <c r="O142" s="63" t="e">
        <f t="shared" si="4"/>
        <v>#N/A</v>
      </c>
    </row>
    <row r="143" spans="2:15" x14ac:dyDescent="0.2">
      <c r="B143" s="56" t="s">
        <v>279</v>
      </c>
      <c r="C143" s="56" t="s">
        <v>280</v>
      </c>
      <c r="D143" s="57">
        <v>8496</v>
      </c>
      <c r="E143" s="58"/>
      <c r="F143" s="58"/>
      <c r="G143" s="58"/>
      <c r="H143" s="58"/>
      <c r="I143" s="59"/>
      <c r="J143" s="60">
        <f>VLOOKUP(B143,'[2]Sheet4 (2)'!$C$2:$L$299,10,0)</f>
        <v>60</v>
      </c>
      <c r="K143" s="57"/>
      <c r="L143" s="61">
        <v>8436</v>
      </c>
      <c r="M143" s="62">
        <f t="shared" si="3"/>
        <v>8436</v>
      </c>
      <c r="N143" s="35">
        <f>VLOOKUP(B143,'[1]Ann-10'!$B$20:$L$174,11,0)</f>
        <v>4956</v>
      </c>
      <c r="O143" s="63" t="str">
        <f t="shared" si="4"/>
        <v>True</v>
      </c>
    </row>
    <row r="144" spans="2:15" x14ac:dyDescent="0.2">
      <c r="B144" s="56" t="s">
        <v>281</v>
      </c>
      <c r="C144" s="56" t="s">
        <v>282</v>
      </c>
      <c r="D144" s="57">
        <v>7523.6</v>
      </c>
      <c r="E144" s="58"/>
      <c r="F144" s="58"/>
      <c r="G144" s="58"/>
      <c r="H144" s="58"/>
      <c r="I144" s="59"/>
      <c r="J144" s="60"/>
      <c r="K144" s="57"/>
      <c r="L144" s="61">
        <v>7523.6</v>
      </c>
      <c r="M144" s="62">
        <f t="shared" si="3"/>
        <v>7523.6</v>
      </c>
      <c r="N144" s="35" t="e">
        <f>VLOOKUP(B144,'[1]Ann-10'!$B$20:$L$174,11,0)</f>
        <v>#N/A</v>
      </c>
      <c r="O144" s="63" t="e">
        <f t="shared" si="4"/>
        <v>#N/A</v>
      </c>
    </row>
    <row r="145" spans="2:15" x14ac:dyDescent="0.2">
      <c r="B145" s="56" t="s">
        <v>283</v>
      </c>
      <c r="C145" s="56" t="s">
        <v>284</v>
      </c>
      <c r="D145" s="57">
        <v>7310.74</v>
      </c>
      <c r="E145" s="57">
        <v>0.74</v>
      </c>
      <c r="F145" s="58"/>
      <c r="G145" s="58"/>
      <c r="H145" s="58"/>
      <c r="I145" s="59"/>
      <c r="J145" s="60"/>
      <c r="K145" s="57"/>
      <c r="L145" s="61">
        <v>7311.48</v>
      </c>
      <c r="M145" s="62">
        <f t="shared" si="3"/>
        <v>7311.48</v>
      </c>
      <c r="N145" s="35" t="e">
        <f>VLOOKUP(B145,'[1]Ann-10'!$B$20:$L$174,11,0)</f>
        <v>#N/A</v>
      </c>
      <c r="O145" s="63" t="e">
        <f t="shared" si="4"/>
        <v>#N/A</v>
      </c>
    </row>
    <row r="146" spans="2:15" x14ac:dyDescent="0.2">
      <c r="B146" s="56" t="s">
        <v>285</v>
      </c>
      <c r="C146" s="56" t="s">
        <v>286</v>
      </c>
      <c r="D146" s="57">
        <v>7646.38</v>
      </c>
      <c r="E146" s="58"/>
      <c r="F146" s="58"/>
      <c r="G146" s="58"/>
      <c r="H146" s="58"/>
      <c r="I146" s="59"/>
      <c r="J146" s="60">
        <f>VLOOKUP(B146,'[2]Sheet4 (2)'!$C$2:$L$299,10,0)</f>
        <v>353.68</v>
      </c>
      <c r="K146" s="57"/>
      <c r="L146" s="61">
        <v>7292.7</v>
      </c>
      <c r="M146" s="62">
        <f t="shared" si="3"/>
        <v>7292.7</v>
      </c>
      <c r="N146" s="35" t="e">
        <f>VLOOKUP(B146,'[1]Ann-10'!$B$20:$L$174,11,0)</f>
        <v>#N/A</v>
      </c>
      <c r="O146" s="63" t="e">
        <f t="shared" si="4"/>
        <v>#N/A</v>
      </c>
    </row>
    <row r="147" spans="2:15" x14ac:dyDescent="0.2">
      <c r="B147" s="56" t="s">
        <v>287</v>
      </c>
      <c r="C147" s="56" t="s">
        <v>288</v>
      </c>
      <c r="D147" s="58"/>
      <c r="E147" s="58"/>
      <c r="F147" s="57">
        <v>3574.52</v>
      </c>
      <c r="G147" s="57">
        <v>3717.46</v>
      </c>
      <c r="H147" s="58"/>
      <c r="I147" s="59"/>
      <c r="J147" s="60"/>
      <c r="K147" s="57"/>
      <c r="L147" s="61">
        <v>7291.98</v>
      </c>
      <c r="M147" s="62">
        <f t="shared" si="3"/>
        <v>7291.98</v>
      </c>
      <c r="N147" s="35">
        <f>VLOOKUP(B147,'[1]Ann-10'!$B$20:$L$174,11,0)</f>
        <v>7291.98</v>
      </c>
      <c r="O147" s="63" t="str">
        <f t="shared" si="4"/>
        <v>False</v>
      </c>
    </row>
    <row r="148" spans="2:15" x14ac:dyDescent="0.2">
      <c r="B148" s="56" t="s">
        <v>289</v>
      </c>
      <c r="C148" s="56" t="s">
        <v>290</v>
      </c>
      <c r="D148" s="57">
        <v>6815</v>
      </c>
      <c r="E148" s="58"/>
      <c r="F148" s="58"/>
      <c r="G148" s="58"/>
      <c r="H148" s="58"/>
      <c r="I148" s="59"/>
      <c r="J148" s="60"/>
      <c r="K148" s="57"/>
      <c r="L148" s="61">
        <v>6815</v>
      </c>
      <c r="M148" s="62">
        <f t="shared" si="3"/>
        <v>6815</v>
      </c>
      <c r="N148" s="35" t="e">
        <f>VLOOKUP(B148,'[1]Ann-10'!$B$20:$L$174,11,0)</f>
        <v>#N/A</v>
      </c>
      <c r="O148" s="63" t="e">
        <f t="shared" si="4"/>
        <v>#N/A</v>
      </c>
    </row>
    <row r="149" spans="2:15" x14ac:dyDescent="0.2">
      <c r="B149" s="56" t="s">
        <v>291</v>
      </c>
      <c r="C149" s="56" t="s">
        <v>292</v>
      </c>
      <c r="D149" s="58"/>
      <c r="E149" s="58"/>
      <c r="F149" s="58"/>
      <c r="G149" s="58"/>
      <c r="H149" s="57">
        <v>6678</v>
      </c>
      <c r="I149" s="59"/>
      <c r="J149" s="60"/>
      <c r="K149" s="57"/>
      <c r="L149" s="61">
        <v>6678</v>
      </c>
      <c r="M149" s="62">
        <f t="shared" ref="M149:M212" si="5">L149-K149</f>
        <v>6678</v>
      </c>
      <c r="N149" s="35">
        <f>VLOOKUP(B149,'[1]Ann-10'!$B$20:$L$174,11,0)</f>
        <v>6678</v>
      </c>
      <c r="O149" s="63" t="str">
        <f t="shared" si="4"/>
        <v>False</v>
      </c>
    </row>
    <row r="150" spans="2:15" x14ac:dyDescent="0.2">
      <c r="B150" s="56" t="s">
        <v>293</v>
      </c>
      <c r="C150" s="56" t="s">
        <v>294</v>
      </c>
      <c r="D150" s="57">
        <v>6519.5</v>
      </c>
      <c r="E150" s="58"/>
      <c r="F150" s="58"/>
      <c r="G150" s="58"/>
      <c r="H150" s="58"/>
      <c r="I150" s="59"/>
      <c r="J150" s="60"/>
      <c r="K150" s="57"/>
      <c r="L150" s="61">
        <v>6519.5</v>
      </c>
      <c r="M150" s="62">
        <f t="shared" si="5"/>
        <v>6519.5</v>
      </c>
      <c r="N150" s="35" t="e">
        <f>VLOOKUP(B150,'[1]Ann-10'!$B$20:$L$174,11,0)</f>
        <v>#N/A</v>
      </c>
      <c r="O150" s="63" t="e">
        <f t="shared" ref="O150:O213" si="6">IF(M150&gt;N150,"True","False")</f>
        <v>#N/A</v>
      </c>
    </row>
    <row r="151" spans="2:15" x14ac:dyDescent="0.2">
      <c r="B151" s="56" t="s">
        <v>295</v>
      </c>
      <c r="C151" s="56" t="s">
        <v>296</v>
      </c>
      <c r="D151" s="57">
        <v>6400</v>
      </c>
      <c r="E151" s="58"/>
      <c r="F151" s="58"/>
      <c r="G151" s="58"/>
      <c r="H151" s="58"/>
      <c r="I151" s="59"/>
      <c r="J151" s="60"/>
      <c r="K151" s="57"/>
      <c r="L151" s="61">
        <v>6400</v>
      </c>
      <c r="M151" s="62">
        <f t="shared" si="5"/>
        <v>6400</v>
      </c>
      <c r="N151" s="35">
        <f>VLOOKUP(B151,'[1]Ann-10'!$B$20:$L$174,11,0)</f>
        <v>5600</v>
      </c>
      <c r="O151" s="63" t="str">
        <f t="shared" si="6"/>
        <v>True</v>
      </c>
    </row>
    <row r="152" spans="2:15" x14ac:dyDescent="0.2">
      <c r="B152" s="56" t="s">
        <v>297</v>
      </c>
      <c r="C152" s="56" t="s">
        <v>298</v>
      </c>
      <c r="D152" s="58"/>
      <c r="E152" s="58"/>
      <c r="F152" s="58"/>
      <c r="G152" s="58"/>
      <c r="H152" s="58"/>
      <c r="I152" s="64">
        <v>80583</v>
      </c>
      <c r="J152" s="60">
        <f>VLOOKUP(B152,'[2]Sheet4 (2)'!$C$2:$L$299,10,0)</f>
        <v>74340</v>
      </c>
      <c r="K152" s="57"/>
      <c r="L152" s="61">
        <v>6243</v>
      </c>
      <c r="M152" s="62">
        <f t="shared" si="5"/>
        <v>6243</v>
      </c>
      <c r="N152" s="35">
        <f>VLOOKUP(B152,'[1]Ann-10'!$B$20:$L$174,11,0)</f>
        <v>53268</v>
      </c>
      <c r="O152" s="63" t="str">
        <f t="shared" si="6"/>
        <v>False</v>
      </c>
    </row>
    <row r="153" spans="2:15" x14ac:dyDescent="0.2">
      <c r="B153" s="56" t="s">
        <v>299</v>
      </c>
      <c r="C153" s="56" t="s">
        <v>300</v>
      </c>
      <c r="D153" s="57">
        <v>2240</v>
      </c>
      <c r="E153" s="58"/>
      <c r="F153" s="58"/>
      <c r="G153" s="58"/>
      <c r="H153" s="58"/>
      <c r="I153" s="64">
        <v>0.04</v>
      </c>
      <c r="J153" s="65"/>
      <c r="K153" s="57"/>
      <c r="L153" s="61">
        <v>2240</v>
      </c>
      <c r="M153" s="62">
        <f t="shared" si="5"/>
        <v>2240</v>
      </c>
      <c r="N153" s="35" t="e">
        <f>VLOOKUP(B153,'[1]Ann-10'!$B$20:$L$174,11,0)</f>
        <v>#N/A</v>
      </c>
      <c r="O153" s="63" t="e">
        <f t="shared" si="6"/>
        <v>#N/A</v>
      </c>
    </row>
    <row r="154" spans="2:15" x14ac:dyDescent="0.2">
      <c r="B154" s="56" t="s">
        <v>301</v>
      </c>
      <c r="C154" s="56" t="s">
        <v>302</v>
      </c>
      <c r="D154" s="58"/>
      <c r="E154" s="58"/>
      <c r="F154" s="58"/>
      <c r="G154" s="57">
        <v>6000</v>
      </c>
      <c r="H154" s="58"/>
      <c r="I154" s="59"/>
      <c r="J154" s="60"/>
      <c r="K154" s="57"/>
      <c r="L154" s="61">
        <v>6000</v>
      </c>
      <c r="M154" s="62">
        <f t="shared" si="5"/>
        <v>6000</v>
      </c>
      <c r="N154" s="35">
        <f>VLOOKUP(B154,'[1]Ann-10'!$B$20:$L$174,11,0)</f>
        <v>6000</v>
      </c>
      <c r="O154" s="63" t="str">
        <f t="shared" si="6"/>
        <v>False</v>
      </c>
    </row>
    <row r="155" spans="2:15" x14ac:dyDescent="0.2">
      <c r="B155" s="56" t="s">
        <v>303</v>
      </c>
      <c r="C155" s="56" t="s">
        <v>304</v>
      </c>
      <c r="D155" s="57">
        <v>5900</v>
      </c>
      <c r="E155" s="58"/>
      <c r="F155" s="58"/>
      <c r="G155" s="58"/>
      <c r="H155" s="58"/>
      <c r="I155" s="59"/>
      <c r="J155" s="60"/>
      <c r="K155" s="57"/>
      <c r="L155" s="61">
        <v>5900</v>
      </c>
      <c r="M155" s="62">
        <f t="shared" si="5"/>
        <v>5900</v>
      </c>
      <c r="N155" s="35">
        <f>VLOOKUP(B155,'[1]Ann-10'!$B$20:$L$174,11,0)</f>
        <v>5900</v>
      </c>
      <c r="O155" s="63" t="str">
        <f t="shared" si="6"/>
        <v>False</v>
      </c>
    </row>
    <row r="156" spans="2:15" x14ac:dyDescent="0.2">
      <c r="B156" s="56" t="s">
        <v>305</v>
      </c>
      <c r="C156" s="56" t="s">
        <v>306</v>
      </c>
      <c r="D156" s="57">
        <v>5385</v>
      </c>
      <c r="E156" s="58"/>
      <c r="F156" s="58"/>
      <c r="G156" s="58"/>
      <c r="H156" s="58"/>
      <c r="I156" s="59"/>
      <c r="J156" s="60"/>
      <c r="K156" s="57"/>
      <c r="L156" s="61">
        <v>5385</v>
      </c>
      <c r="M156" s="62">
        <f t="shared" si="5"/>
        <v>5385</v>
      </c>
      <c r="N156" s="35" t="e">
        <f>VLOOKUP(B156,'[1]Ann-10'!$B$20:$L$174,11,0)</f>
        <v>#N/A</v>
      </c>
      <c r="O156" s="63" t="e">
        <f t="shared" si="6"/>
        <v>#N/A</v>
      </c>
    </row>
    <row r="157" spans="2:15" x14ac:dyDescent="0.2">
      <c r="B157" s="56" t="s">
        <v>307</v>
      </c>
      <c r="C157" s="56" t="s">
        <v>308</v>
      </c>
      <c r="D157" s="57">
        <v>5310</v>
      </c>
      <c r="E157" s="58"/>
      <c r="F157" s="58"/>
      <c r="G157" s="58"/>
      <c r="H157" s="58"/>
      <c r="I157" s="59"/>
      <c r="J157" s="60"/>
      <c r="K157" s="57"/>
      <c r="L157" s="61">
        <v>5310</v>
      </c>
      <c r="M157" s="62">
        <f t="shared" si="5"/>
        <v>5310</v>
      </c>
      <c r="N157" s="35">
        <f>VLOOKUP(B157,'[1]Ann-10'!$B$20:$L$174,11,0)</f>
        <v>5310</v>
      </c>
      <c r="O157" s="63" t="str">
        <f t="shared" si="6"/>
        <v>False</v>
      </c>
    </row>
    <row r="158" spans="2:15" x14ac:dyDescent="0.2">
      <c r="B158" s="56" t="s">
        <v>309</v>
      </c>
      <c r="C158" s="56" t="s">
        <v>310</v>
      </c>
      <c r="D158" s="57">
        <v>5298.2</v>
      </c>
      <c r="E158" s="58"/>
      <c r="F158" s="58"/>
      <c r="G158" s="58"/>
      <c r="H158" s="58"/>
      <c r="I158" s="59"/>
      <c r="J158" s="60"/>
      <c r="K158" s="57"/>
      <c r="L158" s="61">
        <v>5298.2</v>
      </c>
      <c r="M158" s="62">
        <f t="shared" si="5"/>
        <v>5298.2</v>
      </c>
      <c r="N158" s="35" t="e">
        <f>VLOOKUP(B158,'[1]Ann-10'!$B$20:$L$174,11,0)</f>
        <v>#N/A</v>
      </c>
      <c r="O158" s="63" t="e">
        <f t="shared" si="6"/>
        <v>#N/A</v>
      </c>
    </row>
    <row r="159" spans="2:15" x14ac:dyDescent="0.2">
      <c r="B159" s="66" t="s">
        <v>311</v>
      </c>
      <c r="C159" s="66" t="s">
        <v>312</v>
      </c>
      <c r="D159" s="67"/>
      <c r="E159" s="67"/>
      <c r="F159" s="68">
        <v>8761</v>
      </c>
      <c r="G159" s="69"/>
      <c r="H159" s="69"/>
      <c r="I159" s="69"/>
      <c r="J159" s="60">
        <f>VLOOKUP(B159,'[2]Sheet4 (2)'!$C$2:$L$299,10,0)</f>
        <v>3543</v>
      </c>
      <c r="K159" s="70"/>
      <c r="L159" s="71">
        <v>5218</v>
      </c>
      <c r="M159" s="62">
        <f t="shared" si="5"/>
        <v>5218</v>
      </c>
      <c r="N159" s="35" t="e">
        <f>VLOOKUP(B159,'[1]Ann-10'!$B$20:$L$174,11,0)</f>
        <v>#N/A</v>
      </c>
      <c r="O159" s="63" t="e">
        <f t="shared" si="6"/>
        <v>#N/A</v>
      </c>
    </row>
    <row r="160" spans="2:15" x14ac:dyDescent="0.2">
      <c r="B160" s="56" t="s">
        <v>313</v>
      </c>
      <c r="C160" s="56" t="s">
        <v>314</v>
      </c>
      <c r="D160" s="57">
        <v>5099</v>
      </c>
      <c r="E160" s="57">
        <v>0.86</v>
      </c>
      <c r="F160" s="58"/>
      <c r="G160" s="58"/>
      <c r="H160" s="58"/>
      <c r="I160" s="59"/>
      <c r="J160" s="60"/>
      <c r="K160" s="57"/>
      <c r="L160" s="61">
        <v>5099.8599999999997</v>
      </c>
      <c r="M160" s="62">
        <f t="shared" si="5"/>
        <v>5099.8599999999997</v>
      </c>
      <c r="N160" s="35" t="e">
        <f>VLOOKUP(B160,'[1]Ann-10'!$B$20:$L$174,11,0)</f>
        <v>#N/A</v>
      </c>
      <c r="O160" s="63" t="e">
        <f t="shared" si="6"/>
        <v>#N/A</v>
      </c>
    </row>
    <row r="161" spans="2:15" x14ac:dyDescent="0.2">
      <c r="B161" s="56" t="s">
        <v>315</v>
      </c>
      <c r="C161" s="56" t="s">
        <v>316</v>
      </c>
      <c r="D161" s="58"/>
      <c r="E161" s="58"/>
      <c r="F161" s="58"/>
      <c r="G161" s="57">
        <v>5000</v>
      </c>
      <c r="H161" s="58"/>
      <c r="I161" s="59"/>
      <c r="J161" s="60"/>
      <c r="K161" s="57"/>
      <c r="L161" s="61">
        <v>5000</v>
      </c>
      <c r="M161" s="62">
        <f t="shared" si="5"/>
        <v>5000</v>
      </c>
      <c r="N161" s="35">
        <f>VLOOKUP(B161,'[1]Ann-10'!$B$20:$L$174,11,0)</f>
        <v>5000</v>
      </c>
      <c r="O161" s="63" t="str">
        <f t="shared" si="6"/>
        <v>False</v>
      </c>
    </row>
    <row r="162" spans="2:15" x14ac:dyDescent="0.2">
      <c r="B162" s="56" t="s">
        <v>317</v>
      </c>
      <c r="C162" s="56" t="s">
        <v>318</v>
      </c>
      <c r="D162" s="57">
        <v>4774</v>
      </c>
      <c r="E162" s="57">
        <v>1</v>
      </c>
      <c r="F162" s="57">
        <v>1</v>
      </c>
      <c r="G162" s="58"/>
      <c r="H162" s="58"/>
      <c r="I162" s="59"/>
      <c r="J162" s="60"/>
      <c r="K162" s="57"/>
      <c r="L162" s="61">
        <v>4776</v>
      </c>
      <c r="M162" s="62">
        <f t="shared" si="5"/>
        <v>4776</v>
      </c>
      <c r="N162" s="35">
        <f>VLOOKUP(B162,'[1]Ann-10'!$B$20:$L$174,11,0)</f>
        <v>2711.5</v>
      </c>
      <c r="O162" s="63" t="str">
        <f t="shared" si="6"/>
        <v>True</v>
      </c>
    </row>
    <row r="163" spans="2:15" x14ac:dyDescent="0.2">
      <c r="B163" s="56" t="s">
        <v>319</v>
      </c>
      <c r="C163" s="56" t="s">
        <v>320</v>
      </c>
      <c r="D163" s="57">
        <v>4764.1899999999996</v>
      </c>
      <c r="E163" s="58"/>
      <c r="F163" s="57">
        <v>0.56999999999999995</v>
      </c>
      <c r="G163" s="58"/>
      <c r="H163" s="58"/>
      <c r="I163" s="59"/>
      <c r="J163" s="60"/>
      <c r="K163" s="57"/>
      <c r="L163" s="61">
        <v>4764.76</v>
      </c>
      <c r="M163" s="62">
        <f t="shared" si="5"/>
        <v>4764.76</v>
      </c>
      <c r="N163" s="35">
        <f>VLOOKUP(B163,'[1]Ann-10'!$B$20:$L$174,11,0)</f>
        <v>12953.82</v>
      </c>
      <c r="O163" s="63" t="str">
        <f t="shared" si="6"/>
        <v>False</v>
      </c>
    </row>
    <row r="164" spans="2:15" x14ac:dyDescent="0.2">
      <c r="B164" s="56" t="s">
        <v>321</v>
      </c>
      <c r="C164" s="56" t="s">
        <v>322</v>
      </c>
      <c r="D164" s="57">
        <v>4757.5</v>
      </c>
      <c r="E164" s="58"/>
      <c r="F164" s="57">
        <v>0.5</v>
      </c>
      <c r="G164" s="58"/>
      <c r="H164" s="58"/>
      <c r="I164" s="59"/>
      <c r="J164" s="60"/>
      <c r="K164" s="57"/>
      <c r="L164" s="61">
        <v>4758</v>
      </c>
      <c r="M164" s="62">
        <f t="shared" si="5"/>
        <v>4758</v>
      </c>
      <c r="N164" s="35" t="e">
        <f>VLOOKUP(B164,'[1]Ann-10'!$B$20:$L$174,11,0)</f>
        <v>#N/A</v>
      </c>
      <c r="O164" s="63" t="e">
        <f t="shared" si="6"/>
        <v>#N/A</v>
      </c>
    </row>
    <row r="165" spans="2:15" x14ac:dyDescent="0.2">
      <c r="B165" s="56" t="s">
        <v>323</v>
      </c>
      <c r="C165" s="56" t="s">
        <v>324</v>
      </c>
      <c r="D165" s="57">
        <v>4725</v>
      </c>
      <c r="E165" s="58"/>
      <c r="F165" s="58"/>
      <c r="G165" s="58"/>
      <c r="H165" s="58"/>
      <c r="I165" s="59"/>
      <c r="J165" s="60"/>
      <c r="K165" s="57"/>
      <c r="L165" s="61">
        <v>4725</v>
      </c>
      <c r="M165" s="62">
        <f t="shared" si="5"/>
        <v>4725</v>
      </c>
      <c r="N165" s="35" t="e">
        <f>VLOOKUP(B165,'[1]Ann-10'!$B$20:$L$174,11,0)</f>
        <v>#N/A</v>
      </c>
      <c r="O165" s="63" t="e">
        <f t="shared" si="6"/>
        <v>#N/A</v>
      </c>
    </row>
    <row r="166" spans="2:15" x14ac:dyDescent="0.2">
      <c r="B166" s="56" t="s">
        <v>325</v>
      </c>
      <c r="C166" s="56" t="s">
        <v>326</v>
      </c>
      <c r="D166" s="57">
        <v>4696.3999999999996</v>
      </c>
      <c r="E166" s="58"/>
      <c r="F166" s="58"/>
      <c r="G166" s="58"/>
      <c r="H166" s="58"/>
      <c r="I166" s="59"/>
      <c r="J166" s="60"/>
      <c r="K166" s="57"/>
      <c r="L166" s="61">
        <v>4696.3999999999996</v>
      </c>
      <c r="M166" s="62">
        <f t="shared" si="5"/>
        <v>4696.3999999999996</v>
      </c>
      <c r="N166" s="35" t="e">
        <f>VLOOKUP(B166,'[1]Ann-10'!$B$20:$L$174,11,0)</f>
        <v>#N/A</v>
      </c>
      <c r="O166" s="63" t="e">
        <f t="shared" si="6"/>
        <v>#N/A</v>
      </c>
    </row>
    <row r="167" spans="2:15" x14ac:dyDescent="0.2">
      <c r="B167" s="56" t="s">
        <v>327</v>
      </c>
      <c r="C167" s="56" t="s">
        <v>328</v>
      </c>
      <c r="D167" s="58"/>
      <c r="E167" s="58"/>
      <c r="F167" s="58"/>
      <c r="G167" s="58"/>
      <c r="H167" s="58"/>
      <c r="I167" s="64">
        <v>5476</v>
      </c>
      <c r="J167" s="60">
        <f>VLOOKUP(B167,'[2]Sheet4 (2)'!$C$2:$L$299,10,0)</f>
        <v>840</v>
      </c>
      <c r="K167" s="57"/>
      <c r="L167" s="61">
        <v>4636</v>
      </c>
      <c r="M167" s="62">
        <f t="shared" si="5"/>
        <v>4636</v>
      </c>
      <c r="N167" s="35" t="e">
        <f>VLOOKUP(B167,'[1]Ann-10'!$B$20:$L$174,11,0)</f>
        <v>#N/A</v>
      </c>
      <c r="O167" s="63" t="e">
        <f t="shared" si="6"/>
        <v>#N/A</v>
      </c>
    </row>
    <row r="168" spans="2:15" x14ac:dyDescent="0.2">
      <c r="B168" s="56" t="s">
        <v>329</v>
      </c>
      <c r="C168" s="56" t="s">
        <v>330</v>
      </c>
      <c r="D168" s="58"/>
      <c r="E168" s="58"/>
      <c r="F168" s="58"/>
      <c r="G168" s="58"/>
      <c r="H168" s="57">
        <v>68900</v>
      </c>
      <c r="I168" s="59"/>
      <c r="J168" s="60">
        <f>VLOOKUP(B168,'[2]Sheet4 (2)'!$C$2:$L$299,10,0)</f>
        <v>64310</v>
      </c>
      <c r="K168" s="57"/>
      <c r="L168" s="61">
        <v>4590</v>
      </c>
      <c r="M168" s="62">
        <f t="shared" si="5"/>
        <v>4590</v>
      </c>
      <c r="N168" s="35">
        <f>VLOOKUP(B168,'[1]Ann-10'!$B$20:$L$174,11,0)</f>
        <v>63750</v>
      </c>
      <c r="O168" s="63" t="str">
        <f t="shared" si="6"/>
        <v>False</v>
      </c>
    </row>
    <row r="169" spans="2:15" x14ac:dyDescent="0.2">
      <c r="B169" s="56" t="s">
        <v>331</v>
      </c>
      <c r="C169" s="56" t="s">
        <v>332</v>
      </c>
      <c r="D169" s="57">
        <v>4750</v>
      </c>
      <c r="E169" s="57">
        <v>3850</v>
      </c>
      <c r="F169" s="58"/>
      <c r="G169" s="58"/>
      <c r="H169" s="57">
        <v>7500</v>
      </c>
      <c r="I169" s="59"/>
      <c r="J169" s="60">
        <f>VLOOKUP(B169,'[2]Sheet4 (2)'!$C$2:$L$299,10,0)</f>
        <v>11600</v>
      </c>
      <c r="K169" s="57"/>
      <c r="L169" s="61">
        <v>4500</v>
      </c>
      <c r="M169" s="62">
        <f t="shared" si="5"/>
        <v>4500</v>
      </c>
      <c r="N169" s="35" t="e">
        <f>VLOOKUP(B169,'[1]Ann-10'!$B$20:$L$174,11,0)</f>
        <v>#N/A</v>
      </c>
      <c r="O169" s="63" t="e">
        <f t="shared" si="6"/>
        <v>#N/A</v>
      </c>
    </row>
    <row r="170" spans="2:15" x14ac:dyDescent="0.2">
      <c r="B170" s="56" t="s">
        <v>333</v>
      </c>
      <c r="C170" s="56" t="s">
        <v>334</v>
      </c>
      <c r="D170" s="57">
        <v>4368</v>
      </c>
      <c r="E170" s="57">
        <v>0.2</v>
      </c>
      <c r="F170" s="58"/>
      <c r="G170" s="58"/>
      <c r="H170" s="58"/>
      <c r="I170" s="59"/>
      <c r="J170" s="60"/>
      <c r="K170" s="57"/>
      <c r="L170" s="61">
        <v>4367.8</v>
      </c>
      <c r="M170" s="62">
        <f t="shared" si="5"/>
        <v>4367.8</v>
      </c>
      <c r="N170" s="35">
        <f>VLOOKUP(B170,'[1]Ann-10'!$B$20:$L$174,11,0)</f>
        <v>1415.6</v>
      </c>
      <c r="O170" s="63" t="str">
        <f t="shared" si="6"/>
        <v>True</v>
      </c>
    </row>
    <row r="171" spans="2:15" x14ac:dyDescent="0.2">
      <c r="B171" s="56" t="s">
        <v>335</v>
      </c>
      <c r="C171" s="56" t="s">
        <v>336</v>
      </c>
      <c r="D171" s="57">
        <v>3093.2</v>
      </c>
      <c r="E171" s="57">
        <v>201.4</v>
      </c>
      <c r="F171" s="57">
        <v>951</v>
      </c>
      <c r="G171" s="58"/>
      <c r="H171" s="58"/>
      <c r="I171" s="59"/>
      <c r="J171" s="60"/>
      <c r="K171" s="57"/>
      <c r="L171" s="61">
        <v>4245.6000000000004</v>
      </c>
      <c r="M171" s="62">
        <f t="shared" si="5"/>
        <v>4245.6000000000004</v>
      </c>
      <c r="N171" s="35" t="e">
        <f>VLOOKUP(B171,'[1]Ann-10'!$B$20:$L$174,11,0)</f>
        <v>#N/A</v>
      </c>
      <c r="O171" s="63" t="e">
        <f t="shared" si="6"/>
        <v>#N/A</v>
      </c>
    </row>
    <row r="172" spans="2:15" x14ac:dyDescent="0.2">
      <c r="B172" s="56" t="s">
        <v>337</v>
      </c>
      <c r="C172" s="56" t="s">
        <v>338</v>
      </c>
      <c r="D172" s="57">
        <v>0.4</v>
      </c>
      <c r="E172" s="57">
        <v>0.4</v>
      </c>
      <c r="F172" s="58"/>
      <c r="G172" s="58"/>
      <c r="H172" s="57">
        <v>4202.07</v>
      </c>
      <c r="I172" s="59"/>
      <c r="J172" s="60"/>
      <c r="K172" s="57"/>
      <c r="L172" s="61">
        <v>4202.87</v>
      </c>
      <c r="M172" s="62">
        <f t="shared" si="5"/>
        <v>4202.87</v>
      </c>
      <c r="N172" s="35">
        <f>VLOOKUP(B172,'[1]Ann-10'!$B$20:$L$174,11,0)</f>
        <v>4202.07</v>
      </c>
      <c r="O172" s="63" t="str">
        <f t="shared" si="6"/>
        <v>True</v>
      </c>
    </row>
    <row r="173" spans="2:15" x14ac:dyDescent="0.2">
      <c r="B173" s="56" t="s">
        <v>339</v>
      </c>
      <c r="C173" s="56" t="s">
        <v>340</v>
      </c>
      <c r="D173" s="58"/>
      <c r="E173" s="58"/>
      <c r="F173" s="57">
        <v>4000</v>
      </c>
      <c r="G173" s="58"/>
      <c r="H173" s="58"/>
      <c r="I173" s="59"/>
      <c r="J173" s="60"/>
      <c r="K173" s="57"/>
      <c r="L173" s="61">
        <v>4000</v>
      </c>
      <c r="M173" s="62">
        <f t="shared" si="5"/>
        <v>4000</v>
      </c>
      <c r="N173" s="35" t="e">
        <f>VLOOKUP(B173,'[1]Ann-10'!$B$20:$L$174,11,0)</f>
        <v>#N/A</v>
      </c>
      <c r="O173" s="63" t="e">
        <f t="shared" si="6"/>
        <v>#N/A</v>
      </c>
    </row>
    <row r="174" spans="2:15" x14ac:dyDescent="0.2">
      <c r="B174" s="56" t="s">
        <v>341</v>
      </c>
      <c r="C174" s="56" t="s">
        <v>342</v>
      </c>
      <c r="D174" s="57">
        <v>3894</v>
      </c>
      <c r="E174" s="58"/>
      <c r="F174" s="58"/>
      <c r="G174" s="58"/>
      <c r="H174" s="58"/>
      <c r="I174" s="59"/>
      <c r="J174" s="60"/>
      <c r="K174" s="57"/>
      <c r="L174" s="61">
        <v>3894</v>
      </c>
      <c r="M174" s="62">
        <f t="shared" si="5"/>
        <v>3894</v>
      </c>
      <c r="N174" s="35">
        <f>VLOOKUP(B174,'[1]Ann-10'!$B$20:$L$174,11,0)</f>
        <v>3422</v>
      </c>
      <c r="O174" s="63" t="str">
        <f t="shared" si="6"/>
        <v>True</v>
      </c>
    </row>
    <row r="175" spans="2:15" x14ac:dyDescent="0.2">
      <c r="B175" s="56" t="s">
        <v>343</v>
      </c>
      <c r="C175" s="56" t="s">
        <v>344</v>
      </c>
      <c r="D175" s="57">
        <v>0.2</v>
      </c>
      <c r="E175" s="57">
        <v>1368.8</v>
      </c>
      <c r="F175" s="57">
        <v>2518</v>
      </c>
      <c r="G175" s="58"/>
      <c r="H175" s="58"/>
      <c r="I175" s="59"/>
      <c r="J175" s="60"/>
      <c r="K175" s="57"/>
      <c r="L175" s="61">
        <v>3887</v>
      </c>
      <c r="M175" s="62">
        <f t="shared" si="5"/>
        <v>3887</v>
      </c>
      <c r="N175" s="35">
        <f>VLOOKUP(B175,'[1]Ann-10'!$B$20:$L$174,11,0)</f>
        <v>10080</v>
      </c>
      <c r="O175" s="63" t="str">
        <f t="shared" si="6"/>
        <v>False</v>
      </c>
    </row>
    <row r="176" spans="2:15" x14ac:dyDescent="0.2">
      <c r="B176" s="56" t="s">
        <v>345</v>
      </c>
      <c r="C176" s="56" t="s">
        <v>346</v>
      </c>
      <c r="D176" s="57">
        <v>405521.88</v>
      </c>
      <c r="E176" s="57">
        <v>388559.9</v>
      </c>
      <c r="F176" s="57">
        <v>448979.74</v>
      </c>
      <c r="G176" s="58"/>
      <c r="H176" s="58"/>
      <c r="I176" s="59"/>
      <c r="J176" s="60">
        <f>VLOOKUP(B176,'[2]Sheet4 (2)'!$C$2:$L$299,10,0)</f>
        <v>1239197.95</v>
      </c>
      <c r="K176" s="57"/>
      <c r="L176" s="61">
        <v>3863.57</v>
      </c>
      <c r="M176" s="62">
        <f t="shared" si="5"/>
        <v>3863.57</v>
      </c>
      <c r="N176" s="35">
        <f>VLOOKUP(B176,'[1]Ann-10'!$B$20:$L$174,11,0)</f>
        <v>-457343.21</v>
      </c>
      <c r="O176" s="63" t="str">
        <f t="shared" si="6"/>
        <v>True</v>
      </c>
    </row>
    <row r="177" spans="2:15" x14ac:dyDescent="0.2">
      <c r="B177" s="56" t="s">
        <v>347</v>
      </c>
      <c r="C177" s="56" t="s">
        <v>348</v>
      </c>
      <c r="D177" s="57">
        <v>9676</v>
      </c>
      <c r="E177" s="58"/>
      <c r="F177" s="58"/>
      <c r="G177" s="58"/>
      <c r="H177" s="58"/>
      <c r="I177" s="59"/>
      <c r="J177" s="60">
        <f>VLOOKUP(B177,'[2]Sheet4 (2)'!$C$2:$L$299,10,0)</f>
        <v>5900</v>
      </c>
      <c r="K177" s="57"/>
      <c r="L177" s="61">
        <v>3776</v>
      </c>
      <c r="M177" s="62">
        <f t="shared" si="5"/>
        <v>3776</v>
      </c>
      <c r="N177" s="35" t="e">
        <f>VLOOKUP(B177,'[1]Ann-10'!$B$20:$L$174,11,0)</f>
        <v>#N/A</v>
      </c>
      <c r="O177" s="63" t="e">
        <f t="shared" si="6"/>
        <v>#N/A</v>
      </c>
    </row>
    <row r="178" spans="2:15" x14ac:dyDescent="0.2">
      <c r="B178" s="56" t="s">
        <v>349</v>
      </c>
      <c r="C178" s="56" t="s">
        <v>350</v>
      </c>
      <c r="D178" s="58"/>
      <c r="E178" s="58"/>
      <c r="F178" s="57">
        <v>7548</v>
      </c>
      <c r="G178" s="58"/>
      <c r="H178" s="58"/>
      <c r="I178" s="59"/>
      <c r="J178" s="60">
        <f>VLOOKUP(B178,'[2]Sheet4 (2)'!$C$2:$L$299,10,0)</f>
        <v>3900</v>
      </c>
      <c r="K178" s="57"/>
      <c r="L178" s="61">
        <v>3648</v>
      </c>
      <c r="M178" s="62">
        <f t="shared" si="5"/>
        <v>3648</v>
      </c>
      <c r="N178" s="35">
        <f>VLOOKUP(B178,'[1]Ann-10'!$B$20:$L$174,11,0)</f>
        <v>3648</v>
      </c>
      <c r="O178" s="63" t="str">
        <f t="shared" si="6"/>
        <v>False</v>
      </c>
    </row>
    <row r="179" spans="2:15" x14ac:dyDescent="0.2">
      <c r="B179" s="56" t="s">
        <v>351</v>
      </c>
      <c r="C179" s="56" t="s">
        <v>352</v>
      </c>
      <c r="D179" s="58"/>
      <c r="E179" s="58"/>
      <c r="F179" s="57">
        <v>3612</v>
      </c>
      <c r="G179" s="58"/>
      <c r="H179" s="58"/>
      <c r="I179" s="59"/>
      <c r="J179" s="60"/>
      <c r="K179" s="57"/>
      <c r="L179" s="61">
        <v>3612</v>
      </c>
      <c r="M179" s="62">
        <f t="shared" si="5"/>
        <v>3612</v>
      </c>
      <c r="N179" s="35" t="e">
        <f>VLOOKUP(B179,'[1]Ann-10'!$B$20:$L$174,11,0)</f>
        <v>#N/A</v>
      </c>
      <c r="O179" s="63" t="e">
        <f t="shared" si="6"/>
        <v>#N/A</v>
      </c>
    </row>
    <row r="180" spans="2:15" x14ac:dyDescent="0.2">
      <c r="B180" s="56" t="s">
        <v>353</v>
      </c>
      <c r="C180" s="56" t="s">
        <v>354</v>
      </c>
      <c r="D180" s="58"/>
      <c r="E180" s="58"/>
      <c r="F180" s="58"/>
      <c r="G180" s="58"/>
      <c r="H180" s="58"/>
      <c r="I180" s="64">
        <v>10440</v>
      </c>
      <c r="J180" s="60">
        <f>VLOOKUP(B180,'[2]Sheet4 (2)'!$C$2:$L$299,10,0)</f>
        <v>6900</v>
      </c>
      <c r="K180" s="57"/>
      <c r="L180" s="61">
        <v>3540</v>
      </c>
      <c r="M180" s="62">
        <f t="shared" si="5"/>
        <v>3540</v>
      </c>
      <c r="N180" s="35" t="e">
        <f>VLOOKUP(B180,'[1]Ann-10'!$B$20:$L$174,11,0)</f>
        <v>#N/A</v>
      </c>
      <c r="O180" s="63" t="e">
        <f t="shared" si="6"/>
        <v>#N/A</v>
      </c>
    </row>
    <row r="181" spans="2:15" x14ac:dyDescent="0.2">
      <c r="B181" s="56" t="s">
        <v>355</v>
      </c>
      <c r="C181" s="56" t="s">
        <v>356</v>
      </c>
      <c r="D181" s="57">
        <v>3450</v>
      </c>
      <c r="E181" s="58"/>
      <c r="F181" s="57">
        <v>2.91</v>
      </c>
      <c r="G181" s="58"/>
      <c r="H181" s="58"/>
      <c r="I181" s="59"/>
      <c r="J181" s="60">
        <f>VLOOKUP(B181,'[2]Sheet4 (2)'!$C$2:$L$299,10,0)</f>
        <v>2.91</v>
      </c>
      <c r="K181" s="57"/>
      <c r="L181" s="61">
        <v>3450</v>
      </c>
      <c r="M181" s="62">
        <f t="shared" si="5"/>
        <v>3450</v>
      </c>
      <c r="N181" s="35" t="e">
        <f>VLOOKUP(B181,'[1]Ann-10'!$B$20:$L$174,11,0)</f>
        <v>#N/A</v>
      </c>
      <c r="O181" s="63" t="e">
        <f t="shared" si="6"/>
        <v>#N/A</v>
      </c>
    </row>
    <row r="182" spans="2:15" x14ac:dyDescent="0.2">
      <c r="B182" s="56" t="s">
        <v>357</v>
      </c>
      <c r="C182" s="56" t="s">
        <v>358</v>
      </c>
      <c r="D182" s="57">
        <v>3380</v>
      </c>
      <c r="E182" s="58"/>
      <c r="F182" s="58"/>
      <c r="G182" s="58"/>
      <c r="H182" s="58"/>
      <c r="I182" s="59"/>
      <c r="J182" s="60"/>
      <c r="K182" s="57"/>
      <c r="L182" s="61">
        <v>3380</v>
      </c>
      <c r="M182" s="62">
        <f t="shared" si="5"/>
        <v>3380</v>
      </c>
      <c r="N182" s="35" t="e">
        <f>VLOOKUP(B182,'[1]Ann-10'!$B$20:$L$174,11,0)</f>
        <v>#N/A</v>
      </c>
      <c r="O182" s="63" t="e">
        <f t="shared" si="6"/>
        <v>#N/A</v>
      </c>
    </row>
    <row r="183" spans="2:15" x14ac:dyDescent="0.2">
      <c r="B183" s="66" t="s">
        <v>359</v>
      </c>
      <c r="C183" s="66" t="s">
        <v>312</v>
      </c>
      <c r="D183" s="68">
        <v>3362</v>
      </c>
      <c r="E183" s="67"/>
      <c r="F183" s="67"/>
      <c r="G183" s="67"/>
      <c r="H183" s="67"/>
      <c r="I183" s="67"/>
      <c r="J183" s="60">
        <f>VLOOKUP(B183,'[2]Sheet4 (2)'!$C$2:$L$299,10,0)</f>
        <v>57</v>
      </c>
      <c r="K183" s="68"/>
      <c r="L183" s="72">
        <v>3305</v>
      </c>
      <c r="M183" s="62">
        <f t="shared" si="5"/>
        <v>3305</v>
      </c>
      <c r="N183" s="35" t="e">
        <f>VLOOKUP(B183,'[1]Ann-10'!$B$20:$L$174,11,0)</f>
        <v>#N/A</v>
      </c>
      <c r="O183" s="63" t="e">
        <f t="shared" si="6"/>
        <v>#N/A</v>
      </c>
    </row>
    <row r="184" spans="2:15" x14ac:dyDescent="0.2">
      <c r="B184" s="56" t="s">
        <v>360</v>
      </c>
      <c r="C184" s="56" t="s">
        <v>361</v>
      </c>
      <c r="D184" s="58"/>
      <c r="E184" s="58"/>
      <c r="F184" s="57">
        <v>3452</v>
      </c>
      <c r="G184" s="58"/>
      <c r="H184" s="58"/>
      <c r="I184" s="59"/>
      <c r="J184" s="60">
        <f>VLOOKUP(B184,'[2]Sheet4 (2)'!$C$2:$L$299,10,0)</f>
        <v>320</v>
      </c>
      <c r="K184" s="57"/>
      <c r="L184" s="61">
        <v>3132</v>
      </c>
      <c r="M184" s="62">
        <f t="shared" si="5"/>
        <v>3132</v>
      </c>
      <c r="N184" s="35" t="e">
        <f>VLOOKUP(B184,'[1]Ann-10'!$B$20:$L$174,11,0)</f>
        <v>#N/A</v>
      </c>
      <c r="O184" s="63" t="e">
        <f t="shared" si="6"/>
        <v>#N/A</v>
      </c>
    </row>
    <row r="185" spans="2:15" x14ac:dyDescent="0.2">
      <c r="B185" s="56" t="s">
        <v>362</v>
      </c>
      <c r="C185" s="56" t="s">
        <v>363</v>
      </c>
      <c r="D185" s="57">
        <v>2850</v>
      </c>
      <c r="E185" s="58"/>
      <c r="F185" s="58"/>
      <c r="G185" s="58"/>
      <c r="H185" s="58"/>
      <c r="I185" s="59"/>
      <c r="J185" s="60"/>
      <c r="K185" s="57"/>
      <c r="L185" s="61">
        <v>2850</v>
      </c>
      <c r="M185" s="62">
        <f t="shared" si="5"/>
        <v>2850</v>
      </c>
      <c r="N185" s="35" t="e">
        <f>VLOOKUP(B185,'[1]Ann-10'!$B$20:$L$174,11,0)</f>
        <v>#N/A</v>
      </c>
      <c r="O185" s="63" t="e">
        <f t="shared" si="6"/>
        <v>#N/A</v>
      </c>
    </row>
    <row r="186" spans="2:15" x14ac:dyDescent="0.2">
      <c r="B186" s="56" t="s">
        <v>364</v>
      </c>
      <c r="C186" s="56" t="s">
        <v>365</v>
      </c>
      <c r="D186" s="57">
        <v>2832</v>
      </c>
      <c r="E186" s="57">
        <v>0.74</v>
      </c>
      <c r="F186" s="57">
        <v>0.38</v>
      </c>
      <c r="G186" s="58"/>
      <c r="H186" s="58"/>
      <c r="I186" s="59"/>
      <c r="J186" s="60"/>
      <c r="K186" s="57"/>
      <c r="L186" s="61">
        <v>2833.12</v>
      </c>
      <c r="M186" s="62">
        <f t="shared" si="5"/>
        <v>2833.12</v>
      </c>
      <c r="N186" s="35">
        <f>VLOOKUP(B186,'[1]Ann-10'!$B$20:$L$174,11,0)</f>
        <v>2285.38</v>
      </c>
      <c r="O186" s="63" t="str">
        <f t="shared" si="6"/>
        <v>True</v>
      </c>
    </row>
    <row r="187" spans="2:15" x14ac:dyDescent="0.2">
      <c r="B187" s="56" t="s">
        <v>366</v>
      </c>
      <c r="C187" s="56" t="s">
        <v>367</v>
      </c>
      <c r="D187" s="58"/>
      <c r="E187" s="58"/>
      <c r="F187" s="57">
        <v>2785</v>
      </c>
      <c r="G187" s="58"/>
      <c r="H187" s="58"/>
      <c r="I187" s="59"/>
      <c r="J187" s="60">
        <f>VLOOKUP(B187,'[2]Sheet4 (2)'!$C$2:$L$299,10,0)</f>
        <v>335</v>
      </c>
      <c r="K187" s="57"/>
      <c r="L187" s="61">
        <v>2450</v>
      </c>
      <c r="M187" s="62">
        <f t="shared" si="5"/>
        <v>2450</v>
      </c>
      <c r="N187" s="35" t="e">
        <f>VLOOKUP(B187,'[1]Ann-10'!$B$20:$L$174,11,0)</f>
        <v>#N/A</v>
      </c>
      <c r="O187" s="63" t="e">
        <f t="shared" si="6"/>
        <v>#N/A</v>
      </c>
    </row>
    <row r="188" spans="2:15" x14ac:dyDescent="0.2">
      <c r="B188" s="56" t="s">
        <v>368</v>
      </c>
      <c r="C188" s="56" t="s">
        <v>369</v>
      </c>
      <c r="D188" s="57">
        <v>3036</v>
      </c>
      <c r="E188" s="57">
        <v>3036</v>
      </c>
      <c r="F188" s="58"/>
      <c r="G188" s="58"/>
      <c r="H188" s="58"/>
      <c r="I188" s="64">
        <v>0.12</v>
      </c>
      <c r="J188" s="65"/>
      <c r="K188" s="57"/>
      <c r="L188" s="61">
        <v>6072</v>
      </c>
      <c r="M188" s="62">
        <f t="shared" si="5"/>
        <v>6072</v>
      </c>
      <c r="N188" s="35" t="e">
        <f>VLOOKUP(B188,'[1]Ann-10'!$B$20:$L$174,11,0)</f>
        <v>#N/A</v>
      </c>
      <c r="O188" s="63" t="e">
        <f t="shared" si="6"/>
        <v>#N/A</v>
      </c>
    </row>
    <row r="189" spans="2:15" x14ac:dyDescent="0.2">
      <c r="B189" s="56" t="s">
        <v>370</v>
      </c>
      <c r="C189" s="56" t="s">
        <v>371</v>
      </c>
      <c r="D189" s="58"/>
      <c r="E189" s="58"/>
      <c r="F189" s="58"/>
      <c r="G189" s="58"/>
      <c r="H189" s="58"/>
      <c r="I189" s="64">
        <v>4146</v>
      </c>
      <c r="J189" s="60">
        <f>VLOOKUP(B189,'[2]Sheet4 (2)'!$C$2:$L$299,10,0)</f>
        <v>2000</v>
      </c>
      <c r="K189" s="57"/>
      <c r="L189" s="61">
        <v>2146</v>
      </c>
      <c r="M189" s="62">
        <f t="shared" si="5"/>
        <v>2146</v>
      </c>
      <c r="N189" s="35" t="e">
        <f>VLOOKUP(B189,'[1]Ann-10'!$B$20:$L$174,11,0)</f>
        <v>#N/A</v>
      </c>
      <c r="O189" s="63" t="e">
        <f t="shared" si="6"/>
        <v>#N/A</v>
      </c>
    </row>
    <row r="190" spans="2:15" x14ac:dyDescent="0.2">
      <c r="B190" s="56" t="s">
        <v>372</v>
      </c>
      <c r="C190" s="56" t="s">
        <v>373</v>
      </c>
      <c r="D190" s="57">
        <v>2125</v>
      </c>
      <c r="E190" s="58"/>
      <c r="F190" s="58"/>
      <c r="G190" s="58"/>
      <c r="H190" s="58"/>
      <c r="I190" s="59"/>
      <c r="J190" s="60"/>
      <c r="K190" s="57"/>
      <c r="L190" s="61">
        <v>2125</v>
      </c>
      <c r="M190" s="62">
        <f t="shared" si="5"/>
        <v>2125</v>
      </c>
      <c r="N190" s="35">
        <f>VLOOKUP(B190,'[1]Ann-10'!$B$20:$L$174,11,0)</f>
        <v>750</v>
      </c>
      <c r="O190" s="63" t="str">
        <f t="shared" si="6"/>
        <v>True</v>
      </c>
    </row>
    <row r="191" spans="2:15" x14ac:dyDescent="0.2">
      <c r="B191" s="56" t="s">
        <v>374</v>
      </c>
      <c r="C191" s="56" t="s">
        <v>375</v>
      </c>
      <c r="D191" s="58"/>
      <c r="E191" s="58"/>
      <c r="F191" s="57">
        <v>33320</v>
      </c>
      <c r="G191" s="58"/>
      <c r="H191" s="58"/>
      <c r="I191" s="59"/>
      <c r="J191" s="60">
        <f>VLOOKUP(B191,'[2]Sheet4 (2)'!$C$2:$L$299,10,0)</f>
        <v>31320</v>
      </c>
      <c r="K191" s="57"/>
      <c r="L191" s="61">
        <v>2000</v>
      </c>
      <c r="M191" s="62">
        <f t="shared" si="5"/>
        <v>2000</v>
      </c>
      <c r="N191" s="35" t="e">
        <f>VLOOKUP(B191,'[1]Ann-10'!$B$20:$L$174,11,0)</f>
        <v>#N/A</v>
      </c>
      <c r="O191" s="63" t="e">
        <f t="shared" si="6"/>
        <v>#N/A</v>
      </c>
    </row>
    <row r="192" spans="2:15" x14ac:dyDescent="0.2">
      <c r="B192" s="56" t="s">
        <v>376</v>
      </c>
      <c r="C192" s="56" t="s">
        <v>377</v>
      </c>
      <c r="D192" s="57">
        <v>1757.96</v>
      </c>
      <c r="E192" s="58"/>
      <c r="F192" s="57">
        <v>0.3</v>
      </c>
      <c r="G192" s="58"/>
      <c r="H192" s="58"/>
      <c r="I192" s="59"/>
      <c r="J192" s="60"/>
      <c r="K192" s="57"/>
      <c r="L192" s="61">
        <v>1758.26</v>
      </c>
      <c r="M192" s="62">
        <f t="shared" si="5"/>
        <v>1758.26</v>
      </c>
      <c r="N192" s="35" t="e">
        <f>VLOOKUP(B192,'[1]Ann-10'!$B$20:$L$174,11,0)</f>
        <v>#N/A</v>
      </c>
      <c r="O192" s="63" t="e">
        <f t="shared" si="6"/>
        <v>#N/A</v>
      </c>
    </row>
    <row r="193" spans="2:15" x14ac:dyDescent="0.2">
      <c r="B193" s="56" t="s">
        <v>378</v>
      </c>
      <c r="C193" s="56" t="s">
        <v>379</v>
      </c>
      <c r="D193" s="57">
        <v>1652</v>
      </c>
      <c r="E193" s="58"/>
      <c r="F193" s="58"/>
      <c r="G193" s="58"/>
      <c r="H193" s="58"/>
      <c r="I193" s="59"/>
      <c r="J193" s="60">
        <f>VLOOKUP(B193,'[2]Sheet4 (2)'!$C$2:$L$299,10,0)</f>
        <v>28</v>
      </c>
      <c r="K193" s="57"/>
      <c r="L193" s="61">
        <v>1624</v>
      </c>
      <c r="M193" s="62">
        <f t="shared" si="5"/>
        <v>1624</v>
      </c>
      <c r="N193" s="35" t="e">
        <f>VLOOKUP(B193,'[1]Ann-10'!$B$20:$L$174,11,0)</f>
        <v>#N/A</v>
      </c>
      <c r="O193" s="63" t="e">
        <f t="shared" si="6"/>
        <v>#N/A</v>
      </c>
    </row>
    <row r="194" spans="2:15" x14ac:dyDescent="0.2">
      <c r="B194" s="56" t="s">
        <v>380</v>
      </c>
      <c r="C194" s="56" t="s">
        <v>381</v>
      </c>
      <c r="D194" s="57">
        <v>1423.69</v>
      </c>
      <c r="E194" s="58"/>
      <c r="F194" s="58"/>
      <c r="G194" s="58"/>
      <c r="H194" s="58"/>
      <c r="I194" s="59"/>
      <c r="J194" s="60"/>
      <c r="K194" s="57"/>
      <c r="L194" s="61">
        <v>1423.69</v>
      </c>
      <c r="M194" s="62">
        <f t="shared" si="5"/>
        <v>1423.69</v>
      </c>
      <c r="N194" s="35" t="e">
        <f>VLOOKUP(B194,'[1]Ann-10'!$B$20:$L$174,11,0)</f>
        <v>#N/A</v>
      </c>
      <c r="O194" s="63" t="e">
        <f t="shared" si="6"/>
        <v>#N/A</v>
      </c>
    </row>
    <row r="195" spans="2:15" x14ac:dyDescent="0.2">
      <c r="B195" s="56" t="s">
        <v>382</v>
      </c>
      <c r="C195" s="56" t="s">
        <v>383</v>
      </c>
      <c r="D195" s="57">
        <v>2520</v>
      </c>
      <c r="E195" s="58"/>
      <c r="F195" s="58"/>
      <c r="G195" s="58"/>
      <c r="H195" s="57">
        <v>7085</v>
      </c>
      <c r="I195" s="64">
        <v>3080</v>
      </c>
      <c r="J195" s="60">
        <f>VLOOKUP(B195,'[2]Sheet4 (2)'!$C$2:$L$299,10,0)</f>
        <v>11425</v>
      </c>
      <c r="K195" s="57"/>
      <c r="L195" s="61">
        <v>1260</v>
      </c>
      <c r="M195" s="62">
        <f t="shared" si="5"/>
        <v>1260</v>
      </c>
      <c r="N195" s="35" t="e">
        <f>VLOOKUP(B195,'[1]Ann-10'!$B$20:$L$174,11,0)</f>
        <v>#N/A</v>
      </c>
      <c r="O195" s="63" t="e">
        <f t="shared" si="6"/>
        <v>#N/A</v>
      </c>
    </row>
    <row r="196" spans="2:15" x14ac:dyDescent="0.2">
      <c r="B196" s="56" t="s">
        <v>384</v>
      </c>
      <c r="C196" s="56" t="s">
        <v>385</v>
      </c>
      <c r="D196" s="57">
        <v>1000</v>
      </c>
      <c r="E196" s="58"/>
      <c r="F196" s="58"/>
      <c r="G196" s="58"/>
      <c r="H196" s="58"/>
      <c r="I196" s="59"/>
      <c r="J196" s="60"/>
      <c r="K196" s="57"/>
      <c r="L196" s="61">
        <v>1000</v>
      </c>
      <c r="M196" s="62">
        <f t="shared" si="5"/>
        <v>1000</v>
      </c>
      <c r="N196" s="35" t="e">
        <f>VLOOKUP(B196,'[1]Ann-10'!$B$20:$L$174,11,0)</f>
        <v>#N/A</v>
      </c>
      <c r="O196" s="63" t="e">
        <f t="shared" si="6"/>
        <v>#N/A</v>
      </c>
    </row>
    <row r="197" spans="2:15" x14ac:dyDescent="0.2">
      <c r="B197" s="56" t="s">
        <v>386</v>
      </c>
      <c r="C197" s="56" t="s">
        <v>387</v>
      </c>
      <c r="D197" s="57">
        <v>44553.29</v>
      </c>
      <c r="E197" s="58"/>
      <c r="F197" s="58"/>
      <c r="G197" s="58"/>
      <c r="H197" s="58"/>
      <c r="I197" s="59"/>
      <c r="J197" s="60">
        <f>VLOOKUP(B197,'[2]Sheet4 (2)'!$C$2:$L$299,10,0)</f>
        <v>43618.11</v>
      </c>
      <c r="K197" s="57"/>
      <c r="L197" s="61">
        <v>935.18</v>
      </c>
      <c r="M197" s="62">
        <f t="shared" si="5"/>
        <v>935.18</v>
      </c>
      <c r="N197" s="35">
        <f>VLOOKUP(B197,'[1]Ann-10'!$B$20:$L$174,11,0)</f>
        <v>-965.11</v>
      </c>
      <c r="O197" s="63" t="str">
        <f t="shared" si="6"/>
        <v>True</v>
      </c>
    </row>
    <row r="198" spans="2:15" x14ac:dyDescent="0.2">
      <c r="B198" s="56" t="s">
        <v>388</v>
      </c>
      <c r="C198" s="56" t="s">
        <v>389</v>
      </c>
      <c r="D198" s="57">
        <v>201</v>
      </c>
      <c r="E198" s="57">
        <v>419.5</v>
      </c>
      <c r="F198" s="58"/>
      <c r="G198" s="58"/>
      <c r="H198" s="58"/>
      <c r="I198" s="59"/>
      <c r="J198" s="60"/>
      <c r="K198" s="57"/>
      <c r="L198" s="61">
        <v>620.5</v>
      </c>
      <c r="M198" s="62">
        <f t="shared" si="5"/>
        <v>620.5</v>
      </c>
      <c r="N198" s="35" t="e">
        <f>VLOOKUP(B198,'[1]Ann-10'!$B$20:$L$174,11,0)</f>
        <v>#N/A</v>
      </c>
      <c r="O198" s="63" t="e">
        <f t="shared" si="6"/>
        <v>#N/A</v>
      </c>
    </row>
    <row r="199" spans="2:15" x14ac:dyDescent="0.2">
      <c r="B199" s="56" t="s">
        <v>390</v>
      </c>
      <c r="C199" s="56" t="s">
        <v>391</v>
      </c>
      <c r="D199" s="57">
        <v>613</v>
      </c>
      <c r="E199" s="58"/>
      <c r="F199" s="58"/>
      <c r="G199" s="58"/>
      <c r="H199" s="58"/>
      <c r="I199" s="59"/>
      <c r="J199" s="60"/>
      <c r="K199" s="57"/>
      <c r="L199" s="61">
        <v>613</v>
      </c>
      <c r="M199" s="62">
        <f t="shared" si="5"/>
        <v>613</v>
      </c>
      <c r="N199" s="35" t="e">
        <f>VLOOKUP(B199,'[1]Ann-10'!$B$20:$L$174,11,0)</f>
        <v>#N/A</v>
      </c>
      <c r="O199" s="63" t="e">
        <f t="shared" si="6"/>
        <v>#N/A</v>
      </c>
    </row>
    <row r="200" spans="2:15" x14ac:dyDescent="0.2">
      <c r="B200" s="56" t="s">
        <v>392</v>
      </c>
      <c r="C200" s="56" t="s">
        <v>393</v>
      </c>
      <c r="D200" s="57">
        <v>600</v>
      </c>
      <c r="E200" s="58"/>
      <c r="F200" s="58"/>
      <c r="G200" s="58"/>
      <c r="H200" s="58"/>
      <c r="I200" s="59"/>
      <c r="J200" s="60"/>
      <c r="K200" s="57"/>
      <c r="L200" s="61">
        <v>600</v>
      </c>
      <c r="M200" s="62">
        <f t="shared" si="5"/>
        <v>600</v>
      </c>
      <c r="N200" s="35" t="e">
        <f>VLOOKUP(B200,'[1]Ann-10'!$B$20:$L$174,11,0)</f>
        <v>#N/A</v>
      </c>
      <c r="O200" s="63" t="e">
        <f t="shared" si="6"/>
        <v>#N/A</v>
      </c>
    </row>
    <row r="201" spans="2:15" x14ac:dyDescent="0.2">
      <c r="B201" s="56" t="s">
        <v>394</v>
      </c>
      <c r="C201" s="56" t="s">
        <v>395</v>
      </c>
      <c r="D201" s="58"/>
      <c r="E201" s="58"/>
      <c r="F201" s="57">
        <v>500.4</v>
      </c>
      <c r="G201" s="58"/>
      <c r="H201" s="58"/>
      <c r="I201" s="59"/>
      <c r="J201" s="60"/>
      <c r="K201" s="57"/>
      <c r="L201" s="61">
        <v>500.4</v>
      </c>
      <c r="M201" s="62">
        <f t="shared" si="5"/>
        <v>500.4</v>
      </c>
      <c r="N201" s="35">
        <f>VLOOKUP(B201,'[1]Ann-10'!$B$20:$L$174,11,0)</f>
        <v>5975.2</v>
      </c>
      <c r="O201" s="63" t="str">
        <f t="shared" si="6"/>
        <v>False</v>
      </c>
    </row>
    <row r="202" spans="2:15" x14ac:dyDescent="0.2">
      <c r="B202" s="56" t="s">
        <v>396</v>
      </c>
      <c r="C202" s="56" t="s">
        <v>397</v>
      </c>
      <c r="D202" s="58"/>
      <c r="E202" s="58"/>
      <c r="F202" s="58"/>
      <c r="G202" s="57">
        <v>466.1</v>
      </c>
      <c r="H202" s="58"/>
      <c r="I202" s="59"/>
      <c r="J202" s="60"/>
      <c r="K202" s="57"/>
      <c r="L202" s="61">
        <v>466.1</v>
      </c>
      <c r="M202" s="62">
        <f t="shared" si="5"/>
        <v>466.1</v>
      </c>
      <c r="N202" s="35">
        <f>VLOOKUP(B202,'[1]Ann-10'!$B$20:$L$174,11,0)</f>
        <v>466.1</v>
      </c>
      <c r="O202" s="63" t="str">
        <f t="shared" si="6"/>
        <v>False</v>
      </c>
    </row>
    <row r="203" spans="2:15" x14ac:dyDescent="0.2">
      <c r="B203" s="56" t="s">
        <v>398</v>
      </c>
      <c r="C203" s="56" t="s">
        <v>399</v>
      </c>
      <c r="D203" s="58"/>
      <c r="E203" s="58"/>
      <c r="F203" s="58"/>
      <c r="G203" s="57">
        <v>454</v>
      </c>
      <c r="H203" s="58"/>
      <c r="I203" s="59"/>
      <c r="J203" s="60"/>
      <c r="K203" s="57"/>
      <c r="L203" s="61">
        <v>454</v>
      </c>
      <c r="M203" s="62">
        <f t="shared" si="5"/>
        <v>454</v>
      </c>
      <c r="N203" s="35">
        <f>VLOOKUP(B203,'[1]Ann-10'!$B$20:$L$174,11,0)</f>
        <v>7700</v>
      </c>
      <c r="O203" s="63" t="str">
        <f t="shared" si="6"/>
        <v>False</v>
      </c>
    </row>
    <row r="204" spans="2:15" x14ac:dyDescent="0.2">
      <c r="B204" s="56" t="s">
        <v>400</v>
      </c>
      <c r="C204" s="56" t="s">
        <v>401</v>
      </c>
      <c r="D204" s="58"/>
      <c r="E204" s="57">
        <v>33742.800000000003</v>
      </c>
      <c r="F204" s="57">
        <v>10646.36</v>
      </c>
      <c r="G204" s="58"/>
      <c r="H204" s="58"/>
      <c r="I204" s="59"/>
      <c r="J204" s="60">
        <f>VLOOKUP(B204,'[2]Sheet4 (2)'!$C$2:$L$299,10,0)</f>
        <v>44114.36</v>
      </c>
      <c r="K204" s="57"/>
      <c r="L204" s="61">
        <v>274.8</v>
      </c>
      <c r="M204" s="62">
        <f t="shared" si="5"/>
        <v>274.8</v>
      </c>
      <c r="N204" s="35" t="e">
        <f>VLOOKUP(B204,'[1]Ann-10'!$B$20:$L$174,11,0)</f>
        <v>#N/A</v>
      </c>
      <c r="O204" s="63" t="e">
        <f t="shared" si="6"/>
        <v>#N/A</v>
      </c>
    </row>
    <row r="205" spans="2:15" x14ac:dyDescent="0.2">
      <c r="B205" s="56" t="s">
        <v>402</v>
      </c>
      <c r="C205" s="56" t="s">
        <v>403</v>
      </c>
      <c r="D205" s="58"/>
      <c r="E205" s="58"/>
      <c r="F205" s="57">
        <v>154.38999999999999</v>
      </c>
      <c r="G205" s="58"/>
      <c r="H205" s="58"/>
      <c r="I205" s="64">
        <v>285</v>
      </c>
      <c r="J205" s="60">
        <f>VLOOKUP(B205,'[2]Sheet4 (2)'!$C$2:$L$299,10,0)</f>
        <v>285</v>
      </c>
      <c r="K205" s="57"/>
      <c r="L205" s="61">
        <v>154.38999999999999</v>
      </c>
      <c r="M205" s="62">
        <f t="shared" si="5"/>
        <v>154.38999999999999</v>
      </c>
      <c r="N205" s="35" t="e">
        <f>VLOOKUP(B205,'[1]Ann-10'!$B$20:$L$174,11,0)</f>
        <v>#N/A</v>
      </c>
      <c r="O205" s="63" t="e">
        <f t="shared" si="6"/>
        <v>#N/A</v>
      </c>
    </row>
    <row r="206" spans="2:15" x14ac:dyDescent="0.2">
      <c r="B206" s="56" t="s">
        <v>404</v>
      </c>
      <c r="C206" s="56" t="s">
        <v>405</v>
      </c>
      <c r="D206" s="57">
        <v>0.08</v>
      </c>
      <c r="E206" s="57">
        <v>73.78</v>
      </c>
      <c r="F206" s="57">
        <v>74.78</v>
      </c>
      <c r="G206" s="58"/>
      <c r="H206" s="58"/>
      <c r="I206" s="59"/>
      <c r="J206" s="60"/>
      <c r="K206" s="57"/>
      <c r="L206" s="61">
        <v>148.63999999999999</v>
      </c>
      <c r="M206" s="62">
        <f t="shared" si="5"/>
        <v>148.63999999999999</v>
      </c>
      <c r="N206" s="35" t="e">
        <f>VLOOKUP(B206,'[1]Ann-10'!$B$20:$L$174,11,0)</f>
        <v>#N/A</v>
      </c>
      <c r="O206" s="63" t="e">
        <f t="shared" si="6"/>
        <v>#N/A</v>
      </c>
    </row>
    <row r="207" spans="2:15" x14ac:dyDescent="0.2">
      <c r="B207" s="56" t="s">
        <v>406</v>
      </c>
      <c r="C207" s="56" t="s">
        <v>407</v>
      </c>
      <c r="D207" s="58"/>
      <c r="E207" s="57">
        <v>22720</v>
      </c>
      <c r="F207" s="58"/>
      <c r="G207" s="58"/>
      <c r="H207" s="58"/>
      <c r="I207" s="59"/>
      <c r="J207" s="60">
        <f>VLOOKUP(B207,'[2]Sheet4 (2)'!$C$2:$L$299,10,0)</f>
        <v>22620</v>
      </c>
      <c r="K207" s="57"/>
      <c r="L207" s="61">
        <v>100</v>
      </c>
      <c r="M207" s="62">
        <f t="shared" si="5"/>
        <v>100</v>
      </c>
      <c r="N207" s="35" t="e">
        <f>VLOOKUP(B207,'[1]Ann-10'!$B$20:$L$174,11,0)</f>
        <v>#N/A</v>
      </c>
      <c r="O207" s="63" t="e">
        <f t="shared" si="6"/>
        <v>#N/A</v>
      </c>
    </row>
    <row r="208" spans="2:15" x14ac:dyDescent="0.2">
      <c r="B208" s="56" t="s">
        <v>408</v>
      </c>
      <c r="C208" s="56" t="s">
        <v>409</v>
      </c>
      <c r="D208" s="58"/>
      <c r="E208" s="58"/>
      <c r="F208" s="58"/>
      <c r="G208" s="58"/>
      <c r="H208" s="58"/>
      <c r="I208" s="64">
        <v>405</v>
      </c>
      <c r="J208" s="60">
        <f>VLOOKUP(B208,'[2]Sheet4 (2)'!$C$2:$L$299,10,0)</f>
        <v>309</v>
      </c>
      <c r="K208" s="57"/>
      <c r="L208" s="61">
        <v>96</v>
      </c>
      <c r="M208" s="62">
        <f t="shared" si="5"/>
        <v>96</v>
      </c>
      <c r="N208" s="35" t="e">
        <f>VLOOKUP(B208,'[1]Ann-10'!$B$20:$L$174,11,0)</f>
        <v>#N/A</v>
      </c>
      <c r="O208" s="63" t="e">
        <f t="shared" si="6"/>
        <v>#N/A</v>
      </c>
    </row>
    <row r="209" spans="2:15" x14ac:dyDescent="0.2">
      <c r="B209" s="56" t="s">
        <v>410</v>
      </c>
      <c r="C209" s="56" t="s">
        <v>411</v>
      </c>
      <c r="D209" s="58"/>
      <c r="E209" s="57">
        <v>2473</v>
      </c>
      <c r="F209" s="57">
        <v>54439.21</v>
      </c>
      <c r="G209" s="58"/>
      <c r="H209" s="58"/>
      <c r="I209" s="59"/>
      <c r="J209" s="60">
        <f>VLOOKUP(B209,'[2]Sheet4 (2)'!$C$2:$L$299,10,0)</f>
        <v>57119</v>
      </c>
      <c r="K209" s="57">
        <v>206.79</v>
      </c>
      <c r="L209" s="73"/>
      <c r="M209" s="62">
        <f t="shared" si="5"/>
        <v>-206.79</v>
      </c>
      <c r="N209" s="35" t="e">
        <f>VLOOKUP(B209,'[1]Ann-10'!$B$20:$L$174,11,0)</f>
        <v>#N/A</v>
      </c>
      <c r="O209" s="63" t="e">
        <f t="shared" si="6"/>
        <v>#N/A</v>
      </c>
    </row>
    <row r="210" spans="2:15" x14ac:dyDescent="0.2">
      <c r="B210" s="56" t="s">
        <v>412</v>
      </c>
      <c r="C210" s="56" t="s">
        <v>413</v>
      </c>
      <c r="D210" s="57">
        <v>2080.52</v>
      </c>
      <c r="E210" s="58"/>
      <c r="F210" s="58"/>
      <c r="G210" s="58"/>
      <c r="H210" s="58"/>
      <c r="I210" s="59"/>
      <c r="J210" s="60">
        <f>VLOOKUP(B210,'[2]Sheet4 (2)'!$C$2:$L$299,10,0)</f>
        <v>2650.52</v>
      </c>
      <c r="K210" s="57">
        <v>570</v>
      </c>
      <c r="L210" s="61"/>
      <c r="M210" s="62">
        <f t="shared" si="5"/>
        <v>-570</v>
      </c>
      <c r="N210" s="35" t="e">
        <f>VLOOKUP(B210,'[1]Ann-10'!$B$20:$L$174,11,0)</f>
        <v>#N/A</v>
      </c>
      <c r="O210" s="63" t="e">
        <f t="shared" si="6"/>
        <v>#N/A</v>
      </c>
    </row>
    <row r="211" spans="2:15" x14ac:dyDescent="0.2">
      <c r="B211" s="56" t="s">
        <v>414</v>
      </c>
      <c r="C211" s="56" t="s">
        <v>415</v>
      </c>
      <c r="D211" s="58"/>
      <c r="E211" s="58"/>
      <c r="F211" s="58"/>
      <c r="G211" s="58"/>
      <c r="H211" s="58"/>
      <c r="I211" s="59"/>
      <c r="J211" s="60"/>
      <c r="K211" s="57">
        <v>695</v>
      </c>
      <c r="L211" s="61"/>
      <c r="M211" s="62">
        <f t="shared" si="5"/>
        <v>-695</v>
      </c>
      <c r="N211" s="35">
        <f>VLOOKUP(B211,'[1]Ann-10'!$B$20:$L$174,11,0)</f>
        <v>-695</v>
      </c>
      <c r="O211" s="63" t="str">
        <f t="shared" si="6"/>
        <v>False</v>
      </c>
    </row>
    <row r="212" spans="2:15" x14ac:dyDescent="0.2">
      <c r="B212" s="56" t="s">
        <v>416</v>
      </c>
      <c r="C212" s="56" t="s">
        <v>417</v>
      </c>
      <c r="D212" s="58"/>
      <c r="E212" s="57">
        <v>1381.5</v>
      </c>
      <c r="F212" s="58"/>
      <c r="G212" s="58"/>
      <c r="H212" s="58"/>
      <c r="I212" s="59"/>
      <c r="J212" s="60">
        <f>VLOOKUP(B212,'[2]Sheet4 (2)'!$C$2:$L$299,10,0)</f>
        <v>2471</v>
      </c>
      <c r="K212" s="57">
        <v>1089.5</v>
      </c>
      <c r="L212" s="61"/>
      <c r="M212" s="62">
        <f t="shared" si="5"/>
        <v>-1089.5</v>
      </c>
      <c r="N212" s="35" t="e">
        <f>VLOOKUP(B212,'[1]Ann-10'!$B$20:$L$174,11,0)</f>
        <v>#N/A</v>
      </c>
      <c r="O212" s="63" t="e">
        <f t="shared" si="6"/>
        <v>#N/A</v>
      </c>
    </row>
    <row r="213" spans="2:15" x14ac:dyDescent="0.2">
      <c r="B213" s="56" t="s">
        <v>418</v>
      </c>
      <c r="C213" s="56" t="s">
        <v>419</v>
      </c>
      <c r="D213" s="57">
        <v>50445</v>
      </c>
      <c r="E213" s="57">
        <v>110</v>
      </c>
      <c r="F213" s="58"/>
      <c r="G213" s="57">
        <v>5731</v>
      </c>
      <c r="H213" s="58"/>
      <c r="I213" s="59"/>
      <c r="J213" s="60">
        <f>VLOOKUP(B213,'[2]Sheet4 (2)'!$C$2:$L$299,10,0)</f>
        <v>57820</v>
      </c>
      <c r="K213" s="57">
        <v>1534</v>
      </c>
      <c r="L213" s="61"/>
      <c r="M213" s="62">
        <f t="shared" ref="M213:M248" si="7">L213-K213</f>
        <v>-1534</v>
      </c>
      <c r="N213" s="35" t="e">
        <f>VLOOKUP(B213,'[1]Ann-10'!$B$20:$L$174,11,0)</f>
        <v>#N/A</v>
      </c>
      <c r="O213" s="63" t="e">
        <f t="shared" si="6"/>
        <v>#N/A</v>
      </c>
    </row>
    <row r="214" spans="2:15" x14ac:dyDescent="0.2">
      <c r="B214" s="56" t="s">
        <v>420</v>
      </c>
      <c r="C214" s="56" t="s">
        <v>421</v>
      </c>
      <c r="D214" s="58"/>
      <c r="E214" s="58"/>
      <c r="F214" s="58"/>
      <c r="G214" s="58"/>
      <c r="H214" s="58"/>
      <c r="I214" s="59"/>
      <c r="J214" s="60"/>
      <c r="K214" s="57">
        <v>2360.1799999999998</v>
      </c>
      <c r="L214" s="61"/>
      <c r="M214" s="62">
        <f t="shared" si="7"/>
        <v>-2360.1799999999998</v>
      </c>
      <c r="N214" s="35">
        <f>VLOOKUP(B214,'[1]Ann-10'!$B$20:$L$174,11,0)</f>
        <v>-2360.1799999999998</v>
      </c>
      <c r="O214" s="63" t="str">
        <f t="shared" ref="O214:O248" si="8">IF(M214&gt;N214,"True","False")</f>
        <v>False</v>
      </c>
    </row>
    <row r="215" spans="2:15" x14ac:dyDescent="0.2">
      <c r="B215" s="56" t="s">
        <v>422</v>
      </c>
      <c r="C215" s="56" t="s">
        <v>423</v>
      </c>
      <c r="D215" s="58"/>
      <c r="E215" s="58"/>
      <c r="F215" s="58"/>
      <c r="G215" s="58"/>
      <c r="H215" s="58"/>
      <c r="I215" s="64">
        <v>110401.9</v>
      </c>
      <c r="J215" s="60">
        <f>VLOOKUP(B215,'[2]Sheet4 (2)'!$C$2:$L$299,10,0)</f>
        <v>112883.9</v>
      </c>
      <c r="K215" s="57">
        <v>2482</v>
      </c>
      <c r="L215" s="61"/>
      <c r="M215" s="62">
        <f t="shared" si="7"/>
        <v>-2482</v>
      </c>
      <c r="N215" s="35" t="e">
        <f>VLOOKUP(B215,'[1]Ann-10'!$B$20:$L$174,11,0)</f>
        <v>#N/A</v>
      </c>
      <c r="O215" s="63" t="e">
        <f t="shared" si="8"/>
        <v>#N/A</v>
      </c>
    </row>
    <row r="216" spans="2:15" x14ac:dyDescent="0.2">
      <c r="B216" s="56" t="s">
        <v>424</v>
      </c>
      <c r="C216" s="56" t="s">
        <v>425</v>
      </c>
      <c r="D216" s="58"/>
      <c r="E216" s="58"/>
      <c r="F216" s="58"/>
      <c r="G216" s="58"/>
      <c r="H216" s="58"/>
      <c r="I216" s="59"/>
      <c r="J216" s="60"/>
      <c r="K216" s="57">
        <v>3177</v>
      </c>
      <c r="L216" s="61"/>
      <c r="M216" s="62">
        <f t="shared" si="7"/>
        <v>-3177</v>
      </c>
      <c r="N216" s="35">
        <f>VLOOKUP(B216,'[1]Ann-10'!$B$20:$L$174,11,0)</f>
        <v>-1617</v>
      </c>
      <c r="O216" s="63" t="str">
        <f t="shared" si="8"/>
        <v>False</v>
      </c>
    </row>
    <row r="217" spans="2:15" x14ac:dyDescent="0.2">
      <c r="B217" s="56" t="s">
        <v>426</v>
      </c>
      <c r="C217" s="56" t="s">
        <v>427</v>
      </c>
      <c r="D217" s="58"/>
      <c r="E217" s="58"/>
      <c r="F217" s="58"/>
      <c r="G217" s="58"/>
      <c r="H217" s="58"/>
      <c r="I217" s="59"/>
      <c r="J217" s="60"/>
      <c r="K217" s="57">
        <v>3813</v>
      </c>
      <c r="L217" s="61"/>
      <c r="M217" s="62">
        <f t="shared" si="7"/>
        <v>-3813</v>
      </c>
      <c r="N217" s="35" t="e">
        <f>VLOOKUP(B217,'[1]Ann-10'!$B$20:$L$174,11,0)</f>
        <v>#N/A</v>
      </c>
      <c r="O217" s="63" t="e">
        <f t="shared" si="8"/>
        <v>#N/A</v>
      </c>
    </row>
    <row r="218" spans="2:15" x14ac:dyDescent="0.2">
      <c r="B218" s="56" t="s">
        <v>428</v>
      </c>
      <c r="C218" s="56" t="s">
        <v>429</v>
      </c>
      <c r="D218" s="57">
        <v>3020.8</v>
      </c>
      <c r="E218" s="58"/>
      <c r="F218" s="58"/>
      <c r="G218" s="58"/>
      <c r="H218" s="58"/>
      <c r="I218" s="59"/>
      <c r="J218" s="60">
        <f>VLOOKUP(B218,'[2]Sheet4 (2)'!$C$2:$L$299,10,0)</f>
        <v>6948</v>
      </c>
      <c r="K218" s="57">
        <v>3927.2</v>
      </c>
      <c r="L218" s="61"/>
      <c r="M218" s="62">
        <f t="shared" si="7"/>
        <v>-3927.2</v>
      </c>
      <c r="N218" s="35" t="e">
        <f>VLOOKUP(B218,'[1]Ann-10'!$B$20:$L$174,11,0)</f>
        <v>#N/A</v>
      </c>
      <c r="O218" s="63" t="e">
        <f t="shared" si="8"/>
        <v>#N/A</v>
      </c>
    </row>
    <row r="219" spans="2:15" x14ac:dyDescent="0.2">
      <c r="B219" s="56" t="s">
        <v>430</v>
      </c>
      <c r="C219" s="56" t="s">
        <v>431</v>
      </c>
      <c r="D219" s="58"/>
      <c r="E219" s="58"/>
      <c r="F219" s="58"/>
      <c r="G219" s="58"/>
      <c r="H219" s="58"/>
      <c r="I219" s="59"/>
      <c r="J219" s="60"/>
      <c r="K219" s="57">
        <v>4819</v>
      </c>
      <c r="L219" s="61"/>
      <c r="M219" s="62">
        <f t="shared" si="7"/>
        <v>-4819</v>
      </c>
      <c r="N219" s="35">
        <f>VLOOKUP(B219,'[1]Ann-10'!$B$20:$L$174,11,0)</f>
        <v>-1601</v>
      </c>
      <c r="O219" s="63" t="str">
        <f t="shared" si="8"/>
        <v>False</v>
      </c>
    </row>
    <row r="220" spans="2:15" x14ac:dyDescent="0.2">
      <c r="B220" s="56" t="s">
        <v>432</v>
      </c>
      <c r="C220" s="56" t="s">
        <v>433</v>
      </c>
      <c r="D220" s="58"/>
      <c r="E220" s="58"/>
      <c r="F220" s="58"/>
      <c r="G220" s="58"/>
      <c r="H220" s="58"/>
      <c r="I220" s="59"/>
      <c r="J220" s="60"/>
      <c r="K220" s="57">
        <v>7000</v>
      </c>
      <c r="L220" s="61"/>
      <c r="M220" s="62">
        <f t="shared" si="7"/>
        <v>-7000</v>
      </c>
      <c r="N220" s="35">
        <f>VLOOKUP(B220,'[1]Ann-10'!$B$20:$L$174,11,0)</f>
        <v>-7000</v>
      </c>
      <c r="O220" s="63" t="str">
        <f t="shared" si="8"/>
        <v>False</v>
      </c>
    </row>
    <row r="221" spans="2:15" x14ac:dyDescent="0.2">
      <c r="B221" s="56" t="s">
        <v>434</v>
      </c>
      <c r="C221" s="56" t="s">
        <v>435</v>
      </c>
      <c r="D221" s="58"/>
      <c r="E221" s="58"/>
      <c r="F221" s="57">
        <v>53063</v>
      </c>
      <c r="G221" s="58"/>
      <c r="H221" s="58"/>
      <c r="I221" s="59"/>
      <c r="J221" s="60">
        <f>VLOOKUP(B221,'[2]Sheet4 (2)'!$C$2:$L$299,10,0)</f>
        <v>60234</v>
      </c>
      <c r="K221" s="57">
        <v>7171</v>
      </c>
      <c r="L221" s="61"/>
      <c r="M221" s="62">
        <f t="shared" si="7"/>
        <v>-7171</v>
      </c>
      <c r="N221" s="35">
        <f>VLOOKUP(B221,'[1]Ann-10'!$B$20:$L$174,11,0)</f>
        <v>-60234</v>
      </c>
      <c r="O221" s="63" t="str">
        <f t="shared" si="8"/>
        <v>True</v>
      </c>
    </row>
    <row r="222" spans="2:15" x14ac:dyDescent="0.2">
      <c r="B222" s="56" t="s">
        <v>436</v>
      </c>
      <c r="C222" s="56" t="s">
        <v>437</v>
      </c>
      <c r="D222" s="57">
        <v>4097</v>
      </c>
      <c r="E222" s="58"/>
      <c r="F222" s="57">
        <v>0.52</v>
      </c>
      <c r="G222" s="58"/>
      <c r="H222" s="58"/>
      <c r="I222" s="59"/>
      <c r="J222" s="60">
        <f>VLOOKUP(B222,'[2]Sheet4 (2)'!$C$2:$L$299,10,0)</f>
        <v>12619</v>
      </c>
      <c r="K222" s="57">
        <v>8521.48</v>
      </c>
      <c r="L222" s="61"/>
      <c r="M222" s="62">
        <f t="shared" si="7"/>
        <v>-8521.48</v>
      </c>
      <c r="N222" s="35">
        <f>VLOOKUP(B222,'[1]Ann-10'!$B$20:$L$174,11,0)</f>
        <v>-4097</v>
      </c>
      <c r="O222" s="63" t="str">
        <f t="shared" si="8"/>
        <v>False</v>
      </c>
    </row>
    <row r="223" spans="2:15" x14ac:dyDescent="0.2">
      <c r="B223" s="56" t="s">
        <v>438</v>
      </c>
      <c r="C223" s="56" t="s">
        <v>439</v>
      </c>
      <c r="D223" s="58"/>
      <c r="E223" s="58"/>
      <c r="F223" s="58"/>
      <c r="G223" s="58"/>
      <c r="H223" s="58"/>
      <c r="I223" s="59"/>
      <c r="J223" s="60"/>
      <c r="K223" s="57">
        <v>11740</v>
      </c>
      <c r="L223" s="61"/>
      <c r="M223" s="62">
        <f t="shared" si="7"/>
        <v>-11740</v>
      </c>
      <c r="N223" s="35">
        <f>VLOOKUP(B223,'[1]Ann-10'!$B$20:$L$174,11,0)</f>
        <v>-11740</v>
      </c>
      <c r="O223" s="63" t="str">
        <f t="shared" si="8"/>
        <v>False</v>
      </c>
    </row>
    <row r="224" spans="2:15" x14ac:dyDescent="0.2">
      <c r="B224" s="56" t="s">
        <v>440</v>
      </c>
      <c r="C224" s="56" t="s">
        <v>441</v>
      </c>
      <c r="D224" s="58"/>
      <c r="E224" s="58"/>
      <c r="F224" s="58"/>
      <c r="G224" s="58"/>
      <c r="H224" s="58"/>
      <c r="I224" s="59"/>
      <c r="J224" s="60"/>
      <c r="K224" s="57">
        <v>13605</v>
      </c>
      <c r="L224" s="61"/>
      <c r="M224" s="62">
        <f t="shared" si="7"/>
        <v>-13605</v>
      </c>
      <c r="N224" s="35" t="e">
        <f>VLOOKUP(B224,'[1]Ann-10'!$B$20:$L$174,11,0)</f>
        <v>#N/A</v>
      </c>
      <c r="O224" s="63" t="e">
        <f t="shared" si="8"/>
        <v>#N/A</v>
      </c>
    </row>
    <row r="225" spans="2:15" x14ac:dyDescent="0.2">
      <c r="B225" s="56" t="s">
        <v>442</v>
      </c>
      <c r="C225" s="56" t="s">
        <v>443</v>
      </c>
      <c r="D225" s="58"/>
      <c r="E225" s="58"/>
      <c r="F225" s="58"/>
      <c r="G225" s="58"/>
      <c r="H225" s="58"/>
      <c r="I225" s="59"/>
      <c r="J225" s="60"/>
      <c r="K225" s="57">
        <v>15256</v>
      </c>
      <c r="L225" s="61"/>
      <c r="M225" s="62">
        <f t="shared" si="7"/>
        <v>-15256</v>
      </c>
      <c r="N225" s="35">
        <f>VLOOKUP(B225,'[1]Ann-10'!$B$20:$L$174,11,0)</f>
        <v>-15256</v>
      </c>
      <c r="O225" s="63" t="str">
        <f t="shared" si="8"/>
        <v>False</v>
      </c>
    </row>
    <row r="226" spans="2:15" x14ac:dyDescent="0.2">
      <c r="B226" s="56" t="s">
        <v>444</v>
      </c>
      <c r="C226" s="56" t="s">
        <v>445</v>
      </c>
      <c r="D226" s="58"/>
      <c r="E226" s="58"/>
      <c r="F226" s="58"/>
      <c r="G226" s="58"/>
      <c r="H226" s="58"/>
      <c r="I226" s="59"/>
      <c r="J226" s="60"/>
      <c r="K226" s="57">
        <v>17248</v>
      </c>
      <c r="L226" s="61"/>
      <c r="M226" s="62">
        <f t="shared" si="7"/>
        <v>-17248</v>
      </c>
      <c r="N226" s="35">
        <f>VLOOKUP(B226,'[1]Ann-10'!$B$20:$L$174,11,0)</f>
        <v>-17248</v>
      </c>
      <c r="O226" s="63" t="str">
        <f t="shared" si="8"/>
        <v>False</v>
      </c>
    </row>
    <row r="227" spans="2:15" x14ac:dyDescent="0.2">
      <c r="B227" s="56" t="s">
        <v>446</v>
      </c>
      <c r="C227" s="56" t="s">
        <v>447</v>
      </c>
      <c r="D227" s="58"/>
      <c r="E227" s="58"/>
      <c r="F227" s="57">
        <v>16553</v>
      </c>
      <c r="G227" s="58"/>
      <c r="H227" s="58"/>
      <c r="I227" s="59"/>
      <c r="J227" s="60">
        <f>VLOOKUP(B227,'[2]Sheet4 (2)'!$C$2:$L$299,10,0)</f>
        <v>37053</v>
      </c>
      <c r="K227" s="57">
        <v>20500</v>
      </c>
      <c r="L227" s="61"/>
      <c r="M227" s="62">
        <f t="shared" si="7"/>
        <v>-20500</v>
      </c>
      <c r="N227" s="35">
        <f>VLOOKUP(B227,'[1]Ann-10'!$B$20:$L$174,11,0)</f>
        <v>-20500</v>
      </c>
      <c r="O227" s="63" t="str">
        <f t="shared" si="8"/>
        <v>False</v>
      </c>
    </row>
    <row r="228" spans="2:15" x14ac:dyDescent="0.2">
      <c r="B228" s="56" t="s">
        <v>448</v>
      </c>
      <c r="C228" s="56" t="s">
        <v>449</v>
      </c>
      <c r="D228" s="57">
        <v>25920</v>
      </c>
      <c r="E228" s="57">
        <v>25920</v>
      </c>
      <c r="F228" s="57">
        <v>69120</v>
      </c>
      <c r="G228" s="58"/>
      <c r="H228" s="58"/>
      <c r="I228" s="59"/>
      <c r="J228" s="60">
        <f>VLOOKUP(B228,'[2]Sheet4 (2)'!$C$2:$L$299,10,0)</f>
        <v>142560</v>
      </c>
      <c r="K228" s="57">
        <v>21600</v>
      </c>
      <c r="L228" s="61"/>
      <c r="M228" s="62">
        <f t="shared" si="7"/>
        <v>-21600</v>
      </c>
      <c r="N228" s="35">
        <f>VLOOKUP(B228,'[1]Ann-10'!$B$20:$L$174,11,0)</f>
        <v>-8640</v>
      </c>
      <c r="O228" s="63" t="str">
        <f t="shared" si="8"/>
        <v>False</v>
      </c>
    </row>
    <row r="229" spans="2:15" x14ac:dyDescent="0.2">
      <c r="B229" s="56" t="s">
        <v>450</v>
      </c>
      <c r="C229" s="56" t="s">
        <v>451</v>
      </c>
      <c r="D229" s="58"/>
      <c r="E229" s="58"/>
      <c r="F229" s="57">
        <v>46527</v>
      </c>
      <c r="G229" s="58"/>
      <c r="H229" s="58"/>
      <c r="I229" s="59"/>
      <c r="J229" s="60">
        <f>VLOOKUP(B229,'[2]Sheet4 (2)'!$C$2:$L$299,10,0)</f>
        <v>71526</v>
      </c>
      <c r="K229" s="57">
        <v>24999</v>
      </c>
      <c r="L229" s="61"/>
      <c r="M229" s="62">
        <f t="shared" si="7"/>
        <v>-24999</v>
      </c>
      <c r="N229" s="35" t="e">
        <f>VLOOKUP(B229,'[1]Ann-10'!$B$20:$L$174,11,0)</f>
        <v>#N/A</v>
      </c>
      <c r="O229" s="63" t="e">
        <f t="shared" si="8"/>
        <v>#N/A</v>
      </c>
    </row>
    <row r="230" spans="2:15" x14ac:dyDescent="0.2">
      <c r="B230" s="56" t="s">
        <v>452</v>
      </c>
      <c r="C230" s="56" t="s">
        <v>453</v>
      </c>
      <c r="D230" s="57">
        <v>83385</v>
      </c>
      <c r="E230" s="57">
        <v>113937.5</v>
      </c>
      <c r="F230" s="57">
        <v>121015</v>
      </c>
      <c r="G230" s="58"/>
      <c r="H230" s="58"/>
      <c r="I230" s="59"/>
      <c r="J230" s="60">
        <f>VLOOKUP(B230,'[2]Sheet4 (2)'!$C$2:$L$299,10,0)</f>
        <v>346104</v>
      </c>
      <c r="K230" s="57">
        <v>27766.5</v>
      </c>
      <c r="L230" s="61"/>
      <c r="M230" s="62">
        <f t="shared" si="7"/>
        <v>-27766.5</v>
      </c>
      <c r="N230" s="35">
        <f>VLOOKUP(B230,'[1]Ann-10'!$B$20:$L$174,11,0)</f>
        <v>-23160</v>
      </c>
      <c r="O230" s="63" t="str">
        <f t="shared" si="8"/>
        <v>False</v>
      </c>
    </row>
    <row r="231" spans="2:15" x14ac:dyDescent="0.2">
      <c r="B231" s="56" t="s">
        <v>454</v>
      </c>
      <c r="C231" s="56" t="s">
        <v>455</v>
      </c>
      <c r="D231" s="58"/>
      <c r="E231" s="58"/>
      <c r="F231" s="57">
        <v>37170</v>
      </c>
      <c r="G231" s="58"/>
      <c r="H231" s="58"/>
      <c r="I231" s="59"/>
      <c r="J231" s="60">
        <f>VLOOKUP(B231,'[2]Sheet4 (2)'!$C$2:$L$299,10,0)</f>
        <v>65490</v>
      </c>
      <c r="K231" s="57">
        <v>28320</v>
      </c>
      <c r="L231" s="61"/>
      <c r="M231" s="62">
        <f t="shared" si="7"/>
        <v>-28320</v>
      </c>
      <c r="N231" s="35">
        <f>VLOOKUP(B231,'[1]Ann-10'!$B$20:$L$174,11,0)</f>
        <v>-3540</v>
      </c>
      <c r="O231" s="63" t="str">
        <f t="shared" si="8"/>
        <v>False</v>
      </c>
    </row>
    <row r="232" spans="2:15" x14ac:dyDescent="0.2">
      <c r="B232" s="56" t="s">
        <v>456</v>
      </c>
      <c r="C232" s="56" t="s">
        <v>457</v>
      </c>
      <c r="D232" s="58"/>
      <c r="E232" s="58"/>
      <c r="F232" s="58"/>
      <c r="G232" s="58"/>
      <c r="H232" s="58"/>
      <c r="I232" s="59"/>
      <c r="J232" s="60"/>
      <c r="K232" s="57">
        <v>34000</v>
      </c>
      <c r="L232" s="61"/>
      <c r="M232" s="62">
        <f t="shared" si="7"/>
        <v>-34000</v>
      </c>
      <c r="N232" s="35" t="e">
        <f>VLOOKUP(B232,'[1]Ann-10'!$B$20:$L$174,11,0)</f>
        <v>#N/A</v>
      </c>
      <c r="O232" s="63" t="e">
        <f t="shared" si="8"/>
        <v>#N/A</v>
      </c>
    </row>
    <row r="233" spans="2:15" x14ac:dyDescent="0.2">
      <c r="B233" s="56" t="s">
        <v>458</v>
      </c>
      <c r="C233" s="56" t="s">
        <v>459</v>
      </c>
      <c r="D233" s="58"/>
      <c r="E233" s="58"/>
      <c r="F233" s="57">
        <v>46020</v>
      </c>
      <c r="G233" s="58"/>
      <c r="H233" s="58"/>
      <c r="I233" s="59"/>
      <c r="J233" s="60">
        <f>VLOOKUP(B233,'[2]Sheet4 (2)'!$C$2:$L$299,10,0)</f>
        <v>84960</v>
      </c>
      <c r="K233" s="57">
        <v>38940</v>
      </c>
      <c r="L233" s="61"/>
      <c r="M233" s="62">
        <f t="shared" si="7"/>
        <v>-38940</v>
      </c>
      <c r="N233" s="35" t="e">
        <f>VLOOKUP(B233,'[1]Ann-10'!$B$20:$L$174,11,0)</f>
        <v>#N/A</v>
      </c>
      <c r="O233" s="63" t="e">
        <f t="shared" si="8"/>
        <v>#N/A</v>
      </c>
    </row>
    <row r="234" spans="2:15" x14ac:dyDescent="0.2">
      <c r="B234" s="56" t="s">
        <v>460</v>
      </c>
      <c r="C234" s="56" t="s">
        <v>461</v>
      </c>
      <c r="D234" s="58"/>
      <c r="E234" s="57">
        <v>66219.5</v>
      </c>
      <c r="F234" s="57">
        <v>0.71</v>
      </c>
      <c r="G234" s="58"/>
      <c r="H234" s="58"/>
      <c r="I234" s="59"/>
      <c r="J234" s="60">
        <f>VLOOKUP(B234,'[2]Sheet4 (2)'!$C$2:$L$299,10,0)</f>
        <v>108731</v>
      </c>
      <c r="K234" s="57">
        <v>42510.79</v>
      </c>
      <c r="L234" s="61"/>
      <c r="M234" s="62">
        <f t="shared" si="7"/>
        <v>-42510.79</v>
      </c>
      <c r="N234" s="35">
        <f>VLOOKUP(B234,'[1]Ann-10'!$B$20:$L$174,11,0)</f>
        <v>-15467</v>
      </c>
      <c r="O234" s="63" t="str">
        <f t="shared" si="8"/>
        <v>False</v>
      </c>
    </row>
    <row r="235" spans="2:15" x14ac:dyDescent="0.2">
      <c r="B235" s="56" t="s">
        <v>462</v>
      </c>
      <c r="C235" s="56" t="s">
        <v>463</v>
      </c>
      <c r="D235" s="58"/>
      <c r="E235" s="58"/>
      <c r="F235" s="58"/>
      <c r="G235" s="58"/>
      <c r="H235" s="58"/>
      <c r="I235" s="59"/>
      <c r="J235" s="60"/>
      <c r="K235" s="57">
        <v>50000</v>
      </c>
      <c r="L235" s="61"/>
      <c r="M235" s="62">
        <f t="shared" si="7"/>
        <v>-50000</v>
      </c>
      <c r="N235" s="35" t="e">
        <f>VLOOKUP(B235,'[1]Ann-10'!$B$20:$L$174,11,0)</f>
        <v>#N/A</v>
      </c>
      <c r="O235" s="63" t="e">
        <f t="shared" si="8"/>
        <v>#N/A</v>
      </c>
    </row>
    <row r="236" spans="2:15" x14ac:dyDescent="0.2">
      <c r="B236" s="56" t="s">
        <v>464</v>
      </c>
      <c r="C236" s="56" t="s">
        <v>465</v>
      </c>
      <c r="D236" s="58"/>
      <c r="E236" s="58"/>
      <c r="F236" s="58"/>
      <c r="G236" s="58"/>
      <c r="H236" s="58"/>
      <c r="I236" s="59"/>
      <c r="J236" s="60"/>
      <c r="K236" s="57">
        <v>71639</v>
      </c>
      <c r="L236" s="61"/>
      <c r="M236" s="62">
        <f t="shared" si="7"/>
        <v>-71639</v>
      </c>
      <c r="N236" s="35" t="e">
        <f>VLOOKUP(B236,'[1]Ann-10'!$B$20:$L$174,11,0)</f>
        <v>#N/A</v>
      </c>
      <c r="O236" s="63" t="e">
        <f t="shared" si="8"/>
        <v>#N/A</v>
      </c>
    </row>
    <row r="237" spans="2:15" x14ac:dyDescent="0.2">
      <c r="B237" s="56" t="s">
        <v>466</v>
      </c>
      <c r="C237" s="56" t="s">
        <v>467</v>
      </c>
      <c r="D237" s="58"/>
      <c r="E237" s="58"/>
      <c r="F237" s="57">
        <v>159760</v>
      </c>
      <c r="G237" s="58"/>
      <c r="H237" s="58"/>
      <c r="I237" s="59"/>
      <c r="J237" s="60">
        <f>VLOOKUP(B237,'[2]Sheet4 (2)'!$C$2:$L$299,10,0)</f>
        <v>238431</v>
      </c>
      <c r="K237" s="57">
        <v>78671</v>
      </c>
      <c r="L237" s="61"/>
      <c r="M237" s="62">
        <f t="shared" si="7"/>
        <v>-78671</v>
      </c>
      <c r="N237" s="35">
        <f>VLOOKUP(B237,'[1]Ann-10'!$B$20:$L$174,11,0)</f>
        <v>21401</v>
      </c>
      <c r="O237" s="63" t="str">
        <f t="shared" si="8"/>
        <v>False</v>
      </c>
    </row>
    <row r="238" spans="2:15" x14ac:dyDescent="0.2">
      <c r="B238" s="56" t="s">
        <v>468</v>
      </c>
      <c r="C238" s="56" t="s">
        <v>469</v>
      </c>
      <c r="D238" s="58"/>
      <c r="E238" s="58"/>
      <c r="F238" s="57">
        <v>10288</v>
      </c>
      <c r="G238" s="58"/>
      <c r="H238" s="58"/>
      <c r="I238" s="59"/>
      <c r="J238" s="60">
        <f>VLOOKUP(B238,'[2]Sheet4 (2)'!$C$2:$L$299,10,0)</f>
        <v>125000</v>
      </c>
      <c r="K238" s="57">
        <v>114712</v>
      </c>
      <c r="L238" s="61"/>
      <c r="M238" s="62">
        <f t="shared" si="7"/>
        <v>-114712</v>
      </c>
      <c r="N238" s="35">
        <f>VLOOKUP(B238,'[1]Ann-10'!$B$20:$L$174,11,0)</f>
        <v>-63923</v>
      </c>
      <c r="O238" s="63" t="str">
        <f t="shared" si="8"/>
        <v>False</v>
      </c>
    </row>
    <row r="239" spans="2:15" x14ac:dyDescent="0.2">
      <c r="B239" s="56" t="s">
        <v>470</v>
      </c>
      <c r="C239" s="56" t="s">
        <v>471</v>
      </c>
      <c r="D239" s="58"/>
      <c r="E239" s="58"/>
      <c r="F239" s="58"/>
      <c r="G239" s="58"/>
      <c r="H239" s="58"/>
      <c r="I239" s="59"/>
      <c r="J239" s="60"/>
      <c r="K239" s="57">
        <v>161676</v>
      </c>
      <c r="L239" s="61"/>
      <c r="M239" s="62">
        <f t="shared" si="7"/>
        <v>-161676</v>
      </c>
      <c r="N239" s="35" t="e">
        <f>VLOOKUP(B239,'[1]Ann-10'!$B$20:$L$174,11,0)</f>
        <v>#N/A</v>
      </c>
      <c r="O239" s="63" t="e">
        <f t="shared" si="8"/>
        <v>#N/A</v>
      </c>
    </row>
    <row r="240" spans="2:15" x14ac:dyDescent="0.2">
      <c r="B240" s="56" t="s">
        <v>472</v>
      </c>
      <c r="C240" s="56" t="s">
        <v>473</v>
      </c>
      <c r="D240" s="58"/>
      <c r="E240" s="58"/>
      <c r="F240" s="58"/>
      <c r="G240" s="58"/>
      <c r="H240" s="58"/>
      <c r="I240" s="59"/>
      <c r="J240" s="60"/>
      <c r="K240" s="57">
        <v>208336</v>
      </c>
      <c r="L240" s="61"/>
      <c r="M240" s="62">
        <f t="shared" si="7"/>
        <v>-208336</v>
      </c>
      <c r="N240" s="35" t="e">
        <f>VLOOKUP(B240,'[1]Ann-10'!$B$20:$L$174,11,0)</f>
        <v>#N/A</v>
      </c>
      <c r="O240" s="63" t="e">
        <f t="shared" si="8"/>
        <v>#N/A</v>
      </c>
    </row>
    <row r="241" spans="2:15" x14ac:dyDescent="0.2">
      <c r="B241" s="56" t="s">
        <v>474</v>
      </c>
      <c r="C241" s="56" t="s">
        <v>475</v>
      </c>
      <c r="D241" s="58"/>
      <c r="E241" s="58"/>
      <c r="F241" s="58"/>
      <c r="G241" s="58"/>
      <c r="H241" s="58"/>
      <c r="I241" s="59"/>
      <c r="J241" s="60"/>
      <c r="K241" s="57">
        <v>251000</v>
      </c>
      <c r="L241" s="61"/>
      <c r="M241" s="62">
        <f t="shared" si="7"/>
        <v>-251000</v>
      </c>
      <c r="N241" s="35" t="e">
        <f>VLOOKUP(B241,'[1]Ann-10'!$B$20:$L$174,11,0)</f>
        <v>#N/A</v>
      </c>
      <c r="O241" s="63" t="e">
        <f t="shared" si="8"/>
        <v>#N/A</v>
      </c>
    </row>
    <row r="242" spans="2:15" x14ac:dyDescent="0.2">
      <c r="B242" s="56" t="s">
        <v>476</v>
      </c>
      <c r="C242" s="56" t="s">
        <v>477</v>
      </c>
      <c r="D242" s="58"/>
      <c r="E242" s="58"/>
      <c r="F242" s="58"/>
      <c r="G242" s="58"/>
      <c r="H242" s="58"/>
      <c r="I242" s="64">
        <v>21196.01</v>
      </c>
      <c r="J242" s="60">
        <f>VLOOKUP(B242,'[2]Sheet4 (2)'!$C$2:$L$299,10,0)</f>
        <v>283196.01</v>
      </c>
      <c r="K242" s="57">
        <v>262000</v>
      </c>
      <c r="L242" s="61"/>
      <c r="M242" s="62">
        <f t="shared" si="7"/>
        <v>-262000</v>
      </c>
      <c r="N242" s="35" t="e">
        <f>VLOOKUP(B242,'[1]Ann-10'!$B$20:$L$174,11,0)</f>
        <v>#N/A</v>
      </c>
      <c r="O242" s="63" t="e">
        <f t="shared" si="8"/>
        <v>#N/A</v>
      </c>
    </row>
    <row r="243" spans="2:15" x14ac:dyDescent="0.2">
      <c r="B243" s="56" t="s">
        <v>478</v>
      </c>
      <c r="C243" s="56" t="s">
        <v>479</v>
      </c>
      <c r="D243" s="58"/>
      <c r="E243" s="58"/>
      <c r="F243" s="58"/>
      <c r="G243" s="58"/>
      <c r="H243" s="58"/>
      <c r="I243" s="59"/>
      <c r="J243" s="60"/>
      <c r="K243" s="57">
        <v>533844.47999999998</v>
      </c>
      <c r="L243" s="61"/>
      <c r="M243" s="62">
        <f t="shared" si="7"/>
        <v>-533844.47999999998</v>
      </c>
      <c r="N243" s="35">
        <f>VLOOKUP(B243,'[1]Ann-10'!$B$20:$L$174,11,0)</f>
        <v>-303766.69</v>
      </c>
      <c r="O243" s="63" t="str">
        <f t="shared" si="8"/>
        <v>False</v>
      </c>
    </row>
    <row r="244" spans="2:15" x14ac:dyDescent="0.2">
      <c r="B244" s="56" t="s">
        <v>480</v>
      </c>
      <c r="C244" s="56" t="s">
        <v>481</v>
      </c>
      <c r="D244" s="58"/>
      <c r="E244" s="58"/>
      <c r="F244" s="58"/>
      <c r="G244" s="58"/>
      <c r="H244" s="58"/>
      <c r="I244" s="59"/>
      <c r="J244" s="60"/>
      <c r="K244" s="57">
        <v>566400</v>
      </c>
      <c r="L244" s="61"/>
      <c r="M244" s="62">
        <f t="shared" si="7"/>
        <v>-566400</v>
      </c>
      <c r="N244" s="35" t="e">
        <f>VLOOKUP(B244,'[1]Ann-10'!$B$20:$L$174,11,0)</f>
        <v>#N/A</v>
      </c>
      <c r="O244" s="63" t="e">
        <f t="shared" si="8"/>
        <v>#N/A</v>
      </c>
    </row>
    <row r="245" spans="2:15" x14ac:dyDescent="0.2">
      <c r="B245" s="56" t="s">
        <v>482</v>
      </c>
      <c r="C245" s="56" t="s">
        <v>483</v>
      </c>
      <c r="D245" s="57">
        <v>826359</v>
      </c>
      <c r="E245" s="57">
        <v>824722</v>
      </c>
      <c r="F245" s="57">
        <v>801208</v>
      </c>
      <c r="G245" s="58"/>
      <c r="H245" s="58"/>
      <c r="I245" s="59"/>
      <c r="J245" s="60">
        <f>VLOOKUP(B245,'[2]Sheet4 (2)'!$C$2:$L$299,10,0)</f>
        <v>3306505</v>
      </c>
      <c r="K245" s="57">
        <v>854216</v>
      </c>
      <c r="L245" s="61"/>
      <c r="M245" s="62">
        <f t="shared" si="7"/>
        <v>-854216</v>
      </c>
      <c r="N245" s="35">
        <f>VLOOKUP(B245,'[1]Ann-10'!$B$20:$L$174,11,0)</f>
        <v>-130333</v>
      </c>
      <c r="O245" s="63" t="str">
        <f t="shared" si="8"/>
        <v>False</v>
      </c>
    </row>
    <row r="246" spans="2:15" x14ac:dyDescent="0.2">
      <c r="B246" s="56" t="s">
        <v>484</v>
      </c>
      <c r="C246" s="56" t="s">
        <v>485</v>
      </c>
      <c r="D246" s="58"/>
      <c r="E246" s="58"/>
      <c r="F246" s="58"/>
      <c r="G246" s="58"/>
      <c r="H246" s="58"/>
      <c r="I246" s="64">
        <v>108493.13</v>
      </c>
      <c r="J246" s="60">
        <f>VLOOKUP(B246,'[2]Sheet4 (2)'!$C$2:$L$299,10,0)</f>
        <v>971814.58</v>
      </c>
      <c r="K246" s="57">
        <v>863321.45</v>
      </c>
      <c r="L246" s="61"/>
      <c r="M246" s="62">
        <f t="shared" si="7"/>
        <v>-863321.45</v>
      </c>
      <c r="N246" s="35" t="e">
        <f>VLOOKUP(B246,'[1]Ann-10'!$B$20:$L$174,11,0)</f>
        <v>#N/A</v>
      </c>
      <c r="O246" s="63" t="e">
        <f t="shared" si="8"/>
        <v>#N/A</v>
      </c>
    </row>
    <row r="247" spans="2:15" x14ac:dyDescent="0.2">
      <c r="B247" s="56" t="s">
        <v>486</v>
      </c>
      <c r="C247" s="56" t="s">
        <v>487</v>
      </c>
      <c r="D247" s="58"/>
      <c r="E247" s="58"/>
      <c r="F247" s="58"/>
      <c r="G247" s="58"/>
      <c r="H247" s="58"/>
      <c r="I247" s="59"/>
      <c r="J247" s="60"/>
      <c r="K247" s="57">
        <v>1077740</v>
      </c>
      <c r="L247" s="61"/>
      <c r="M247" s="62">
        <f t="shared" si="7"/>
        <v>-1077740</v>
      </c>
      <c r="N247" s="35">
        <f>VLOOKUP(B247,'[1]Ann-10'!$B$20:$L$174,11,0)</f>
        <v>-688085</v>
      </c>
      <c r="O247" s="63" t="str">
        <f t="shared" si="8"/>
        <v>False</v>
      </c>
    </row>
    <row r="248" spans="2:15" x14ac:dyDescent="0.2">
      <c r="B248" s="56" t="s">
        <v>488</v>
      </c>
      <c r="C248" s="56" t="s">
        <v>489</v>
      </c>
      <c r="D248" s="58"/>
      <c r="E248" s="58"/>
      <c r="F248" s="58"/>
      <c r="G248" s="58"/>
      <c r="H248" s="58"/>
      <c r="I248" s="59"/>
      <c r="J248" s="60"/>
      <c r="K248" s="57">
        <v>5867400</v>
      </c>
      <c r="L248" s="61"/>
      <c r="M248" s="62">
        <f t="shared" si="7"/>
        <v>-5867400</v>
      </c>
      <c r="N248" s="35" t="e">
        <f>VLOOKUP(B248,'[1]Ann-10'!$B$20:$L$174,11,0)</f>
        <v>#N/A</v>
      </c>
      <c r="O248" s="63" t="e">
        <f t="shared" si="8"/>
        <v>#N/A</v>
      </c>
    </row>
    <row r="249" spans="2:15" s="77" customFormat="1" x14ac:dyDescent="0.2">
      <c r="B249" s="74" t="s">
        <v>490</v>
      </c>
      <c r="C249" s="74"/>
      <c r="D249" s="75">
        <f t="shared" ref="D249:L249" si="9">SUM(D21:D248)</f>
        <v>7590140.4699999979</v>
      </c>
      <c r="E249" s="75">
        <f t="shared" si="9"/>
        <v>2935358.7799999993</v>
      </c>
      <c r="F249" s="75">
        <f t="shared" si="9"/>
        <v>3067789.17</v>
      </c>
      <c r="G249" s="75">
        <f t="shared" si="9"/>
        <v>178592.36</v>
      </c>
      <c r="H249" s="75">
        <f t="shared" si="9"/>
        <v>581271.03999999992</v>
      </c>
      <c r="I249" s="75">
        <f t="shared" si="9"/>
        <v>3118113.7299999995</v>
      </c>
      <c r="J249" s="75">
        <f>SUM(J21:J248)</f>
        <v>11851951.090000002</v>
      </c>
      <c r="K249" s="75">
        <f t="shared" si="9"/>
        <v>11304807.370000001</v>
      </c>
      <c r="L249" s="75">
        <f t="shared" si="9"/>
        <v>8022371.0199999996</v>
      </c>
      <c r="M249" s="76"/>
      <c r="N249" s="76"/>
      <c r="O249" s="76"/>
    </row>
  </sheetData>
  <autoFilter ref="B20:O249"/>
  <mergeCells count="1">
    <mergeCell ref="B249:C249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Ann-8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Karthik-VA</dc:creator>
  <cp:lastModifiedBy>Karthik-VA</cp:lastModifiedBy>
  <dcterms:created xsi:type="dcterms:W3CDTF">2019-07-23T06:17:34Z</dcterms:created>
  <dcterms:modified xsi:type="dcterms:W3CDTF">2019-07-23T06:18:25Z</dcterms:modified>
</cp:coreProperties>
</file>