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\"/>
    </mc:Choice>
  </mc:AlternateContent>
  <bookViews>
    <workbookView xWindow="0" yWindow="0" windowWidth="20490" windowHeight="7125"/>
  </bookViews>
  <sheets>
    <sheet name="Ann-10" sheetId="1" r:id="rId1"/>
  </sheets>
  <definedNames>
    <definedName name="_xlnm._FilterDatabase" localSheetId="0" hidden="1">'Ann-10'!$B$14:$J$21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J21" i="1"/>
  <c r="F21" i="1"/>
  <c r="E21" i="1"/>
  <c r="I21" i="1" s="1"/>
  <c r="D21" i="1"/>
  <c r="F20" i="1"/>
  <c r="J20" i="1" s="1"/>
  <c r="E20" i="1"/>
  <c r="I20" i="1" s="1"/>
  <c r="D20" i="1"/>
  <c r="I19" i="1"/>
  <c r="F19" i="1"/>
  <c r="J19" i="1" s="1"/>
  <c r="E19" i="1"/>
  <c r="D19" i="1"/>
  <c r="J18" i="1"/>
  <c r="I18" i="1"/>
  <c r="F18" i="1"/>
  <c r="E18" i="1"/>
  <c r="D18" i="1"/>
  <c r="J17" i="1"/>
  <c r="F17" i="1"/>
  <c r="E17" i="1"/>
  <c r="I17" i="1" s="1"/>
  <c r="D17" i="1"/>
  <c r="F16" i="1"/>
  <c r="J16" i="1" s="1"/>
  <c r="E16" i="1"/>
  <c r="I16" i="1" s="1"/>
  <c r="D16" i="1"/>
  <c r="I15" i="1"/>
  <c r="F15" i="1"/>
  <c r="F22" i="1" s="1"/>
  <c r="D9" i="1" s="1"/>
  <c r="E9" i="1" s="1"/>
  <c r="E15" i="1"/>
  <c r="E22" i="1" s="1"/>
  <c r="D10" i="1" s="1"/>
  <c r="E10" i="1" s="1"/>
  <c r="D15" i="1"/>
  <c r="D22" i="1" s="1"/>
  <c r="C10" i="1"/>
  <c r="C9" i="1"/>
  <c r="I22" i="1" l="1"/>
  <c r="J15" i="1"/>
  <c r="J22" i="1" s="1"/>
</calcChain>
</file>

<file path=xl/sharedStrings.xml><?xml version="1.0" encoding="utf-8"?>
<sst xmlns="http://schemas.openxmlformats.org/spreadsheetml/2006/main" count="40" uniqueCount="33">
  <si>
    <t>UNIT                : HOTEL GREEN PARK-CHENNAI</t>
  </si>
  <si>
    <t xml:space="preserve">TITLE              : TCS SHORT BOOKED / CLAIMED </t>
  </si>
  <si>
    <t>Summary:</t>
  </si>
  <si>
    <t>Description</t>
  </si>
  <si>
    <t>TCS as per Books Rs.</t>
  </si>
  <si>
    <t>TCS as per GSTR 2A Rs.</t>
  </si>
  <si>
    <t>Short / (Excess) bookings</t>
  </si>
  <si>
    <t>Remarks</t>
  </si>
  <si>
    <t>SGST</t>
  </si>
  <si>
    <t>Short booked in books</t>
  </si>
  <si>
    <t>CGST</t>
  </si>
  <si>
    <t>DIFFERENCE IN CGST &amp; SGST :</t>
  </si>
  <si>
    <t>As per GSTR 2A</t>
  </si>
  <si>
    <t>As per Books</t>
  </si>
  <si>
    <t>Difference</t>
  </si>
  <si>
    <t>GSTIN of supplier</t>
  </si>
  <si>
    <t>Collector's Name</t>
  </si>
  <si>
    <t>Net Amount liable for TCS</t>
  </si>
  <si>
    <t>33AABCF5352Q1CO</t>
  </si>
  <si>
    <t>NEARBUY INDIA PRIVATE LIMITED</t>
  </si>
  <si>
    <t>33AACCC6016B1CQ</t>
  </si>
  <si>
    <t>Cleartrip Private Limited</t>
  </si>
  <si>
    <t>33AACCD0796K1CV</t>
  </si>
  <si>
    <t>Yatra Hotel Solutions Private Limited</t>
  </si>
  <si>
    <t>33AACCD1707E1CN</t>
  </si>
  <si>
    <t>Yatra TG Stays Private Limited</t>
  </si>
  <si>
    <t>33AADCM5146R1CD</t>
  </si>
  <si>
    <t>MAKEMYTRIP (INDIA) PRIVATE LIMITED</t>
  </si>
  <si>
    <t>33AAFCB7707D1CC</t>
  </si>
  <si>
    <t>BUNDL TECHNOLOGIES PRIVATE LIMITED</t>
  </si>
  <si>
    <t>33AAHCP1178L1CI</t>
  </si>
  <si>
    <t>IBIBO GROUP PRIVATE LIMITED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</si>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</sst>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u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rgb="FFFFC000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164" fontId="2" fillId="2" borderId="2" xfId="1" applyFont="1" applyFill="1" applyBorder="1"/>
    <xf numFmtId="164" fontId="2" fillId="2" borderId="2" xfId="1" applyFont="1" applyFill="1" applyBorder="1" applyAlignment="1">
      <alignment horizontal="center"/>
    </xf>
    <xf numFmtId="164" fontId="2" fillId="2" borderId="3" xfId="1" applyFont="1" applyFill="1" applyBorder="1"/>
    <xf numFmtId="164" fontId="3" fillId="0" borderId="0" xfId="1" applyFont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164" fontId="4" fillId="2" borderId="0" xfId="1" applyFont="1" applyFill="1" applyBorder="1"/>
    <xf numFmtId="164" fontId="4" fillId="2" borderId="0" xfId="1" applyFont="1" applyFill="1" applyBorder="1" applyAlignment="1">
      <alignment horizontal="center"/>
    </xf>
    <xf numFmtId="164" fontId="4" fillId="2" borderId="5" xfId="1" applyFont="1" applyFill="1" applyBorder="1"/>
    <xf numFmtId="0" fontId="2" fillId="2" borderId="6" xfId="2" applyFont="1" applyFill="1" applyBorder="1"/>
    <xf numFmtId="0" fontId="2" fillId="2" borderId="7" xfId="2" applyFont="1" applyFill="1" applyBorder="1"/>
    <xf numFmtId="164" fontId="2" fillId="2" borderId="7" xfId="1" applyFont="1" applyFill="1" applyBorder="1"/>
    <xf numFmtId="164" fontId="2" fillId="2" borderId="7" xfId="1" applyFont="1" applyFill="1" applyBorder="1" applyAlignment="1">
      <alignment horizontal="center"/>
    </xf>
    <xf numFmtId="164" fontId="2" fillId="2" borderId="8" xfId="1" applyFont="1" applyFill="1" applyBorder="1"/>
    <xf numFmtId="0" fontId="5" fillId="0" borderId="4" xfId="0" applyFont="1" applyBorder="1"/>
    <xf numFmtId="0" fontId="5" fillId="0" borderId="0" xfId="0" applyFont="1" applyBorder="1"/>
    <xf numFmtId="164" fontId="3" fillId="0" borderId="0" xfId="1" applyFont="1" applyBorder="1"/>
    <xf numFmtId="164" fontId="3" fillId="0" borderId="0" xfId="1" applyFont="1" applyBorder="1" applyAlignment="1">
      <alignment horizontal="center"/>
    </xf>
    <xf numFmtId="164" fontId="3" fillId="0" borderId="5" xfId="1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164" fontId="5" fillId="0" borderId="9" xfId="1" applyFont="1" applyBorder="1"/>
    <xf numFmtId="0" fontId="3" fillId="0" borderId="9" xfId="0" applyFont="1" applyBorder="1"/>
    <xf numFmtId="164" fontId="3" fillId="0" borderId="9" xfId="0" applyNumberFormat="1" applyFont="1" applyBorder="1"/>
    <xf numFmtId="164" fontId="3" fillId="0" borderId="9" xfId="1" applyFont="1" applyBorder="1"/>
    <xf numFmtId="0" fontId="6" fillId="0" borderId="4" xfId="0" applyFont="1" applyFill="1" applyBorder="1"/>
    <xf numFmtId="0" fontId="7" fillId="0" borderId="0" xfId="0" applyFont="1" applyFill="1" applyBorder="1"/>
    <xf numFmtId="164" fontId="6" fillId="0" borderId="0" xfId="1" applyFont="1" applyFill="1" applyBorder="1" applyAlignment="1">
      <alignment horizontal="center"/>
    </xf>
    <xf numFmtId="164" fontId="7" fillId="0" borderId="0" xfId="1" applyFont="1" applyFill="1" applyBorder="1"/>
    <xf numFmtId="164" fontId="7" fillId="0" borderId="5" xfId="1" applyFont="1" applyFill="1" applyBorder="1"/>
    <xf numFmtId="0" fontId="7" fillId="0" borderId="0" xfId="0" applyFont="1" applyFill="1"/>
    <xf numFmtId="0" fontId="8" fillId="0" borderId="4" xfId="0" applyFont="1" applyFill="1" applyBorder="1"/>
    <xf numFmtId="164" fontId="7" fillId="0" borderId="0" xfId="1" applyFont="1" applyFill="1" applyBorder="1" applyAlignment="1">
      <alignment horizontal="center"/>
    </xf>
    <xf numFmtId="164" fontId="5" fillId="0" borderId="0" xfId="1" applyFont="1" applyFill="1" applyBorder="1"/>
    <xf numFmtId="164" fontId="5" fillId="0" borderId="5" xfId="1" applyFont="1" applyFill="1" applyBorder="1"/>
    <xf numFmtId="0" fontId="5" fillId="0" borderId="4" xfId="0" applyFont="1" applyFill="1" applyBorder="1"/>
    <xf numFmtId="0" fontId="5" fillId="0" borderId="0" xfId="0" applyFont="1" applyFill="1" applyBorder="1"/>
    <xf numFmtId="164" fontId="5" fillId="0" borderId="7" xfId="1" applyFont="1" applyBorder="1" applyAlignment="1"/>
    <xf numFmtId="164" fontId="5" fillId="0" borderId="7" xfId="1" applyFont="1" applyBorder="1" applyAlignment="1">
      <alignment horizontal="center"/>
    </xf>
    <xf numFmtId="164" fontId="5" fillId="0" borderId="8" xfId="1" applyFont="1" applyFill="1" applyBorder="1" applyAlignment="1"/>
    <xf numFmtId="0" fontId="6" fillId="3" borderId="9" xfId="0" applyFont="1" applyFill="1" applyBorder="1"/>
    <xf numFmtId="164" fontId="6" fillId="3" borderId="9" xfId="1" applyFont="1" applyFill="1" applyBorder="1"/>
    <xf numFmtId="164" fontId="6" fillId="4" borderId="9" xfId="1" applyFont="1" applyFill="1" applyBorder="1"/>
    <xf numFmtId="164" fontId="6" fillId="4" borderId="9" xfId="1" applyFont="1" applyFill="1" applyBorder="1" applyAlignment="1">
      <alignment horizontal="center"/>
    </xf>
    <xf numFmtId="0" fontId="3" fillId="0" borderId="9" xfId="0" applyFont="1" applyFill="1" applyBorder="1"/>
    <xf numFmtId="164" fontId="3" fillId="0" borderId="9" xfId="1" applyFont="1" applyBorder="1" applyAlignment="1">
      <alignment horizontal="right"/>
    </xf>
    <xf numFmtId="0" fontId="3" fillId="0" borderId="9" xfId="1" applyNumberFormat="1" applyFont="1" applyBorder="1"/>
    <xf numFmtId="164" fontId="3" fillId="0" borderId="9" xfId="1" applyFont="1" applyBorder="1" applyAlignment="1">
      <alignment horizontal="center" vertical="center"/>
    </xf>
    <xf numFmtId="164" fontId="3" fillId="0" borderId="9" xfId="1" applyFont="1" applyBorder="1" applyAlignment="1">
      <alignment horizontal="center"/>
    </xf>
    <xf numFmtId="164" fontId="5" fillId="2" borderId="10" xfId="1" applyFont="1" applyFill="1" applyBorder="1" applyAlignment="1"/>
    <xf numFmtId="164" fontId="5" fillId="2" borderId="11" xfId="1" applyFont="1" applyFill="1" applyBorder="1" applyAlignment="1"/>
    <xf numFmtId="164" fontId="5" fillId="2" borderId="9" xfId="1" applyFont="1" applyFill="1" applyBorder="1" applyAlignment="1"/>
    <xf numFmtId="164" fontId="5" fillId="2" borderId="9" xfId="1" applyFont="1" applyFill="1" applyBorder="1" applyAlignment="1">
      <alignment horizontal="center"/>
    </xf>
    <xf numFmtId="164" fontId="3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showGridLines="0" tabSelected="1" topLeftCell="A3" workbookViewId="0">
      <selection activeCell="E22" sqref="E22:F22"/>
    </sheetView>
  </sheetViews>
  <sheetFormatPr defaultColWidth="9.140625" defaultRowHeight="12.75" x14ac:dyDescent="0.2"/>
  <cols>
    <col min="1" max="1" width="9.140625" style="7"/>
    <col min="2" max="2" width="19.28515625" style="7" bestFit="1" customWidth="1"/>
    <col min="3" max="3" width="58.7109375" style="7" bestFit="1" customWidth="1"/>
    <col min="4" max="4" width="20.85546875" style="6" bestFit="1" customWidth="1"/>
    <col min="5" max="5" width="21.42578125" style="6" bestFit="1" customWidth="1"/>
    <col min="6" max="6" width="18.85546875" style="6" bestFit="1" customWidth="1"/>
    <col min="7" max="7" width="13.5703125" style="57" bestFit="1" customWidth="1"/>
    <col min="8" max="8" width="11.28515625" style="57" bestFit="1" customWidth="1"/>
    <col min="9" max="9" width="12.140625" style="6" bestFit="1" customWidth="1"/>
    <col min="10" max="10" width="13.5703125" style="6" bestFit="1" customWidth="1"/>
    <col min="11" max="11" width="9.140625" style="6"/>
    <col min="12" max="16384" width="9.140625" style="7"/>
  </cols>
  <sheetData>
    <row r="2" spans="2:11" x14ac:dyDescent="0.2">
      <c r="B2" s="1"/>
      <c r="C2" s="2"/>
      <c r="D2" s="3"/>
      <c r="E2" s="3"/>
      <c r="F2" s="3"/>
      <c r="G2" s="4"/>
      <c r="H2" s="4"/>
      <c r="I2" s="3"/>
      <c r="J2" s="5"/>
    </row>
    <row r="3" spans="2:11" x14ac:dyDescent="0.2">
      <c r="B3" s="8" t="s">
        <v>0</v>
      </c>
      <c r="C3" s="9"/>
      <c r="D3" s="10"/>
      <c r="E3" s="10"/>
      <c r="F3" s="10"/>
      <c r="G3" s="11"/>
      <c r="H3" s="11"/>
      <c r="I3" s="10"/>
      <c r="J3" s="12"/>
    </row>
    <row r="4" spans="2:11" x14ac:dyDescent="0.2">
      <c r="B4" s="8"/>
      <c r="C4" s="9"/>
      <c r="D4" s="10"/>
      <c r="E4" s="10"/>
      <c r="F4" s="10"/>
      <c r="G4" s="11"/>
      <c r="H4" s="11"/>
      <c r="I4" s="10"/>
      <c r="J4" s="12"/>
    </row>
    <row r="5" spans="2:11" x14ac:dyDescent="0.2">
      <c r="B5" s="8" t="s">
        <v>1</v>
      </c>
      <c r="C5" s="9"/>
      <c r="D5" s="10"/>
      <c r="E5" s="10"/>
      <c r="F5" s="10"/>
      <c r="G5" s="11"/>
      <c r="H5" s="11"/>
      <c r="I5" s="10"/>
      <c r="J5" s="12"/>
    </row>
    <row r="6" spans="2:11" x14ac:dyDescent="0.2">
      <c r="B6" s="13"/>
      <c r="C6" s="14"/>
      <c r="D6" s="15"/>
      <c r="E6" s="15"/>
      <c r="F6" s="15"/>
      <c r="G6" s="16"/>
      <c r="H6" s="16"/>
      <c r="I6" s="15"/>
      <c r="J6" s="17"/>
    </row>
    <row r="7" spans="2:11" x14ac:dyDescent="0.2">
      <c r="B7" s="18" t="s">
        <v>2</v>
      </c>
      <c r="C7" s="19"/>
      <c r="D7" s="20"/>
      <c r="E7" s="20"/>
      <c r="F7" s="20"/>
      <c r="G7" s="21"/>
      <c r="H7" s="21"/>
      <c r="I7" s="20"/>
      <c r="J7" s="22"/>
    </row>
    <row r="8" spans="2:11" x14ac:dyDescent="0.2">
      <c r="B8" s="23" t="s">
        <v>3</v>
      </c>
      <c r="C8" s="24" t="s">
        <v>4</v>
      </c>
      <c r="D8" s="25" t="s">
        <v>5</v>
      </c>
      <c r="E8" s="25" t="s">
        <v>6</v>
      </c>
      <c r="F8" s="25" t="s">
        <v>7</v>
      </c>
      <c r="G8" s="21"/>
      <c r="H8" s="21"/>
      <c r="I8" s="20"/>
      <c r="J8" s="22"/>
    </row>
    <row r="9" spans="2:11" x14ac:dyDescent="0.2">
      <c r="B9" s="26" t="s">
        <v>8</v>
      </c>
      <c r="C9" s="27">
        <f>H22</f>
        <v>4677</v>
      </c>
      <c r="D9" s="28">
        <f>F22</f>
        <v>14706.01</v>
      </c>
      <c r="E9" s="28">
        <f>+D9-C9</f>
        <v>10029.01</v>
      </c>
      <c r="F9" s="25" t="s">
        <v>9</v>
      </c>
      <c r="G9" s="21"/>
      <c r="H9" s="21"/>
      <c r="I9" s="20"/>
      <c r="J9" s="22"/>
    </row>
    <row r="10" spans="2:11" x14ac:dyDescent="0.2">
      <c r="B10" s="26" t="s">
        <v>10</v>
      </c>
      <c r="C10" s="27">
        <f>G22</f>
        <v>4677</v>
      </c>
      <c r="D10" s="28">
        <f>E22</f>
        <v>14706.01</v>
      </c>
      <c r="E10" s="28">
        <f>+D10-C10</f>
        <v>10029.01</v>
      </c>
      <c r="F10" s="25" t="s">
        <v>9</v>
      </c>
      <c r="G10" s="21"/>
      <c r="H10" s="21"/>
      <c r="I10" s="20"/>
      <c r="J10" s="22"/>
    </row>
    <row r="11" spans="2:11" s="34" customFormat="1" x14ac:dyDescent="0.2">
      <c r="B11" s="29"/>
      <c r="C11" s="30"/>
      <c r="D11" s="31"/>
      <c r="E11" s="31"/>
      <c r="F11" s="31"/>
      <c r="G11" s="31"/>
      <c r="H11" s="31"/>
      <c r="I11" s="32"/>
      <c r="J11" s="33"/>
    </row>
    <row r="12" spans="2:11" s="34" customFormat="1" x14ac:dyDescent="0.2">
      <c r="B12" s="35" t="s">
        <v>11</v>
      </c>
      <c r="C12" s="30"/>
      <c r="D12" s="32"/>
      <c r="E12" s="32"/>
      <c r="F12" s="32"/>
      <c r="G12" s="36"/>
      <c r="H12" s="36"/>
      <c r="I12" s="37"/>
      <c r="J12" s="38"/>
    </row>
    <row r="13" spans="2:11" x14ac:dyDescent="0.2">
      <c r="B13" s="39"/>
      <c r="C13" s="40"/>
      <c r="E13" s="41" t="s">
        <v>12</v>
      </c>
      <c r="F13" s="41"/>
      <c r="G13" s="42" t="s">
        <v>13</v>
      </c>
      <c r="H13" s="42"/>
      <c r="I13" s="41" t="s">
        <v>14</v>
      </c>
      <c r="J13" s="43"/>
      <c r="K13" s="7"/>
    </row>
    <row r="14" spans="2:11" x14ac:dyDescent="0.2">
      <c r="B14" s="44" t="s">
        <v>15</v>
      </c>
      <c r="C14" s="44" t="s">
        <v>16</v>
      </c>
      <c r="D14" s="45" t="s">
        <v>17</v>
      </c>
      <c r="E14" s="46" t="s">
        <v>10</v>
      </c>
      <c r="F14" s="46" t="s">
        <v>8</v>
      </c>
      <c r="G14" s="47" t="s">
        <v>10</v>
      </c>
      <c r="H14" s="47" t="s">
        <v>8</v>
      </c>
      <c r="I14" s="46" t="s">
        <v>10</v>
      </c>
      <c r="J14" s="46" t="s">
        <v>8</v>
      </c>
      <c r="K14" s="7"/>
    </row>
    <row r="15" spans="2:11" x14ac:dyDescent="0.2">
      <c r="B15" s="48" t="s">
        <v>18</v>
      </c>
      <c r="C15" s="26" t="s">
        <v>19</v>
      </c>
      <c r="D15" s="28">
        <f>146556+62554.62</f>
        <v>209110.62</v>
      </c>
      <c r="E15" s="28">
        <f>732.78+312.77</f>
        <v>1045.55</v>
      </c>
      <c r="F15" s="28">
        <f>732.78+312.77</f>
        <v>1045.55</v>
      </c>
      <c r="G15" s="49">
        <v>0</v>
      </c>
      <c r="H15" s="49">
        <v>0</v>
      </c>
      <c r="I15" s="50">
        <f>E15-G15</f>
        <v>1045.55</v>
      </c>
      <c r="J15" s="28">
        <f>F15-H15</f>
        <v>1045.55</v>
      </c>
      <c r="K15" s="7"/>
    </row>
    <row r="16" spans="2:11" x14ac:dyDescent="0.2">
      <c r="B16" s="48" t="s">
        <v>20</v>
      </c>
      <c r="C16" s="26" t="s">
        <v>21</v>
      </c>
      <c r="D16" s="28">
        <f>44300+39900</f>
        <v>84200</v>
      </c>
      <c r="E16" s="28">
        <f>221.5+199.5</f>
        <v>421</v>
      </c>
      <c r="F16" s="28">
        <f>221.5+199.5</f>
        <v>421</v>
      </c>
      <c r="G16" s="49">
        <v>0</v>
      </c>
      <c r="H16" s="49">
        <v>0</v>
      </c>
      <c r="I16" s="50">
        <f t="shared" ref="I16:J21" si="0">E16-G16</f>
        <v>421</v>
      </c>
      <c r="J16" s="28">
        <f t="shared" si="0"/>
        <v>421</v>
      </c>
      <c r="K16" s="7"/>
    </row>
    <row r="17" spans="2:11" x14ac:dyDescent="0.2">
      <c r="B17" s="48" t="s">
        <v>22</v>
      </c>
      <c r="C17" s="26" t="s">
        <v>23</v>
      </c>
      <c r="D17" s="28">
        <f>651926+5806</f>
        <v>657732</v>
      </c>
      <c r="E17" s="28">
        <f>325.96+29.03</f>
        <v>354.99</v>
      </c>
      <c r="F17" s="28">
        <f>325.96+29.03</f>
        <v>354.99</v>
      </c>
      <c r="G17" s="49">
        <v>0</v>
      </c>
      <c r="H17" s="49">
        <v>0</v>
      </c>
      <c r="I17" s="50">
        <f t="shared" si="0"/>
        <v>354.99</v>
      </c>
      <c r="J17" s="28">
        <f t="shared" si="0"/>
        <v>354.99</v>
      </c>
      <c r="K17" s="7"/>
    </row>
    <row r="18" spans="2:11" x14ac:dyDescent="0.2">
      <c r="B18" s="48" t="s">
        <v>24</v>
      </c>
      <c r="C18" s="26" t="s">
        <v>25</v>
      </c>
      <c r="D18" s="28">
        <f>15818+52186</f>
        <v>68004</v>
      </c>
      <c r="E18" s="28">
        <f>79.09+260.93</f>
        <v>340.02</v>
      </c>
      <c r="F18" s="28">
        <f>79.09+260.93</f>
        <v>340.02</v>
      </c>
      <c r="G18" s="49">
        <v>0</v>
      </c>
      <c r="H18" s="49">
        <v>0</v>
      </c>
      <c r="I18" s="50">
        <f t="shared" si="0"/>
        <v>340.02</v>
      </c>
      <c r="J18" s="28">
        <f t="shared" si="0"/>
        <v>340.02</v>
      </c>
      <c r="K18" s="7"/>
    </row>
    <row r="19" spans="2:11" x14ac:dyDescent="0.2">
      <c r="B19" s="48" t="s">
        <v>26</v>
      </c>
      <c r="C19" s="26" t="s">
        <v>27</v>
      </c>
      <c r="D19" s="28">
        <f>810102+1246038</f>
        <v>2056140</v>
      </c>
      <c r="E19" s="28">
        <f>4050.51+6230.19</f>
        <v>10280.700000000001</v>
      </c>
      <c r="F19" s="28">
        <f>4050.51+6230.19</f>
        <v>10280.700000000001</v>
      </c>
      <c r="G19" s="51">
        <v>4050.5</v>
      </c>
      <c r="H19" s="52">
        <v>4050.5</v>
      </c>
      <c r="I19" s="50">
        <f t="shared" si="0"/>
        <v>6230.2000000000007</v>
      </c>
      <c r="J19" s="28">
        <f t="shared" si="0"/>
        <v>6230.2000000000007</v>
      </c>
      <c r="K19" s="7"/>
    </row>
    <row r="20" spans="2:11" x14ac:dyDescent="0.2">
      <c r="B20" s="48" t="s">
        <v>28</v>
      </c>
      <c r="C20" s="26" t="s">
        <v>29</v>
      </c>
      <c r="D20" s="28">
        <f>15130+16200</f>
        <v>31330</v>
      </c>
      <c r="E20" s="28">
        <f>75.65+81</f>
        <v>156.65</v>
      </c>
      <c r="F20" s="28">
        <f>75.65+81</f>
        <v>156.65</v>
      </c>
      <c r="G20" s="49">
        <v>0</v>
      </c>
      <c r="H20" s="49">
        <v>0</v>
      </c>
      <c r="I20" s="50">
        <f t="shared" si="0"/>
        <v>156.65</v>
      </c>
      <c r="J20" s="28">
        <f t="shared" si="0"/>
        <v>156.65</v>
      </c>
      <c r="K20" s="7"/>
    </row>
    <row r="21" spans="2:11" x14ac:dyDescent="0.2">
      <c r="B21" s="48" t="s">
        <v>30</v>
      </c>
      <c r="C21" s="26" t="s">
        <v>31</v>
      </c>
      <c r="D21" s="28">
        <f>125320+296100</f>
        <v>421420</v>
      </c>
      <c r="E21" s="28">
        <f>626.6+1480.5</f>
        <v>2107.1</v>
      </c>
      <c r="F21" s="28">
        <f>626.6+1480.5</f>
        <v>2107.1</v>
      </c>
      <c r="G21" s="52">
        <v>626.5</v>
      </c>
      <c r="H21" s="52">
        <v>626.5</v>
      </c>
      <c r="I21" s="50">
        <f t="shared" si="0"/>
        <v>1480.6</v>
      </c>
      <c r="J21" s="28">
        <f t="shared" si="0"/>
        <v>1480.6</v>
      </c>
      <c r="K21" s="7"/>
    </row>
    <row r="22" spans="2:11" x14ac:dyDescent="0.2">
      <c r="B22" s="53" t="s">
        <v>32</v>
      </c>
      <c r="C22" s="54"/>
      <c r="D22" s="55">
        <f t="shared" ref="D22:J22" si="1">SUM(D15:D21)</f>
        <v>3527936.62</v>
      </c>
      <c r="E22" s="55">
        <f t="shared" si="1"/>
        <v>14706.01</v>
      </c>
      <c r="F22" s="55">
        <f t="shared" si="1"/>
        <v>14706.01</v>
      </c>
      <c r="G22" s="56">
        <f t="shared" si="1"/>
        <v>4677</v>
      </c>
      <c r="H22" s="56">
        <f t="shared" si="1"/>
        <v>4677</v>
      </c>
      <c r="I22" s="55">
        <f t="shared" si="1"/>
        <v>10029.01</v>
      </c>
      <c r="J22" s="55">
        <f t="shared" si="1"/>
        <v>10029.01</v>
      </c>
    </row>
  </sheetData>
  <autoFilter ref="B14:J2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2019-07-23T06:18:59Z</dcterms:created>
  <dcterms:modified xsi:type="dcterms:W3CDTF">2019-07-23T06:19:14Z</dcterms:modified>
</cp:coreProperties>
</file>