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codeName="ThisWorkbook" autoCompressPictures="0"/>
  <xr:revisionPtr revIDLastSave="0" documentId="13_ncr:1_{3DD54987-C40D-49E9-982E-0E311DE54489}" xr6:coauthVersionLast="47" xr6:coauthVersionMax="47" xr10:uidLastSave="{00000000-0000-0000-0000-000000000000}"/>
  <bookViews>
    <workbookView xWindow="57480" yWindow="-120" windowWidth="29040" windowHeight="15720" tabRatio="788" activeTab="1" xr2:uid="{00000000-000D-0000-FFFF-FFFF00000000}"/>
  </bookViews>
  <sheets>
    <sheet name="Janeiro" sheetId="14" r:id="rId1"/>
    <sheet name="Fevereiro" sheetId="15" r:id="rId2"/>
  </sheets>
  <definedNames>
    <definedName name="AnoCalendário">Janeiro!$K$5</definedName>
    <definedName name="DiasESemanas">{0,1,2,3,4,5,6} + {0;1;2;3;4;5}*7</definedName>
    <definedName name="InícioDaSemana">Janeiro!$L$5</definedName>
    <definedName name="_xlnm.Print_Area" localSheetId="1">Fevereiro!$A$1:$H$39</definedName>
    <definedName name="_xlnm.Print_Area" localSheetId="0">Janeiro!$A:$I</definedName>
    <definedName name="RegiãoTítuloColuna1..H12.1">Janeiro!$B$3</definedName>
    <definedName name="RegiãoTítuloColuna1..H12.10">#REF!</definedName>
    <definedName name="RegiãoTítuloColuna1..H12.11">#REF!</definedName>
    <definedName name="RegiãoTítuloColuna1..H12.12">#REF!</definedName>
    <definedName name="RegiãoTítuloColuna1..H12.2">Fevereiro!$B$3</definedName>
    <definedName name="RegiãoTítuloColuna1..H12.3">#REF!</definedName>
    <definedName name="RegiãoTítuloColuna1..H12.4">#REF!</definedName>
    <definedName name="RegiãoTítuloColuna1..H12.5">#REF!</definedName>
    <definedName name="RegiãoTítuloColuna1..H12.6">#REF!</definedName>
    <definedName name="RegiãoTítuloColuna1..H12.7">#REF!</definedName>
    <definedName name="RegiãoTítuloColuna1..H12.8">#REF!</definedName>
    <definedName name="RegiãoTítuloColuna1..H12.9">#REF!</definedName>
    <definedName name="RegiãoTítuloColuna2..C14.1">Janeiro!$B$3</definedName>
    <definedName name="RegiãoTítuloColuna2..C14.10">#REF!</definedName>
    <definedName name="RegiãoTítuloColuna2..C14.11">#REF!</definedName>
    <definedName name="RegiãoTítuloColuna2..C14.12">#REF!</definedName>
    <definedName name="RegiãoTítuloColuna2..C14.2">Fevereiro!$B$3</definedName>
    <definedName name="RegiãoTítuloColuna2..C14.3">#REF!</definedName>
    <definedName name="RegiãoTítuloColuna2..C14.4">#REF!</definedName>
    <definedName name="RegiãoTítuloColuna2..C14.5">#REF!</definedName>
    <definedName name="RegiãoTítuloColuna2..C14.6">#REF!</definedName>
    <definedName name="RegiãoTítuloColuna2..C14.7">#REF!</definedName>
    <definedName name="RegiãoTítuloColuna2..C14.8">#REF!</definedName>
    <definedName name="RegiãoTítuloColuna2..C14.9">#REF!</definedName>
    <definedName name="RegiãoTítuloLinha1..K3">Janeiro!$K$4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4" i="15" l="1" a="1"/>
  <c r="AH32" i="15" a="1"/>
  <c r="AN32" i="15" s="1"/>
  <c r="AH30" i="15" a="1"/>
  <c r="AL30" i="15" s="1"/>
  <c r="AN28" i="15"/>
  <c r="AM28" i="15"/>
  <c r="AH28" i="15" a="1"/>
  <c r="AH26" i="15" a="1"/>
  <c r="AN26" i="15" s="1"/>
  <c r="AH24" i="15" a="1"/>
  <c r="AH23" i="15"/>
  <c r="AH22" i="15"/>
  <c r="AH14" i="15" a="1"/>
  <c r="AI14" i="15" s="1"/>
  <c r="AH12" i="15" a="1"/>
  <c r="AJ12" i="15" s="1"/>
  <c r="AH10" i="15" a="1"/>
  <c r="AH8" i="15" a="1"/>
  <c r="AH6" i="15" a="1"/>
  <c r="AH6" i="15" s="1"/>
  <c r="AH4" i="15" a="1"/>
  <c r="AH3" i="15"/>
  <c r="AH2" i="15"/>
  <c r="Z34" i="15" a="1"/>
  <c r="AA34" i="15" s="1"/>
  <c r="Z32" i="15" a="1"/>
  <c r="AA32" i="15" s="1"/>
  <c r="Z30" i="15" a="1"/>
  <c r="Z28" i="15" a="1"/>
  <c r="Z26" i="15" a="1"/>
  <c r="AB26" i="15" s="1"/>
  <c r="Z24" i="15" a="1"/>
  <c r="Z23" i="15"/>
  <c r="Z22" i="15"/>
  <c r="Z14" i="15" a="1"/>
  <c r="AA14" i="15" s="1"/>
  <c r="Z12" i="15" a="1"/>
  <c r="AF12" i="15" s="1"/>
  <c r="Z10" i="15" a="1"/>
  <c r="Z8" i="15" a="1"/>
  <c r="Z6" i="15" a="1"/>
  <c r="AF6" i="15" s="1"/>
  <c r="Z4" i="15" a="1"/>
  <c r="Z3" i="15"/>
  <c r="Z2" i="15"/>
  <c r="R34" i="15" a="1"/>
  <c r="R32" i="15" a="1"/>
  <c r="V32" i="15" s="1"/>
  <c r="R30" i="15" a="1"/>
  <c r="W30" i="15" s="1"/>
  <c r="R28" i="15" a="1"/>
  <c r="R26" i="15" a="1"/>
  <c r="X26" i="15" s="1"/>
  <c r="R24" i="15" a="1"/>
  <c r="R23" i="15"/>
  <c r="R22" i="15"/>
  <c r="R14" i="15" a="1"/>
  <c r="S14" i="15" s="1"/>
  <c r="R12" i="15" a="1"/>
  <c r="R10" i="15" a="1"/>
  <c r="S10" i="15" s="1"/>
  <c r="R8" i="15" a="1"/>
  <c r="R6" i="15" a="1"/>
  <c r="R4" i="15" a="1"/>
  <c r="U4" i="15" s="1"/>
  <c r="U3" i="15" s="1"/>
  <c r="R3" i="15"/>
  <c r="R2" i="15"/>
  <c r="J34" i="15" a="1"/>
  <c r="K34" i="15" s="1"/>
  <c r="J32" i="15" a="1"/>
  <c r="M32" i="15" s="1"/>
  <c r="J30" i="15" a="1"/>
  <c r="J28" i="15" a="1"/>
  <c r="J26" i="15" a="1"/>
  <c r="M26" i="15" s="1"/>
  <c r="J24" i="15" a="1"/>
  <c r="J23" i="15"/>
  <c r="J22" i="15"/>
  <c r="J14" i="15" a="1"/>
  <c r="K14" i="15" s="1"/>
  <c r="J12" i="15" a="1"/>
  <c r="P12" i="15" s="1"/>
  <c r="J10" i="15" a="1"/>
  <c r="O10" i="15" s="1"/>
  <c r="J8" i="15" a="1"/>
  <c r="K8" i="15" s="1"/>
  <c r="J6" i="15" a="1"/>
  <c r="P6" i="15" s="1"/>
  <c r="J4" i="15" a="1"/>
  <c r="O4" i="15" s="1"/>
  <c r="O3" i="15" s="1"/>
  <c r="J3" i="15"/>
  <c r="J2" i="15"/>
  <c r="B34" i="15" a="1"/>
  <c r="C34" i="15" s="1"/>
  <c r="B32" i="15" a="1"/>
  <c r="D32" i="15" s="1"/>
  <c r="B30" i="15" a="1"/>
  <c r="G30" i="15" s="1"/>
  <c r="B28" i="15" a="1"/>
  <c r="C28" i="15" s="1"/>
  <c r="B26" i="15" a="1"/>
  <c r="E26" i="15" s="1"/>
  <c r="B24" i="15" a="1"/>
  <c r="G24" i="15" s="1"/>
  <c r="G23" i="15" s="1"/>
  <c r="B23" i="15"/>
  <c r="B22" i="15"/>
  <c r="AH34" i="15" l="1"/>
  <c r="AI34" i="15"/>
  <c r="AH28" i="15"/>
  <c r="AL28" i="15"/>
  <c r="AK28" i="15"/>
  <c r="AJ28" i="15"/>
  <c r="AI28" i="15"/>
  <c r="AL24" i="15"/>
  <c r="AL23" i="15" s="1"/>
  <c r="AN24" i="15"/>
  <c r="AN23" i="15" s="1"/>
  <c r="AM24" i="15"/>
  <c r="AM23" i="15" s="1"/>
  <c r="AM10" i="15"/>
  <c r="AN10" i="15"/>
  <c r="AI8" i="15"/>
  <c r="AL8" i="15"/>
  <c r="AK8" i="15"/>
  <c r="AJ8" i="15"/>
  <c r="AN8" i="15"/>
  <c r="AM8" i="15"/>
  <c r="AM4" i="15"/>
  <c r="AM3" i="15" s="1"/>
  <c r="AN4" i="15"/>
  <c r="AN3" i="15" s="1"/>
  <c r="AE30" i="15"/>
  <c r="AF30" i="15"/>
  <c r="AA28" i="15"/>
  <c r="AF28" i="15"/>
  <c r="AE28" i="15"/>
  <c r="AD28" i="15"/>
  <c r="AB28" i="15"/>
  <c r="AC28" i="15"/>
  <c r="AE24" i="15"/>
  <c r="AE23" i="15" s="1"/>
  <c r="AF24" i="15"/>
  <c r="AF23" i="15" s="1"/>
  <c r="AE10" i="15"/>
  <c r="AF10" i="15"/>
  <c r="AA8" i="15"/>
  <c r="AF8" i="15"/>
  <c r="AE8" i="15"/>
  <c r="AD8" i="15"/>
  <c r="AC8" i="15"/>
  <c r="AB8" i="15"/>
  <c r="AE4" i="15"/>
  <c r="AE3" i="15" s="1"/>
  <c r="AF4" i="15"/>
  <c r="AF3" i="15" s="1"/>
  <c r="S34" i="15"/>
  <c r="R34" i="15"/>
  <c r="S28" i="15"/>
  <c r="W28" i="15"/>
  <c r="V28" i="15"/>
  <c r="U28" i="15"/>
  <c r="T28" i="15"/>
  <c r="X28" i="15"/>
  <c r="W24" i="15"/>
  <c r="W23" i="15" s="1"/>
  <c r="X24" i="15"/>
  <c r="X23" i="15" s="1"/>
  <c r="R12" i="15"/>
  <c r="X12" i="15"/>
  <c r="W12" i="15"/>
  <c r="V12" i="15"/>
  <c r="U12" i="15"/>
  <c r="T12" i="15"/>
  <c r="S12" i="15"/>
  <c r="V8" i="15"/>
  <c r="W8" i="15"/>
  <c r="X8" i="15"/>
  <c r="R6" i="15"/>
  <c r="S6" i="15"/>
  <c r="O30" i="15"/>
  <c r="P30" i="15"/>
  <c r="K28" i="15"/>
  <c r="O28" i="15"/>
  <c r="N28" i="15"/>
  <c r="M28" i="15"/>
  <c r="L28" i="15"/>
  <c r="P28" i="15"/>
  <c r="O24" i="15"/>
  <c r="O23" i="15" s="1"/>
  <c r="P24" i="15"/>
  <c r="P23" i="15" s="1"/>
  <c r="AM30" i="15"/>
  <c r="AN30" i="15"/>
  <c r="AH26" i="15"/>
  <c r="AH32" i="15"/>
  <c r="AI26" i="15"/>
  <c r="AI32" i="15"/>
  <c r="AJ26" i="15"/>
  <c r="AJ32" i="15"/>
  <c r="AK26" i="15"/>
  <c r="AK24" i="15"/>
  <c r="AK23" i="15" s="1"/>
  <c r="AK30" i="15"/>
  <c r="AK32" i="15"/>
  <c r="AH24" i="15"/>
  <c r="AL26" i="15"/>
  <c r="AH30" i="15"/>
  <c r="AL32" i="15"/>
  <c r="AI24" i="15"/>
  <c r="AI23" i="15" s="1"/>
  <c r="AM26" i="15"/>
  <c r="AI30" i="15"/>
  <c r="AM32" i="15"/>
  <c r="AJ24" i="15"/>
  <c r="AJ23" i="15" s="1"/>
  <c r="AJ30" i="15"/>
  <c r="AK6" i="15"/>
  <c r="AH12" i="15"/>
  <c r="AI6" i="15"/>
  <c r="AJ6" i="15"/>
  <c r="AK12" i="15"/>
  <c r="AH4" i="15"/>
  <c r="AL6" i="15"/>
  <c r="AH10" i="15"/>
  <c r="AL12" i="15"/>
  <c r="AI4" i="15"/>
  <c r="AI3" i="15" s="1"/>
  <c r="AM6" i="15"/>
  <c r="AI10" i="15"/>
  <c r="AM12" i="15"/>
  <c r="AJ4" i="15"/>
  <c r="AJ3" i="15" s="1"/>
  <c r="AN6" i="15"/>
  <c r="AJ10" i="15"/>
  <c r="AN12" i="15"/>
  <c r="AK4" i="15"/>
  <c r="AK3" i="15" s="1"/>
  <c r="AK10" i="15"/>
  <c r="AL4" i="15"/>
  <c r="AL3" i="15" s="1"/>
  <c r="AH8" i="15"/>
  <c r="AL10" i="15"/>
  <c r="AH14" i="15"/>
  <c r="AI12" i="15"/>
  <c r="Z26" i="15"/>
  <c r="Z32" i="15"/>
  <c r="AA26" i="15"/>
  <c r="AB32" i="15"/>
  <c r="AC26" i="15"/>
  <c r="AC32" i="15"/>
  <c r="Z24" i="15"/>
  <c r="AD26" i="15"/>
  <c r="Z30" i="15"/>
  <c r="AD32" i="15"/>
  <c r="AA24" i="15"/>
  <c r="AA23" i="15" s="1"/>
  <c r="AE26" i="15"/>
  <c r="AA30" i="15"/>
  <c r="AE32" i="15"/>
  <c r="AB24" i="15"/>
  <c r="AB23" i="15" s="1"/>
  <c r="AF26" i="15"/>
  <c r="AB30" i="15"/>
  <c r="AF32" i="15"/>
  <c r="AC24" i="15"/>
  <c r="AC23" i="15" s="1"/>
  <c r="AD24" i="15"/>
  <c r="AD23" i="15" s="1"/>
  <c r="Z28" i="15"/>
  <c r="AD30" i="15"/>
  <c r="Z34" i="15"/>
  <c r="AC30" i="15"/>
  <c r="Z6" i="15"/>
  <c r="AC6" i="15"/>
  <c r="Z12" i="15"/>
  <c r="AA6" i="15"/>
  <c r="AA12" i="15"/>
  <c r="AB6" i="15"/>
  <c r="AB12" i="15"/>
  <c r="AD4" i="15"/>
  <c r="AD3" i="15" s="1"/>
  <c r="Z8" i="15"/>
  <c r="AD10" i="15"/>
  <c r="Z14" i="15"/>
  <c r="AC12" i="15"/>
  <c r="Z4" i="15"/>
  <c r="AD6" i="15"/>
  <c r="Z10" i="15"/>
  <c r="AD12" i="15"/>
  <c r="AA4" i="15"/>
  <c r="AA3" i="15" s="1"/>
  <c r="AE6" i="15"/>
  <c r="AA10" i="15"/>
  <c r="AE12" i="15"/>
  <c r="AB4" i="15"/>
  <c r="AB3" i="15" s="1"/>
  <c r="AB10" i="15"/>
  <c r="AC4" i="15"/>
  <c r="AC3" i="15" s="1"/>
  <c r="AC10" i="15"/>
  <c r="X30" i="15"/>
  <c r="U32" i="15"/>
  <c r="V26" i="15"/>
  <c r="W26" i="15"/>
  <c r="X32" i="15"/>
  <c r="U24" i="15"/>
  <c r="U23" i="15" s="1"/>
  <c r="U30" i="15"/>
  <c r="R26" i="15"/>
  <c r="R32" i="15"/>
  <c r="S26" i="15"/>
  <c r="S32" i="15"/>
  <c r="T26" i="15"/>
  <c r="T32" i="15"/>
  <c r="U26" i="15"/>
  <c r="R30" i="15"/>
  <c r="W32" i="15"/>
  <c r="T24" i="15"/>
  <c r="T23" i="15" s="1"/>
  <c r="V24" i="15"/>
  <c r="V23" i="15" s="1"/>
  <c r="R28" i="15"/>
  <c r="V30" i="15"/>
  <c r="R24" i="15"/>
  <c r="S24" i="15"/>
  <c r="S23" i="15" s="1"/>
  <c r="S30" i="15"/>
  <c r="T30" i="15"/>
  <c r="T6" i="15"/>
  <c r="U6" i="15"/>
  <c r="V6" i="15"/>
  <c r="W6" i="15"/>
  <c r="T4" i="15"/>
  <c r="T3" i="15" s="1"/>
  <c r="X6" i="15"/>
  <c r="T10" i="15"/>
  <c r="U10" i="15"/>
  <c r="V4" i="15"/>
  <c r="V3" i="15" s="1"/>
  <c r="R8" i="15"/>
  <c r="V10" i="15"/>
  <c r="R14" i="15"/>
  <c r="W4" i="15"/>
  <c r="W3" i="15" s="1"/>
  <c r="S8" i="15"/>
  <c r="W10" i="15"/>
  <c r="X4" i="15"/>
  <c r="X3" i="15" s="1"/>
  <c r="T8" i="15"/>
  <c r="X10" i="15"/>
  <c r="R4" i="15"/>
  <c r="R10" i="15"/>
  <c r="S4" i="15"/>
  <c r="S3" i="15" s="1"/>
  <c r="U8" i="15"/>
  <c r="J32" i="15"/>
  <c r="K26" i="15"/>
  <c r="K32" i="15"/>
  <c r="L26" i="15"/>
  <c r="J24" i="15"/>
  <c r="N26" i="15"/>
  <c r="J30" i="15"/>
  <c r="N32" i="15"/>
  <c r="K24" i="15"/>
  <c r="K23" i="15" s="1"/>
  <c r="O26" i="15"/>
  <c r="K30" i="15"/>
  <c r="O32" i="15"/>
  <c r="L24" i="15"/>
  <c r="L23" i="15" s="1"/>
  <c r="P26" i="15"/>
  <c r="L30" i="15"/>
  <c r="P32" i="15"/>
  <c r="M30" i="15"/>
  <c r="N24" i="15"/>
  <c r="N23" i="15" s="1"/>
  <c r="J28" i="15"/>
  <c r="N30" i="15"/>
  <c r="J34" i="15"/>
  <c r="J26" i="15"/>
  <c r="L32" i="15"/>
  <c r="M24" i="15"/>
  <c r="M23" i="15" s="1"/>
  <c r="F28" i="15"/>
  <c r="N8" i="15"/>
  <c r="H30" i="15"/>
  <c r="O8" i="15"/>
  <c r="P8" i="15"/>
  <c r="D28" i="15"/>
  <c r="P4" i="15"/>
  <c r="P3" i="15" s="1"/>
  <c r="E28" i="15"/>
  <c r="G28" i="15"/>
  <c r="L8" i="15"/>
  <c r="H28" i="15"/>
  <c r="M8" i="15"/>
  <c r="H24" i="15"/>
  <c r="H23" i="15" s="1"/>
  <c r="P10" i="15"/>
  <c r="J6" i="15"/>
  <c r="K12" i="15"/>
  <c r="L6" i="15"/>
  <c r="L12" i="15"/>
  <c r="M6" i="15"/>
  <c r="M10" i="15"/>
  <c r="J12" i="15"/>
  <c r="K6" i="15"/>
  <c r="N4" i="15"/>
  <c r="N3" i="15" s="1"/>
  <c r="J8" i="15"/>
  <c r="N10" i="15"/>
  <c r="J14" i="15"/>
  <c r="M12" i="15"/>
  <c r="J4" i="15"/>
  <c r="N6" i="15"/>
  <c r="J10" i="15"/>
  <c r="N12" i="15"/>
  <c r="K4" i="15"/>
  <c r="K3" i="15" s="1"/>
  <c r="O6" i="15"/>
  <c r="K10" i="15"/>
  <c r="O12" i="15"/>
  <c r="L4" i="15"/>
  <c r="L3" i="15" s="1"/>
  <c r="L10" i="15"/>
  <c r="M4" i="15"/>
  <c r="M3" i="15" s="1"/>
  <c r="E32" i="15"/>
  <c r="B24" i="15"/>
  <c r="F26" i="15"/>
  <c r="B30" i="15"/>
  <c r="F32" i="15"/>
  <c r="C24" i="15"/>
  <c r="C23" i="15" s="1"/>
  <c r="G26" i="15"/>
  <c r="C30" i="15"/>
  <c r="G32" i="15"/>
  <c r="D24" i="15"/>
  <c r="D23" i="15" s="1"/>
  <c r="H26" i="15"/>
  <c r="D30" i="15"/>
  <c r="H32" i="15"/>
  <c r="E24" i="15"/>
  <c r="E23" i="15" s="1"/>
  <c r="E30" i="15"/>
  <c r="F24" i="15"/>
  <c r="F23" i="15" s="1"/>
  <c r="B28" i="15"/>
  <c r="F30" i="15"/>
  <c r="B34" i="15"/>
  <c r="B26" i="15"/>
  <c r="B32" i="15"/>
  <c r="C26" i="15"/>
  <c r="C32" i="15"/>
  <c r="D26" i="15"/>
  <c r="B14" i="15" a="1"/>
  <c r="C14" i="15" s="1"/>
  <c r="B12" i="15" a="1"/>
  <c r="G12" i="15" s="1"/>
  <c r="B10" i="15" a="1"/>
  <c r="G10" i="15" s="1"/>
  <c r="B8" i="15" a="1"/>
  <c r="G8" i="15" s="1"/>
  <c r="B6" i="15" a="1"/>
  <c r="G6" i="15" s="1"/>
  <c r="B4" i="15" a="1"/>
  <c r="G4" i="15" s="1"/>
  <c r="B14" i="14" a="1"/>
  <c r="B14" i="14" s="1"/>
  <c r="B12" i="14" a="1"/>
  <c r="H12" i="14" s="1"/>
  <c r="B10" i="14" a="1"/>
  <c r="H10" i="14" s="1"/>
  <c r="B8" i="14" a="1"/>
  <c r="H8" i="14" s="1"/>
  <c r="B6" i="14" a="1"/>
  <c r="H6" i="14" s="1"/>
  <c r="B4" i="14" a="1"/>
  <c r="H4" i="14" s="1"/>
  <c r="C6" i="14" l="1"/>
  <c r="E6" i="14"/>
  <c r="G6" i="14"/>
  <c r="C10" i="14"/>
  <c r="E10" i="14"/>
  <c r="G10" i="14"/>
  <c r="C14" i="14"/>
  <c r="C4" i="14"/>
  <c r="E4" i="14"/>
  <c r="G4" i="14"/>
  <c r="C8" i="14"/>
  <c r="E8" i="14"/>
  <c r="G8" i="14"/>
  <c r="C12" i="14"/>
  <c r="E12" i="14"/>
  <c r="G12" i="14"/>
  <c r="B4" i="14"/>
  <c r="D4" i="14"/>
  <c r="F4" i="14"/>
  <c r="B6" i="14"/>
  <c r="D6" i="14"/>
  <c r="F6" i="14"/>
  <c r="B8" i="14"/>
  <c r="D8" i="14"/>
  <c r="F8" i="14"/>
  <c r="B10" i="14"/>
  <c r="D10" i="14"/>
  <c r="F10" i="14"/>
  <c r="B12" i="14"/>
  <c r="D12" i="14"/>
  <c r="F12" i="14"/>
  <c r="B4" i="15"/>
  <c r="D4" i="15"/>
  <c r="F4" i="15"/>
  <c r="H4" i="15"/>
  <c r="B6" i="15"/>
  <c r="D6" i="15"/>
  <c r="F6" i="15"/>
  <c r="H6" i="15"/>
  <c r="B8" i="15"/>
  <c r="D8" i="15"/>
  <c r="F8" i="15"/>
  <c r="H8" i="15"/>
  <c r="B10" i="15"/>
  <c r="D10" i="15"/>
  <c r="F10" i="15"/>
  <c r="H10" i="15"/>
  <c r="B12" i="15"/>
  <c r="D12" i="15"/>
  <c r="F12" i="15"/>
  <c r="H12" i="15"/>
  <c r="B14" i="15"/>
  <c r="C4" i="15"/>
  <c r="E4" i="15"/>
  <c r="C6" i="15"/>
  <c r="E6" i="15"/>
  <c r="C8" i="15"/>
  <c r="E8" i="15"/>
  <c r="C10" i="15"/>
  <c r="E10" i="15"/>
  <c r="C12" i="15"/>
  <c r="E12" i="15"/>
  <c r="B2" i="15"/>
  <c r="B2" i="14"/>
  <c r="B3" i="15" l="1"/>
  <c r="H3" i="15" l="1"/>
  <c r="C3" i="15" l="1"/>
  <c r="E3" i="15"/>
  <c r="G3" i="15"/>
  <c r="D3" i="15"/>
  <c r="F3" i="15"/>
  <c r="B3" i="14"/>
  <c r="G3" i="14" l="1"/>
  <c r="E3" i="14"/>
  <c r="C3" i="14"/>
  <c r="H3" i="14"/>
  <c r="F3" i="14"/>
  <c r="D3" i="14"/>
</calcChain>
</file>

<file path=xl/sharedStrings.xml><?xml version="1.0" encoding="utf-8"?>
<sst xmlns="http://schemas.openxmlformats.org/spreadsheetml/2006/main" count="102" uniqueCount="26">
  <si>
    <t>Anotações</t>
  </si>
  <si>
    <t xml:space="preserve"> </t>
  </si>
  <si>
    <t>CONFIGURAÇÕES DO CALENDÁRIO</t>
  </si>
  <si>
    <t>Ano</t>
  </si>
  <si>
    <t>Início da semana</t>
  </si>
  <si>
    <t>domingo</t>
  </si>
  <si>
    <t>CATEQUESE NORMAL</t>
  </si>
  <si>
    <t>NÃO HAVERÁ CATEQUESE</t>
  </si>
  <si>
    <t>EVENTO NA IGREJA</t>
  </si>
  <si>
    <t>RETORNO CATEQUESE</t>
  </si>
  <si>
    <t>CARNAVAL</t>
  </si>
  <si>
    <t>QUARTA-FEIRA DE CINZAS</t>
  </si>
  <si>
    <t>MUTIRÃO DE CONFISSÃO PÁSCOA</t>
  </si>
  <si>
    <t>SEMANA SANTA</t>
  </si>
  <si>
    <t>NOVENA SÃO JOSÉ OPERÁRIO</t>
  </si>
  <si>
    <t>MISSA SÃO JOSÉ</t>
  </si>
  <si>
    <t>ULTIMO DIA CATEQUESE</t>
  </si>
  <si>
    <t>INICIO FÉRIAS CATEQUESE</t>
  </si>
  <si>
    <t>FÉRIAS CATEQUESE</t>
  </si>
  <si>
    <t>CERCO DE JERICÓ</t>
  </si>
  <si>
    <t>INICIO CERCO DE JERICÓ</t>
  </si>
  <si>
    <t>FESTA DIA DAS CRIANÇAS</t>
  </si>
  <si>
    <t>FESTA DOS SANTOS COM DJ.</t>
  </si>
  <si>
    <t>ENCERRAMENTO CATEQUESE</t>
  </si>
  <si>
    <t>FERIADO</t>
  </si>
  <si>
    <t>RETORNO PRE-CATEQUESE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</si>
</sst>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33" x14ac:knownFonts="1">
    <font>
      <sz val="11"/>
      <color theme="1" tint="0.2499465926084170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6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32" applyNumberFormat="0" applyAlignment="0" applyProtection="0"/>
    <xf numFmtId="0" fontId="26" fillId="14" borderId="33" applyNumberFormat="0" applyAlignment="0" applyProtection="0"/>
    <xf numFmtId="0" fontId="27" fillId="14" borderId="32" applyNumberFormat="0" applyAlignment="0" applyProtection="0"/>
    <xf numFmtId="0" fontId="28" fillId="0" borderId="34" applyNumberFormat="0" applyFill="0" applyAlignment="0" applyProtection="0"/>
    <xf numFmtId="0" fontId="3" fillId="15" borderId="35" applyNumberFormat="0" applyAlignment="0" applyProtection="0"/>
    <xf numFmtId="0" fontId="29" fillId="0" borderId="0" applyNumberFormat="0" applyFill="0" applyBorder="0" applyAlignment="0" applyProtection="0"/>
    <xf numFmtId="0" fontId="12" fillId="16" borderId="36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37" applyNumberFormat="0" applyFill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2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14">
    <xf numFmtId="0" fontId="0" fillId="0" borderId="0" xfId="0">
      <alignment vertical="top"/>
    </xf>
    <xf numFmtId="0" fontId="13" fillId="0" borderId="0" xfId="0" applyFont="1">
      <alignment vertical="top"/>
    </xf>
    <xf numFmtId="0" fontId="13" fillId="0" borderId="0" xfId="2" applyFont="1" applyFill="1" applyBorder="1" applyAlignment="1">
      <alignment vertical="center"/>
    </xf>
    <xf numFmtId="0" fontId="14" fillId="0" borderId="0" xfId="5" applyFont="1" applyFill="1" applyAlignment="1">
      <alignment horizontal="left" vertical="center"/>
    </xf>
    <xf numFmtId="0" fontId="15" fillId="0" borderId="0" xfId="0" applyFont="1" applyAlignment="1">
      <alignment horizontal="left" vertical="center" indent="1"/>
    </xf>
    <xf numFmtId="0" fontId="17" fillId="6" borderId="4" xfId="2" applyFont="1" applyFill="1" applyBorder="1" applyAlignment="1">
      <alignment horizontal="center" vertical="center"/>
    </xf>
    <xf numFmtId="0" fontId="17" fillId="6" borderId="5" xfId="2" applyFont="1" applyFill="1" applyBorder="1" applyAlignment="1">
      <alignment horizontal="center" vertical="center"/>
    </xf>
    <xf numFmtId="0" fontId="17" fillId="6" borderId="6" xfId="2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left" vertical="top" wrapText="1" indent="1"/>
    </xf>
    <xf numFmtId="0" fontId="16" fillId="0" borderId="0" xfId="0" applyFont="1" applyAlignment="1">
      <alignment horizontal="left" vertical="top" wrapText="1" indent="1"/>
    </xf>
    <xf numFmtId="0" fontId="16" fillId="0" borderId="10" xfId="13" applyFont="1" applyFill="1" applyBorder="1" applyAlignment="1">
      <alignment horizontal="left" vertical="top" wrapText="1" indent="1"/>
    </xf>
    <xf numFmtId="0" fontId="13" fillId="0" borderId="8" xfId="16" applyFont="1" applyFill="1" applyBorder="1" applyAlignment="1">
      <alignment horizontal="center" vertical="center"/>
    </xf>
    <xf numFmtId="0" fontId="13" fillId="0" borderId="8" xfId="14" applyFont="1" applyBorder="1" applyAlignment="1">
      <alignment horizontal="center" vertical="center"/>
    </xf>
    <xf numFmtId="0" fontId="17" fillId="7" borderId="4" xfId="2" applyFont="1" applyFill="1" applyBorder="1" applyAlignment="1">
      <alignment horizontal="center" vertical="center"/>
    </xf>
    <xf numFmtId="0" fontId="17" fillId="7" borderId="5" xfId="2" applyFont="1" applyFill="1" applyBorder="1" applyAlignment="1">
      <alignment horizontal="center" vertical="center"/>
    </xf>
    <xf numFmtId="0" fontId="17" fillId="7" borderId="6" xfId="2" applyFont="1" applyFill="1" applyBorder="1" applyAlignment="1">
      <alignment horizontal="center" vertical="center"/>
    </xf>
    <xf numFmtId="0" fontId="17" fillId="8" borderId="4" xfId="2" applyFont="1" applyFill="1" applyBorder="1" applyAlignment="1">
      <alignment horizontal="center" vertical="center"/>
    </xf>
    <xf numFmtId="0" fontId="17" fillId="8" borderId="5" xfId="2" applyFont="1" applyFill="1" applyBorder="1" applyAlignment="1">
      <alignment horizontal="center" vertical="center"/>
    </xf>
    <xf numFmtId="0" fontId="17" fillId="8" borderId="6" xfId="2" applyFont="1" applyFill="1" applyBorder="1" applyAlignment="1">
      <alignment horizontal="center" vertical="center"/>
    </xf>
    <xf numFmtId="0" fontId="16" fillId="0" borderId="15" xfId="13" applyFont="1" applyFill="1" applyBorder="1" applyAlignment="1">
      <alignment horizontal="left" vertical="top" wrapText="1" indent="1"/>
    </xf>
    <xf numFmtId="0" fontId="16" fillId="0" borderId="15" xfId="0" applyFont="1" applyBorder="1" applyAlignment="1">
      <alignment horizontal="left" vertical="top" wrapText="1" indent="1"/>
    </xf>
    <xf numFmtId="0" fontId="17" fillId="9" borderId="4" xfId="2" applyFont="1" applyFill="1" applyBorder="1" applyAlignment="1">
      <alignment horizontal="center" vertical="center"/>
    </xf>
    <xf numFmtId="0" fontId="17" fillId="9" borderId="5" xfId="2" applyFont="1" applyFill="1" applyBorder="1" applyAlignment="1">
      <alignment horizontal="center" vertical="center"/>
    </xf>
    <xf numFmtId="0" fontId="17" fillId="9" borderId="6" xfId="2" applyFont="1" applyFill="1" applyBorder="1" applyAlignment="1">
      <alignment horizontal="center" vertical="center"/>
    </xf>
    <xf numFmtId="0" fontId="16" fillId="0" borderId="21" xfId="13" applyFont="1" applyFill="1" applyBorder="1" applyAlignment="1">
      <alignment horizontal="left" vertical="top" wrapText="1" indent="1"/>
    </xf>
    <xf numFmtId="0" fontId="16" fillId="0" borderId="21" xfId="0" applyFont="1" applyBorder="1" applyAlignment="1">
      <alignment horizontal="left" vertical="top" wrapText="1" indent="1"/>
    </xf>
    <xf numFmtId="0" fontId="16" fillId="0" borderId="27" xfId="13" applyFont="1" applyFill="1" applyBorder="1" applyAlignment="1">
      <alignment horizontal="left" vertical="top" wrapText="1" indent="1"/>
    </xf>
    <xf numFmtId="0" fontId="16" fillId="0" borderId="27" xfId="0" applyFont="1" applyBorder="1" applyAlignment="1">
      <alignment horizontal="left" vertical="top" wrapText="1" indent="1"/>
    </xf>
    <xf numFmtId="166" fontId="15" fillId="0" borderId="9" xfId="12" applyFont="1" applyBorder="1" applyAlignment="1">
      <alignment horizontal="right" indent="1"/>
    </xf>
    <xf numFmtId="166" fontId="15" fillId="0" borderId="11" xfId="12" applyFont="1" applyBorder="1" applyAlignment="1">
      <alignment horizontal="right" indent="1"/>
    </xf>
    <xf numFmtId="166" fontId="15" fillId="0" borderId="9" xfId="13" applyNumberFormat="1" applyFont="1" applyFill="1" applyBorder="1" applyAlignment="1">
      <alignment horizontal="right" vertical="center" wrapText="1" indent="1"/>
    </xf>
    <xf numFmtId="166" fontId="15" fillId="0" borderId="9" xfId="12" applyFont="1" applyBorder="1" applyAlignment="1">
      <alignment horizontal="right" vertical="center" indent="1"/>
    </xf>
    <xf numFmtId="166" fontId="15" fillId="0" borderId="26" xfId="12" applyFont="1" applyBorder="1" applyAlignment="1">
      <alignment horizontal="right" indent="1"/>
    </xf>
    <xf numFmtId="166" fontId="15" fillId="0" borderId="26" xfId="13" applyNumberFormat="1" applyFont="1" applyFill="1" applyBorder="1" applyAlignment="1">
      <alignment horizontal="right" vertical="center" wrapText="1" indent="1"/>
    </xf>
    <xf numFmtId="166" fontId="15" fillId="0" borderId="26" xfId="12" applyFont="1" applyBorder="1" applyAlignment="1">
      <alignment horizontal="right" vertical="center" indent="1"/>
    </xf>
    <xf numFmtId="166" fontId="15" fillId="0" borderId="20" xfId="12" applyFont="1" applyBorder="1" applyAlignment="1">
      <alignment horizontal="right" indent="1"/>
    </xf>
    <xf numFmtId="166" fontId="15" fillId="0" borderId="20" xfId="13" applyNumberFormat="1" applyFont="1" applyFill="1" applyBorder="1" applyAlignment="1">
      <alignment horizontal="right" vertical="center" wrapText="1" indent="1"/>
    </xf>
    <xf numFmtId="166" fontId="15" fillId="0" borderId="20" xfId="12" applyFont="1" applyBorder="1" applyAlignment="1">
      <alignment horizontal="right" vertical="center" indent="1"/>
    </xf>
    <xf numFmtId="166" fontId="15" fillId="0" borderId="14" xfId="12" applyFont="1" applyBorder="1" applyAlignment="1">
      <alignment horizontal="right" indent="1"/>
    </xf>
    <xf numFmtId="166" fontId="15" fillId="0" borderId="14" xfId="13" applyNumberFormat="1" applyFont="1" applyFill="1" applyBorder="1" applyAlignment="1">
      <alignment horizontal="right" vertical="center" wrapText="1" indent="1"/>
    </xf>
    <xf numFmtId="166" fontId="15" fillId="0" borderId="14" xfId="12" applyFont="1" applyBorder="1" applyAlignment="1">
      <alignment horizontal="right" vertical="center" indent="1"/>
    </xf>
    <xf numFmtId="0" fontId="13" fillId="8" borderId="38" xfId="0" applyFont="1" applyFill="1" applyBorder="1">
      <alignment vertical="top"/>
    </xf>
    <xf numFmtId="0" fontId="13" fillId="0" borderId="38" xfId="0" applyFont="1" applyBorder="1">
      <alignment vertical="top"/>
    </xf>
    <xf numFmtId="0" fontId="13" fillId="38" borderId="38" xfId="0" applyFont="1" applyFill="1" applyBorder="1">
      <alignment vertical="top"/>
    </xf>
    <xf numFmtId="0" fontId="13" fillId="39" borderId="38" xfId="0" applyFont="1" applyFill="1" applyBorder="1">
      <alignment vertical="top"/>
    </xf>
    <xf numFmtId="166" fontId="15" fillId="8" borderId="9" xfId="12" applyFont="1" applyFill="1" applyBorder="1" applyAlignment="1">
      <alignment horizontal="right" vertical="center" indent="1"/>
    </xf>
    <xf numFmtId="0" fontId="16" fillId="8" borderId="10" xfId="0" applyFont="1" applyFill="1" applyBorder="1" applyAlignment="1">
      <alignment horizontal="left" vertical="top" wrapText="1" indent="1"/>
    </xf>
    <xf numFmtId="166" fontId="15" fillId="8" borderId="9" xfId="13" applyNumberFormat="1" applyFont="1" applyFill="1" applyBorder="1" applyAlignment="1">
      <alignment horizontal="right" vertical="center" wrapText="1" indent="1"/>
    </xf>
    <xf numFmtId="0" fontId="16" fillId="8" borderId="10" xfId="13" applyFont="1" applyFill="1" applyBorder="1" applyAlignment="1">
      <alignment horizontal="left" vertical="top" wrapText="1" indent="1"/>
    </xf>
    <xf numFmtId="166" fontId="15" fillId="38" borderId="9" xfId="13" applyNumberFormat="1" applyFont="1" applyFill="1" applyBorder="1" applyAlignment="1">
      <alignment horizontal="right" vertical="center" wrapText="1" indent="1"/>
    </xf>
    <xf numFmtId="0" fontId="16" fillId="38" borderId="10" xfId="13" applyFont="1" applyFill="1" applyBorder="1" applyAlignment="1">
      <alignment horizontal="left" vertical="top" wrapText="1" indent="1"/>
    </xf>
    <xf numFmtId="0" fontId="16" fillId="38" borderId="15" xfId="13" applyFont="1" applyFill="1" applyBorder="1" applyAlignment="1">
      <alignment horizontal="left" vertical="top" wrapText="1" indent="1"/>
    </xf>
    <xf numFmtId="0" fontId="16" fillId="9" borderId="15" xfId="13" applyFont="1" applyFill="1" applyBorder="1" applyAlignment="1">
      <alignment horizontal="left" vertical="top" wrapText="1" indent="1"/>
    </xf>
    <xf numFmtId="166" fontId="15" fillId="9" borderId="14" xfId="13" applyNumberFormat="1" applyFont="1" applyFill="1" applyBorder="1" applyAlignment="1">
      <alignment horizontal="right" vertical="center" wrapText="1" indent="1"/>
    </xf>
    <xf numFmtId="166" fontId="15" fillId="38" borderId="14" xfId="13" applyNumberFormat="1" applyFont="1" applyFill="1" applyBorder="1" applyAlignment="1">
      <alignment horizontal="right" vertical="center" wrapText="1" indent="1"/>
    </xf>
    <xf numFmtId="166" fontId="15" fillId="9" borderId="14" xfId="12" applyFont="1" applyFill="1" applyBorder="1" applyAlignment="1">
      <alignment horizontal="right" vertical="center" indent="1"/>
    </xf>
    <xf numFmtId="0" fontId="16" fillId="9" borderId="15" xfId="0" applyFont="1" applyFill="1" applyBorder="1" applyAlignment="1">
      <alignment horizontal="left" vertical="top" wrapText="1" indent="1"/>
    </xf>
    <xf numFmtId="166" fontId="15" fillId="8" borderId="14" xfId="12" applyFont="1" applyFill="1" applyBorder="1" applyAlignment="1">
      <alignment horizontal="right" vertical="center" indent="1"/>
    </xf>
    <xf numFmtId="0" fontId="16" fillId="8" borderId="15" xfId="0" applyFont="1" applyFill="1" applyBorder="1" applyAlignment="1">
      <alignment horizontal="left" vertical="top" wrapText="1" indent="1"/>
    </xf>
    <xf numFmtId="166" fontId="15" fillId="8" borderId="14" xfId="13" applyNumberFormat="1" applyFont="1" applyFill="1" applyBorder="1" applyAlignment="1">
      <alignment horizontal="right" vertical="center" wrapText="1" indent="1"/>
    </xf>
    <xf numFmtId="0" fontId="16" fillId="8" borderId="15" xfId="13" applyFont="1" applyFill="1" applyBorder="1" applyAlignment="1">
      <alignment horizontal="left" vertical="top" wrapText="1" indent="1"/>
    </xf>
    <xf numFmtId="166" fontId="15" fillId="8" borderId="14" xfId="12" applyFont="1" applyFill="1" applyBorder="1" applyAlignment="1">
      <alignment horizontal="right" indent="1"/>
    </xf>
    <xf numFmtId="166" fontId="15" fillId="9" borderId="14" xfId="12" applyFont="1" applyFill="1" applyBorder="1" applyAlignment="1">
      <alignment horizontal="right" indent="1"/>
    </xf>
    <xf numFmtId="166" fontId="15" fillId="8" borderId="20" xfId="12" applyFont="1" applyFill="1" applyBorder="1" applyAlignment="1">
      <alignment horizontal="right" indent="1"/>
    </xf>
    <xf numFmtId="0" fontId="16" fillId="8" borderId="21" xfId="0" applyFont="1" applyFill="1" applyBorder="1" applyAlignment="1">
      <alignment horizontal="left" vertical="top" wrapText="1" indent="1"/>
    </xf>
    <xf numFmtId="166" fontId="15" fillId="8" borderId="20" xfId="13" applyNumberFormat="1" applyFont="1" applyFill="1" applyBorder="1" applyAlignment="1">
      <alignment horizontal="right" vertical="center" wrapText="1" indent="1"/>
    </xf>
    <xf numFmtId="0" fontId="16" fillId="8" borderId="21" xfId="13" applyFont="1" applyFill="1" applyBorder="1" applyAlignment="1">
      <alignment horizontal="left" vertical="top" wrapText="1" indent="1"/>
    </xf>
    <xf numFmtId="166" fontId="15" fillId="8" borderId="20" xfId="12" applyFont="1" applyFill="1" applyBorder="1" applyAlignment="1">
      <alignment horizontal="right" vertical="center" indent="1"/>
    </xf>
    <xf numFmtId="166" fontId="15" fillId="38" borderId="20" xfId="12" applyFont="1" applyFill="1" applyBorder="1" applyAlignment="1">
      <alignment horizontal="right" vertical="center" indent="1"/>
    </xf>
    <xf numFmtId="0" fontId="16" fillId="38" borderId="21" xfId="0" applyFont="1" applyFill="1" applyBorder="1" applyAlignment="1">
      <alignment horizontal="left" vertical="top" wrapText="1" indent="1"/>
    </xf>
    <xf numFmtId="166" fontId="15" fillId="38" borderId="20" xfId="13" applyNumberFormat="1" applyFont="1" applyFill="1" applyBorder="1" applyAlignment="1">
      <alignment horizontal="right" vertical="center" wrapText="1" indent="1"/>
    </xf>
    <xf numFmtId="0" fontId="16" fillId="38" borderId="21" xfId="13" applyFont="1" applyFill="1" applyBorder="1" applyAlignment="1">
      <alignment horizontal="left" vertical="top" wrapText="1" indent="1"/>
    </xf>
    <xf numFmtId="166" fontId="15" fillId="38" borderId="20" xfId="12" applyFont="1" applyFill="1" applyBorder="1" applyAlignment="1">
      <alignment horizontal="right" indent="1"/>
    </xf>
    <xf numFmtId="166" fontId="15" fillId="9" borderId="20" xfId="13" applyNumberFormat="1" applyFont="1" applyFill="1" applyBorder="1" applyAlignment="1">
      <alignment horizontal="right" vertical="center" wrapText="1" indent="1"/>
    </xf>
    <xf numFmtId="0" fontId="16" fillId="9" borderId="21" xfId="13" applyFont="1" applyFill="1" applyBorder="1" applyAlignment="1">
      <alignment horizontal="left" vertical="top" wrapText="1" indent="1"/>
    </xf>
    <xf numFmtId="166" fontId="15" fillId="9" borderId="26" xfId="12" applyFont="1" applyFill="1" applyBorder="1" applyAlignment="1">
      <alignment horizontal="right" indent="1"/>
    </xf>
    <xf numFmtId="166" fontId="15" fillId="9" borderId="26" xfId="13" applyNumberFormat="1" applyFont="1" applyFill="1" applyBorder="1" applyAlignment="1">
      <alignment horizontal="right" vertical="center" wrapText="1" indent="1"/>
    </xf>
    <xf numFmtId="166" fontId="15" fillId="8" borderId="26" xfId="12" applyFont="1" applyFill="1" applyBorder="1" applyAlignment="1">
      <alignment horizontal="right" vertical="center" indent="1"/>
    </xf>
    <xf numFmtId="0" fontId="16" fillId="8" borderId="27" xfId="0" applyFont="1" applyFill="1" applyBorder="1" applyAlignment="1">
      <alignment horizontal="left" vertical="top" wrapText="1" indent="1"/>
    </xf>
    <xf numFmtId="166" fontId="15" fillId="8" borderId="26" xfId="13" applyNumberFormat="1" applyFont="1" applyFill="1" applyBorder="1" applyAlignment="1">
      <alignment horizontal="right" vertical="center" wrapText="1" indent="1"/>
    </xf>
    <xf numFmtId="0" fontId="16" fillId="8" borderId="27" xfId="13" applyFont="1" applyFill="1" applyBorder="1" applyAlignment="1">
      <alignment horizontal="left" vertical="top" wrapText="1" indent="1"/>
    </xf>
    <xf numFmtId="166" fontId="15" fillId="8" borderId="26" xfId="12" applyFont="1" applyFill="1" applyBorder="1" applyAlignment="1">
      <alignment horizontal="right" indent="1"/>
    </xf>
    <xf numFmtId="166" fontId="15" fillId="9" borderId="26" xfId="12" applyFont="1" applyFill="1" applyBorder="1" applyAlignment="1">
      <alignment horizontal="right" vertical="center" indent="1"/>
    </xf>
    <xf numFmtId="0" fontId="16" fillId="9" borderId="27" xfId="0" applyFont="1" applyFill="1" applyBorder="1" applyAlignment="1">
      <alignment horizontal="left" vertical="top" wrapText="1" indent="1"/>
    </xf>
    <xf numFmtId="166" fontId="15" fillId="38" borderId="26" xfId="13" applyNumberFormat="1" applyFont="1" applyFill="1" applyBorder="1" applyAlignment="1">
      <alignment horizontal="right" vertical="center" wrapText="1" indent="1"/>
    </xf>
    <xf numFmtId="0" fontId="16" fillId="38" borderId="27" xfId="13" applyFont="1" applyFill="1" applyBorder="1" applyAlignment="1">
      <alignment horizontal="left" vertical="top" wrapText="1" indent="1"/>
    </xf>
    <xf numFmtId="166" fontId="15" fillId="9" borderId="9" xfId="12" applyFont="1" applyFill="1" applyBorder="1" applyAlignment="1">
      <alignment horizontal="right" vertical="center" indent="1"/>
    </xf>
    <xf numFmtId="0" fontId="16" fillId="9" borderId="10" xfId="0" applyFont="1" applyFill="1" applyBorder="1" applyAlignment="1">
      <alignment horizontal="left" vertical="top" wrapText="1" indent="1"/>
    </xf>
    <xf numFmtId="166" fontId="15" fillId="9" borderId="9" xfId="13" applyNumberFormat="1" applyFont="1" applyFill="1" applyBorder="1" applyAlignment="1">
      <alignment horizontal="right" vertical="center" wrapText="1" indent="1"/>
    </xf>
    <xf numFmtId="0" fontId="16" fillId="9" borderId="10" xfId="13" applyFont="1" applyFill="1" applyBorder="1" applyAlignment="1">
      <alignment horizontal="left" vertical="top" wrapText="1" indent="1"/>
    </xf>
    <xf numFmtId="0" fontId="13" fillId="9" borderId="38" xfId="0" applyFont="1" applyFill="1" applyBorder="1">
      <alignment vertical="top"/>
    </xf>
    <xf numFmtId="0" fontId="18" fillId="0" borderId="0" xfId="5" applyFont="1" applyFill="1" applyBorder="1">
      <alignment vertical="center"/>
    </xf>
    <xf numFmtId="0" fontId="13" fillId="0" borderId="13" xfId="11" applyFont="1" applyFill="1" applyBorder="1" applyAlignment="1">
      <alignment horizontal="left" vertical="center" wrapText="1" indent="1"/>
    </xf>
    <xf numFmtId="0" fontId="13" fillId="0" borderId="11" xfId="11" applyFont="1" applyFill="1" applyBorder="1" applyAlignment="1">
      <alignment horizontal="left" vertical="center" wrapText="1" indent="1"/>
    </xf>
    <xf numFmtId="0" fontId="16" fillId="0" borderId="7" xfId="11" applyFont="1" applyFill="1" applyBorder="1">
      <alignment horizontal="left" vertical="top" wrapText="1" indent="1"/>
    </xf>
    <xf numFmtId="0" fontId="16" fillId="0" borderId="12" xfId="11" applyFont="1" applyFill="1" applyBorder="1">
      <alignment horizontal="left" vertical="top" wrapText="1" indent="1"/>
    </xf>
    <xf numFmtId="0" fontId="17" fillId="6" borderId="0" xfId="15" applyFont="1" applyFill="1" applyAlignment="1">
      <alignment horizontal="center" vertical="center"/>
    </xf>
    <xf numFmtId="0" fontId="16" fillId="0" borderId="22" xfId="11" applyFont="1" applyFill="1" applyBorder="1">
      <alignment horizontal="left" vertical="top" wrapText="1" indent="1"/>
    </xf>
    <xf numFmtId="0" fontId="16" fillId="0" borderId="23" xfId="11" applyFont="1" applyFill="1" applyBorder="1">
      <alignment horizontal="left" vertical="top" wrapText="1" indent="1"/>
    </xf>
    <xf numFmtId="0" fontId="16" fillId="0" borderId="16" xfId="11" applyFont="1" applyFill="1" applyBorder="1">
      <alignment horizontal="left" vertical="top" wrapText="1" indent="1"/>
    </xf>
    <xf numFmtId="0" fontId="16" fillId="0" borderId="17" xfId="11" applyFont="1" applyFill="1" applyBorder="1">
      <alignment horizontal="left" vertical="top" wrapText="1" indent="1"/>
    </xf>
    <xf numFmtId="0" fontId="19" fillId="0" borderId="0" xfId="5" applyFont="1" applyFill="1" applyBorder="1" applyAlignment="1">
      <alignment vertical="top"/>
    </xf>
    <xf numFmtId="0" fontId="13" fillId="0" borderId="18" xfId="11" applyFont="1" applyFill="1" applyBorder="1" applyAlignment="1">
      <alignment horizontal="left" vertical="center" wrapText="1" indent="1"/>
    </xf>
    <xf numFmtId="0" fontId="13" fillId="0" borderId="19" xfId="11" applyFont="1" applyFill="1" applyBorder="1" applyAlignment="1">
      <alignment horizontal="left" vertical="center" wrapText="1" indent="1"/>
    </xf>
    <xf numFmtId="0" fontId="18" fillId="0" borderId="0" xfId="5" applyFont="1" applyFill="1" applyBorder="1" applyAlignment="1">
      <alignment vertical="top"/>
    </xf>
    <xf numFmtId="0" fontId="21" fillId="0" borderId="0" xfId="5" applyFont="1" applyFill="1" applyBorder="1" applyAlignment="1">
      <alignment vertical="top"/>
    </xf>
    <xf numFmtId="0" fontId="13" fillId="0" borderId="24" xfId="11" applyFont="1" applyFill="1" applyBorder="1" applyAlignment="1">
      <alignment horizontal="left" vertical="center" wrapText="1" indent="1"/>
    </xf>
    <xf numFmtId="0" fontId="13" fillId="0" borderId="25" xfId="11" applyFont="1" applyFill="1" applyBorder="1" applyAlignment="1">
      <alignment horizontal="left" vertical="center" wrapText="1" indent="1"/>
    </xf>
    <xf numFmtId="0" fontId="16" fillId="0" borderId="28" xfId="11" applyFont="1" applyFill="1" applyBorder="1">
      <alignment horizontal="left" vertical="top" wrapText="1" indent="1"/>
    </xf>
    <xf numFmtId="0" fontId="16" fillId="0" borderId="29" xfId="11" applyFont="1" applyFill="1" applyBorder="1">
      <alignment horizontal="left" vertical="top" wrapText="1" indent="1"/>
    </xf>
    <xf numFmtId="0" fontId="20" fillId="0" borderId="0" xfId="5" applyFont="1" applyFill="1" applyBorder="1" applyAlignment="1">
      <alignment vertical="top"/>
    </xf>
    <xf numFmtId="0" fontId="13" fillId="0" borderId="30" xfId="11" applyFont="1" applyFill="1" applyBorder="1" applyAlignment="1">
      <alignment horizontal="left" vertical="center" wrapText="1" indent="1"/>
    </xf>
    <xf numFmtId="0" fontId="13" fillId="0" borderId="31" xfId="11" applyFont="1" applyFill="1" applyBorder="1" applyAlignment="1">
      <alignment horizontal="left" vertical="center" wrapText="1" indent="1"/>
    </xf>
  </cellXfs>
  <cellStyles count="50">
    <cellStyle name="20% - Accent1" xfId="29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3" builtinId="46" customBuiltin="1"/>
    <cellStyle name="20% - Accent6" xfId="47" builtinId="50" customBuiltin="1"/>
    <cellStyle name="40% - Accent1" xfId="1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4" builtinId="47" customBuiltin="1"/>
    <cellStyle name="40% - Accent6" xfId="48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5" builtinId="48" customBuiltin="1"/>
    <cellStyle name="60% - Accent6" xfId="49" builtinId="52" customBuiltin="1"/>
    <cellStyle name="Accent1" xfId="3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" builtinId="45" customBuiltin="1"/>
    <cellStyle name="Accent6" xfId="46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ia" xfId="12" xr:uid="{00000000-0005-0000-0000-000008000000}"/>
    <cellStyle name="Em tiras" xfId="13" xr:uid="{00000000-0005-0000-0000-000003000000}"/>
    <cellStyle name="Entrada de Configurações" xfId="14" xr:uid="{00000000-0005-0000-0000-00000F000000}"/>
    <cellStyle name="Explanatory Text" xfId="27" builtinId="53" customBuiltin="1"/>
    <cellStyle name="Good" xfId="17" builtinId="26" customBuiltin="1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ercent" xfId="10" builtinId="5" customBuiltin="1"/>
    <cellStyle name="Title" xfId="5" builtinId="15" customBuiltin="1"/>
    <cellStyle name="Total" xfId="28" builtinId="25" customBuiltin="1"/>
    <cellStyle name="Warning Text" xfId="25" builtinId="11" customBuiltin="1"/>
  </cellStyles>
  <dxfs count="23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711448</xdr:colOff>
      <xdr:row>0</xdr:row>
      <xdr:rowOff>60960</xdr:rowOff>
    </xdr:from>
    <xdr:to>
      <xdr:col>7</xdr:col>
      <xdr:colOff>985768</xdr:colOff>
      <xdr:row>1</xdr:row>
      <xdr:rowOff>2225040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2D697E2-B4DC-494D-A28A-042630558B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893048" y="60960"/>
          <a:ext cx="2804160" cy="2278380"/>
        </a:xfrm>
        <a:prstGeom prst="rect">
          <a:avLst/>
        </a:prstGeom>
      </xdr:spPr>
    </xdr:pic>
    <xdr:clientData/>
  </xdr:twoCellAnchor>
  <xdr:oneCellAnchor>
    <xdr:from>
      <xdr:col>1</xdr:col>
      <xdr:colOff>563880</xdr:colOff>
      <xdr:row>1</xdr:row>
      <xdr:rowOff>752304</xdr:rowOff>
    </xdr:from>
    <xdr:ext cx="4818628" cy="1224438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EB89326-DD5A-4A82-BE32-2018F9BDCA07}"/>
            </a:ext>
          </a:extLst>
        </xdr:cNvPr>
        <xdr:cNvSpPr/>
      </xdr:nvSpPr>
      <xdr:spPr>
        <a:xfrm>
          <a:off x="685800" y="86660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335280</xdr:colOff>
      <xdr:row>21</xdr:row>
      <xdr:rowOff>798024</xdr:rowOff>
    </xdr:from>
    <xdr:ext cx="4818628" cy="1224438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076FFCF-1DE8-418D-9B39-DDB7EF42EF2C}"/>
            </a:ext>
          </a:extLst>
        </xdr:cNvPr>
        <xdr:cNvSpPr/>
      </xdr:nvSpPr>
      <xdr:spPr>
        <a:xfrm>
          <a:off x="457200" y="91232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5</xdr:col>
      <xdr:colOff>754380</xdr:colOff>
      <xdr:row>20</xdr:row>
      <xdr:rowOff>15240</xdr:rowOff>
    </xdr:from>
    <xdr:to>
      <xdr:col>7</xdr:col>
      <xdr:colOff>1028700</xdr:colOff>
      <xdr:row>21</xdr:row>
      <xdr:rowOff>2118360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637D1EF-3A86-4E75-AEE3-85BB63A694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935980" y="9677400"/>
          <a:ext cx="2804160" cy="2278380"/>
        </a:xfrm>
        <a:prstGeom prst="rect">
          <a:avLst/>
        </a:prstGeom>
      </xdr:spPr>
    </xdr:pic>
    <xdr:clientData/>
  </xdr:twoCellAnchor>
  <xdr:twoCellAnchor editAs="oneCell">
    <xdr:from>
      <xdr:col>13</xdr:col>
      <xdr:colOff>612388</xdr:colOff>
      <xdr:row>0</xdr:row>
      <xdr:rowOff>0</xdr:rowOff>
    </xdr:from>
    <xdr:to>
      <xdr:col>15</xdr:col>
      <xdr:colOff>886708</xdr:colOff>
      <xdr:row>1</xdr:row>
      <xdr:rowOff>2164080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62AFBB5-6B17-48A3-B123-B25B42827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793988" y="0"/>
          <a:ext cx="2804160" cy="2278380"/>
        </a:xfrm>
        <a:prstGeom prst="rect">
          <a:avLst/>
        </a:prstGeom>
      </xdr:spPr>
    </xdr:pic>
    <xdr:clientData/>
  </xdr:twoCellAnchor>
  <xdr:oneCellAnchor>
    <xdr:from>
      <xdr:col>9</xdr:col>
      <xdr:colOff>464820</xdr:colOff>
      <xdr:row>1</xdr:row>
      <xdr:rowOff>691344</xdr:rowOff>
    </xdr:from>
    <xdr:ext cx="4818628" cy="1224438"/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6CCE8DBE-BFF7-4063-B025-CAA5F32B0B19}"/>
            </a:ext>
          </a:extLst>
        </xdr:cNvPr>
        <xdr:cNvSpPr/>
      </xdr:nvSpPr>
      <xdr:spPr>
        <a:xfrm>
          <a:off x="586740" y="80564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13</xdr:col>
      <xdr:colOff>703828</xdr:colOff>
      <xdr:row>20</xdr:row>
      <xdr:rowOff>15240</xdr:rowOff>
    </xdr:from>
    <xdr:to>
      <xdr:col>15</xdr:col>
      <xdr:colOff>978148</xdr:colOff>
      <xdr:row>21</xdr:row>
      <xdr:rowOff>2118360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B24DE85-F680-4CF7-A74C-D3CC7CAFD0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885428" y="15240"/>
          <a:ext cx="2804160" cy="2278380"/>
        </a:xfrm>
        <a:prstGeom prst="rect">
          <a:avLst/>
        </a:prstGeom>
      </xdr:spPr>
    </xdr:pic>
    <xdr:clientData/>
  </xdr:twoCellAnchor>
  <xdr:oneCellAnchor>
    <xdr:from>
      <xdr:col>9</xdr:col>
      <xdr:colOff>556260</xdr:colOff>
      <xdr:row>21</xdr:row>
      <xdr:rowOff>706584</xdr:rowOff>
    </xdr:from>
    <xdr:ext cx="4818628" cy="1224438"/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3CA6E9AB-A870-45B5-8800-299427DEBEC6}"/>
            </a:ext>
          </a:extLst>
        </xdr:cNvPr>
        <xdr:cNvSpPr/>
      </xdr:nvSpPr>
      <xdr:spPr>
        <a:xfrm>
          <a:off x="678180" y="82088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21</xdr:col>
      <xdr:colOff>764788</xdr:colOff>
      <xdr:row>0</xdr:row>
      <xdr:rowOff>53340</xdr:rowOff>
    </xdr:from>
    <xdr:to>
      <xdr:col>23</xdr:col>
      <xdr:colOff>1048905</xdr:colOff>
      <xdr:row>1</xdr:row>
      <xdr:rowOff>2217420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14DD4F28-4C77-4437-820E-C026422725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946388" y="53340"/>
          <a:ext cx="2804160" cy="2278380"/>
        </a:xfrm>
        <a:prstGeom prst="rect">
          <a:avLst/>
        </a:prstGeom>
      </xdr:spPr>
    </xdr:pic>
    <xdr:clientData/>
  </xdr:twoCellAnchor>
  <xdr:oneCellAnchor>
    <xdr:from>
      <xdr:col>17</xdr:col>
      <xdr:colOff>617220</xdr:colOff>
      <xdr:row>1</xdr:row>
      <xdr:rowOff>744684</xdr:rowOff>
    </xdr:from>
    <xdr:ext cx="4818628" cy="1224438"/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3CB6600A-2757-4832-94BD-CD5B0580E0F3}"/>
            </a:ext>
          </a:extLst>
        </xdr:cNvPr>
        <xdr:cNvSpPr/>
      </xdr:nvSpPr>
      <xdr:spPr>
        <a:xfrm>
          <a:off x="739140" y="85898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21</xdr:col>
      <xdr:colOff>658108</xdr:colOff>
      <xdr:row>20</xdr:row>
      <xdr:rowOff>30480</xdr:rowOff>
    </xdr:from>
    <xdr:to>
      <xdr:col>23</xdr:col>
      <xdr:colOff>932428</xdr:colOff>
      <xdr:row>21</xdr:row>
      <xdr:rowOff>2133600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6B46168C-6A67-43CF-A3D0-782C55B93F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839708" y="30480"/>
          <a:ext cx="2804160" cy="2278380"/>
        </a:xfrm>
        <a:prstGeom prst="rect">
          <a:avLst/>
        </a:prstGeom>
      </xdr:spPr>
    </xdr:pic>
    <xdr:clientData/>
  </xdr:twoCellAnchor>
  <xdr:oneCellAnchor>
    <xdr:from>
      <xdr:col>17</xdr:col>
      <xdr:colOff>510540</xdr:colOff>
      <xdr:row>21</xdr:row>
      <xdr:rowOff>721824</xdr:rowOff>
    </xdr:from>
    <xdr:ext cx="4818628" cy="1224438"/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AFDEDA70-7021-4D5B-89E8-05342CB5D7E8}"/>
            </a:ext>
          </a:extLst>
        </xdr:cNvPr>
        <xdr:cNvSpPr/>
      </xdr:nvSpPr>
      <xdr:spPr>
        <a:xfrm>
          <a:off x="632460" y="83612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29</xdr:col>
      <xdr:colOff>795268</xdr:colOff>
      <xdr:row>0</xdr:row>
      <xdr:rowOff>22860</xdr:rowOff>
    </xdr:from>
    <xdr:to>
      <xdr:col>31</xdr:col>
      <xdr:colOff>1079385</xdr:colOff>
      <xdr:row>1</xdr:row>
      <xdr:rowOff>2186940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EE91DC77-AD1A-4924-B2BB-D3D5030B87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976868" y="22860"/>
          <a:ext cx="2804160" cy="2278380"/>
        </a:xfrm>
        <a:prstGeom prst="rect">
          <a:avLst/>
        </a:prstGeom>
      </xdr:spPr>
    </xdr:pic>
    <xdr:clientData/>
  </xdr:twoCellAnchor>
  <xdr:oneCellAnchor>
    <xdr:from>
      <xdr:col>25</xdr:col>
      <xdr:colOff>647700</xdr:colOff>
      <xdr:row>1</xdr:row>
      <xdr:rowOff>714204</xdr:rowOff>
    </xdr:from>
    <xdr:ext cx="4818628" cy="1224438"/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861E790E-0996-4B2E-92C1-F27960A57F7E}"/>
            </a:ext>
          </a:extLst>
        </xdr:cNvPr>
        <xdr:cNvSpPr/>
      </xdr:nvSpPr>
      <xdr:spPr>
        <a:xfrm>
          <a:off x="769620" y="82850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29</xdr:col>
      <xdr:colOff>673348</xdr:colOff>
      <xdr:row>20</xdr:row>
      <xdr:rowOff>30480</xdr:rowOff>
    </xdr:from>
    <xdr:to>
      <xdr:col>31</xdr:col>
      <xdr:colOff>947668</xdr:colOff>
      <xdr:row>21</xdr:row>
      <xdr:rowOff>2133600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925F3C41-03A8-4CC7-A5C2-CDCDBCB3C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854948" y="30480"/>
          <a:ext cx="2804160" cy="2278380"/>
        </a:xfrm>
        <a:prstGeom prst="rect">
          <a:avLst/>
        </a:prstGeom>
      </xdr:spPr>
    </xdr:pic>
    <xdr:clientData/>
  </xdr:twoCellAnchor>
  <xdr:oneCellAnchor>
    <xdr:from>
      <xdr:col>25</xdr:col>
      <xdr:colOff>525780</xdr:colOff>
      <xdr:row>21</xdr:row>
      <xdr:rowOff>721824</xdr:rowOff>
    </xdr:from>
    <xdr:ext cx="4818628" cy="1224438"/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C864951A-1A32-4681-8AA1-B91ADCC02953}"/>
            </a:ext>
          </a:extLst>
        </xdr:cNvPr>
        <xdr:cNvSpPr/>
      </xdr:nvSpPr>
      <xdr:spPr>
        <a:xfrm>
          <a:off x="647700" y="83612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37</xdr:col>
      <xdr:colOff>658108</xdr:colOff>
      <xdr:row>0</xdr:row>
      <xdr:rowOff>0</xdr:rowOff>
    </xdr:from>
    <xdr:to>
      <xdr:col>39</xdr:col>
      <xdr:colOff>942225</xdr:colOff>
      <xdr:row>1</xdr:row>
      <xdr:rowOff>2164080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E9B3C5A9-3828-4232-8CB5-028F3C9399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839708" y="0"/>
          <a:ext cx="2804160" cy="2278380"/>
        </a:xfrm>
        <a:prstGeom prst="rect">
          <a:avLst/>
        </a:prstGeom>
      </xdr:spPr>
    </xdr:pic>
    <xdr:clientData/>
  </xdr:twoCellAnchor>
  <xdr:oneCellAnchor>
    <xdr:from>
      <xdr:col>33</xdr:col>
      <xdr:colOff>510540</xdr:colOff>
      <xdr:row>1</xdr:row>
      <xdr:rowOff>691344</xdr:rowOff>
    </xdr:from>
    <xdr:ext cx="4818628" cy="1224438"/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BB2A9C6B-804F-4DEE-ACBA-FF3EA1AEA3EC}"/>
            </a:ext>
          </a:extLst>
        </xdr:cNvPr>
        <xdr:cNvSpPr/>
      </xdr:nvSpPr>
      <xdr:spPr>
        <a:xfrm>
          <a:off x="632460" y="80564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37</xdr:col>
      <xdr:colOff>810508</xdr:colOff>
      <xdr:row>20</xdr:row>
      <xdr:rowOff>83820</xdr:rowOff>
    </xdr:from>
    <xdr:to>
      <xdr:col>39</xdr:col>
      <xdr:colOff>1084828</xdr:colOff>
      <xdr:row>21</xdr:row>
      <xdr:rowOff>2186940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CAD9C89E-3542-47F5-B5AB-B9D8FAA42E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67" b="9783"/>
        <a:stretch/>
      </xdr:blipFill>
      <xdr:spPr>
        <a:xfrm>
          <a:off x="5992108" y="83820"/>
          <a:ext cx="2804160" cy="2278380"/>
        </a:xfrm>
        <a:prstGeom prst="rect">
          <a:avLst/>
        </a:prstGeom>
      </xdr:spPr>
    </xdr:pic>
    <xdr:clientData/>
  </xdr:twoCellAnchor>
  <xdr:oneCellAnchor>
    <xdr:from>
      <xdr:col>33</xdr:col>
      <xdr:colOff>662940</xdr:colOff>
      <xdr:row>21</xdr:row>
      <xdr:rowOff>775164</xdr:rowOff>
    </xdr:from>
    <xdr:ext cx="4818628" cy="1224438"/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2F3F6315-1AB4-43A3-AA3A-9BE189E741EF}"/>
            </a:ext>
          </a:extLst>
        </xdr:cNvPr>
        <xdr:cNvSpPr/>
      </xdr:nvSpPr>
      <xdr:spPr>
        <a:xfrm>
          <a:off x="784860" y="889464"/>
          <a:ext cx="4818628" cy="12244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CALENDÁRIO </a:t>
          </a:r>
        </a:p>
        <a:p>
          <a:pPr algn="ctr"/>
          <a:r>
            <a:rPr lang="pt-BR" sz="3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CATEQUESE</a:t>
          </a:r>
          <a:r>
            <a:rPr lang="pt-BR" sz="36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INFANTIL</a:t>
          </a:r>
          <a:endParaRPr lang="pt-BR" sz="3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topLeftCell="A5" zoomScaleNormal="100" workbookViewId="0">
      <selection activeCell="L7" sqref="L7"/>
    </sheetView>
  </sheetViews>
  <sheetFormatPr defaultColWidth="8.7109375" defaultRowHeight="13.8" x14ac:dyDescent="0.45"/>
  <cols>
    <col min="1" max="1" width="1.6171875" style="1" customWidth="1"/>
    <col min="2" max="8" width="16.6171875" style="1" customWidth="1"/>
    <col min="9" max="9" width="1.6171875" style="1" customWidth="1"/>
    <col min="10" max="10" width="8.6171875" style="1" customWidth="1"/>
    <col min="11" max="12" width="19.6171875" style="1" customWidth="1"/>
    <col min="13" max="13" width="1.6171875" style="1" customWidth="1"/>
    <col min="14" max="16384" width="8.7109375" style="1"/>
  </cols>
  <sheetData>
    <row r="1" spans="2:12" ht="9" customHeight="1" x14ac:dyDescent="0.45">
      <c r="I1" s="1" t="s">
        <v>1</v>
      </c>
    </row>
    <row r="2" spans="2:12" ht="96" customHeight="1" x14ac:dyDescent="0.45">
      <c r="B2" s="92" t="str">
        <f>"Janeiro "&amp;AnoCalendário</f>
        <v>Janeiro 2025</v>
      </c>
      <c r="C2" s="92"/>
      <c r="D2" s="92"/>
      <c r="E2" s="2"/>
      <c r="F2" s="2"/>
      <c r="G2" s="2"/>
      <c r="H2" s="3"/>
    </row>
    <row r="3" spans="2:12" s="8" customFormat="1" ht="24" customHeight="1" x14ac:dyDescent="0.45">
      <c r="B3" s="5" t="str">
        <f>InícioDaSemana</f>
        <v>domingo</v>
      </c>
      <c r="C3" s="6" t="str">
        <f>TEXT(C4,"dddd")</f>
        <v>segunda-feira</v>
      </c>
      <c r="D3" s="6" t="str">
        <f t="shared" ref="D3:H3" si="0">TEXT(D4,"dddd")</f>
        <v>terça-feira</v>
      </c>
      <c r="E3" s="6" t="str">
        <f t="shared" si="0"/>
        <v>quarta-feira</v>
      </c>
      <c r="F3" s="6" t="str">
        <f t="shared" si="0"/>
        <v>quinta-feira</v>
      </c>
      <c r="G3" s="6" t="str">
        <f t="shared" si="0"/>
        <v>sexta-feira</v>
      </c>
      <c r="H3" s="7" t="str">
        <f t="shared" si="0"/>
        <v>sábado</v>
      </c>
      <c r="K3" s="97" t="s">
        <v>2</v>
      </c>
      <c r="L3" s="97"/>
    </row>
    <row r="4" spans="2:12" s="4" customFormat="1" ht="24" customHeight="1" x14ac:dyDescent="0.5">
      <c r="B4" s="29">
        <f t="array" ref="B4:H4">DiasESemanas+DATE(AnoCalendário,1,1)-WEEKDAY(DATE(AnoCalendário,1,1),(InícioDaSemana="segunda-feira")+1)+1</f>
        <v>45655</v>
      </c>
      <c r="C4" s="29">
        <v>45656</v>
      </c>
      <c r="D4" s="29">
        <v>45657</v>
      </c>
      <c r="E4" s="29">
        <v>45658</v>
      </c>
      <c r="F4" s="29">
        <v>45659</v>
      </c>
      <c r="G4" s="29">
        <v>45660</v>
      </c>
      <c r="H4" s="30">
        <v>45661</v>
      </c>
      <c r="K4" s="12" t="s">
        <v>3</v>
      </c>
      <c r="L4" s="12" t="s">
        <v>4</v>
      </c>
    </row>
    <row r="5" spans="2:12" s="10" customFormat="1" ht="56.1" customHeight="1" x14ac:dyDescent="0.45">
      <c r="B5" s="9"/>
      <c r="C5" s="9"/>
      <c r="D5" s="9"/>
      <c r="E5" s="9"/>
      <c r="F5" s="9"/>
      <c r="G5" s="9"/>
      <c r="H5" s="9"/>
      <c r="K5" s="13">
        <v>2025</v>
      </c>
      <c r="L5" s="13" t="s">
        <v>5</v>
      </c>
    </row>
    <row r="6" spans="2:12" s="4" customFormat="1" ht="24" customHeight="1" x14ac:dyDescent="0.45">
      <c r="B6" s="31">
        <f t="array" ref="B6:H6">DiasESemanas+DATE(AnoCalendário,1,1)-WEEKDAY(DATE(AnoCalendário,1,1),(InícioDaSemana="segunda-feira")+1)+8</f>
        <v>45662</v>
      </c>
      <c r="C6" s="31">
        <v>45663</v>
      </c>
      <c r="D6" s="31">
        <v>45664</v>
      </c>
      <c r="E6" s="31">
        <v>45665</v>
      </c>
      <c r="F6" s="31">
        <v>45666</v>
      </c>
      <c r="G6" s="31">
        <v>45667</v>
      </c>
      <c r="H6" s="31">
        <v>45668</v>
      </c>
    </row>
    <row r="7" spans="2:12" s="10" customFormat="1" ht="56.1" customHeight="1" x14ac:dyDescent="0.45">
      <c r="B7" s="11"/>
      <c r="C7" s="11"/>
      <c r="D7" s="11"/>
      <c r="E7" s="11"/>
      <c r="F7" s="11"/>
      <c r="G7" s="11"/>
      <c r="H7" s="11"/>
    </row>
    <row r="8" spans="2:12" s="4" customFormat="1" ht="24" customHeight="1" x14ac:dyDescent="0.45">
      <c r="B8" s="32">
        <f t="array" ref="B8:H8">DiasESemanas+DATE(AnoCalendário,1,1)-WEEKDAY(DATE(AnoCalendário,1,1),(InícioDaSemana="segunda-feira")+1)+15</f>
        <v>45669</v>
      </c>
      <c r="C8" s="32">
        <v>45670</v>
      </c>
      <c r="D8" s="32">
        <v>45671</v>
      </c>
      <c r="E8" s="32">
        <v>45672</v>
      </c>
      <c r="F8" s="32">
        <v>45673</v>
      </c>
      <c r="G8" s="32">
        <v>45674</v>
      </c>
      <c r="H8" s="32">
        <v>45675</v>
      </c>
    </row>
    <row r="9" spans="2:12" s="10" customFormat="1" ht="56.1" customHeight="1" x14ac:dyDescent="0.45">
      <c r="B9" s="9"/>
      <c r="C9" s="9"/>
      <c r="D9" s="9"/>
      <c r="E9" s="9"/>
      <c r="F9" s="9"/>
      <c r="G9" s="9"/>
      <c r="H9" s="9"/>
    </row>
    <row r="10" spans="2:12" s="4" customFormat="1" ht="24" customHeight="1" x14ac:dyDescent="0.45">
      <c r="B10" s="31">
        <f t="array" ref="B10:H10">DiasESemanas+DATE(AnoCalendário,1,1)-WEEKDAY(DATE(AnoCalendário,1,1),(InícioDaSemana="segunda-feira")+1)+22</f>
        <v>45676</v>
      </c>
      <c r="C10" s="31">
        <v>45677</v>
      </c>
      <c r="D10" s="31">
        <v>45678</v>
      </c>
      <c r="E10" s="31">
        <v>45679</v>
      </c>
      <c r="F10" s="31">
        <v>45680</v>
      </c>
      <c r="G10" s="31">
        <v>45681</v>
      </c>
      <c r="H10" s="31">
        <v>45682</v>
      </c>
    </row>
    <row r="11" spans="2:12" s="10" customFormat="1" ht="56.1" customHeight="1" x14ac:dyDescent="0.45">
      <c r="B11" s="11"/>
      <c r="C11" s="11"/>
      <c r="D11" s="11"/>
      <c r="E11" s="11"/>
      <c r="F11" s="11"/>
      <c r="G11" s="11"/>
      <c r="H11" s="11"/>
    </row>
    <row r="12" spans="2:12" s="4" customFormat="1" ht="24" customHeight="1" x14ac:dyDescent="0.45">
      <c r="B12" s="32">
        <f t="array" ref="B12:H12">DiasESemanas+DATE(AnoCalendário,1,1)-WEEKDAY(DATE(AnoCalendário,1,1),(InícioDaSemana="segunda-feira")+1)+29</f>
        <v>45683</v>
      </c>
      <c r="C12" s="32">
        <v>45684</v>
      </c>
      <c r="D12" s="32">
        <v>45685</v>
      </c>
      <c r="E12" s="32">
        <v>45686</v>
      </c>
      <c r="F12" s="32">
        <v>45687</v>
      </c>
      <c r="G12" s="32">
        <v>45688</v>
      </c>
      <c r="H12" s="32">
        <v>45689</v>
      </c>
    </row>
    <row r="13" spans="2:12" s="10" customFormat="1" ht="56.1" customHeight="1" x14ac:dyDescent="0.45">
      <c r="B13" s="9"/>
      <c r="C13" s="9"/>
      <c r="D13" s="9"/>
      <c r="E13" s="9"/>
      <c r="F13" s="9"/>
      <c r="G13" s="9"/>
      <c r="H13" s="9"/>
    </row>
    <row r="14" spans="2:12" s="4" customFormat="1" ht="24" customHeight="1" x14ac:dyDescent="0.45">
      <c r="B14" s="31">
        <f t="array" ref="B14:C14">DiasESemanas+DATE(AnoCalendário,1,1)-WEEKDAY(DATE(AnoCalendário,1,1),(InícioDaSemana="segunda-feira")+1)+36</f>
        <v>45690</v>
      </c>
      <c r="C14" s="31">
        <v>45691</v>
      </c>
      <c r="D14" s="93" t="s">
        <v>0</v>
      </c>
      <c r="E14" s="93"/>
      <c r="F14" s="93"/>
      <c r="G14" s="93"/>
      <c r="H14" s="94"/>
    </row>
    <row r="15" spans="2:12" s="10" customFormat="1" ht="56.1" customHeight="1" x14ac:dyDescent="0.45">
      <c r="B15" s="11"/>
      <c r="C15" s="11"/>
      <c r="D15" s="95"/>
      <c r="E15" s="95"/>
      <c r="F15" s="95"/>
      <c r="G15" s="95"/>
      <c r="H15" s="96"/>
    </row>
  </sheetData>
  <mergeCells count="4">
    <mergeCell ref="B2:D2"/>
    <mergeCell ref="D14:H14"/>
    <mergeCell ref="D15:H15"/>
    <mergeCell ref="K3:L3"/>
  </mergeCells>
  <phoneticPr fontId="2" type="noConversion"/>
  <conditionalFormatting sqref="B4:G4">
    <cfRule type="expression" dxfId="22" priority="23">
      <formula>DAY(B4)&gt;8</formula>
    </cfRule>
  </conditionalFormatting>
  <conditionalFormatting sqref="B12:H12 B14:C14">
    <cfRule type="expression" dxfId="21" priority="24">
      <formula>AND(DAY(B12)&gt;=1,DAY(B12)&lt;=15)</formula>
    </cfRule>
  </conditionalFormatting>
  <dataValidations count="13">
    <dataValidation type="list" errorStyle="warning" allowBlank="1" showInputMessage="1" showErrorMessage="1" error="Selecione um dia na lista. Selecione CANCELAR e pressione Alt+Seta para baixo para escolher o dia na lista suspensa." prompt="Selecione o dia do início da semana nesta célula. Pressione ALT+SETA PARA BAIXO para abrir a lista suspensa, pressione SETA PARA BAIXO e ENTER para selecionar" sqref="L5" xr:uid="{00000000-0002-0000-0000-000000000000}">
      <formula1>"domingo, segunda-feira"</formula1>
    </dataValidation>
    <dataValidation allowBlank="1" showInputMessage="1" showErrorMessage="1" prompt="Crie um calendário personalizado de um mês nesta pasta de trabalho. Personalize o ano e o dia de início da semana para todos os meses com esta planilha de janeiro. Cada mês está em uma planilha separada." sqref="A1" xr:uid="{00000000-0002-0000-0000-000001000000}"/>
    <dataValidation allowBlank="1" showInputMessage="1" showErrorMessage="1" prompt="Insira o ano na célula abaixo" sqref="K4" xr:uid="{00000000-0002-0000-0000-000002000000}"/>
    <dataValidation allowBlank="1" showInputMessage="1" showErrorMessage="1" prompt="Selecione o dia de início da semana na célula abaixo" sqref="L4" xr:uid="{00000000-0002-0000-0000-000003000000}"/>
    <dataValidation allowBlank="1" showInputMessage="1" showErrorMessage="1" prompt="Insira o ano nesta célula" sqref="K5" xr:uid="{00000000-0002-0000-0000-000004000000}"/>
    <dataValidation allowBlank="1" showInputMessage="1" showErrorMessage="1" prompt="Esta linha contém os nomes de dias da semana para este calendário. Esta célula contém o dia de início da semana. Para alterar o dia de início, insira um novo dia na célula L5 desta planilha." sqref="B3" xr:uid="{00000000-0002-0000-0000-000005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" xr:uid="{00000000-0002-0000-0000-000006000000}"/>
    <dataValidation allowBlank="1" showInputMessage="1" showErrorMessage="1" prompt="O ano nesta célula é atualizado automaticamente com base no ano inserido na célula K5. O calendário abaixo tem datas dos meses anterior e seguinte com sombreamento de fonte mais claro." sqref="B2:D2" xr:uid="{00000000-0002-0000-0000-000007000000}"/>
    <dataValidation allowBlank="1" showInputMessage="1" showErrorMessage="1" prompt="Dia da semana determinado automaticamente" sqref="C3:H3" xr:uid="{00000000-0002-0000-0000-000008000000}"/>
    <dataValidation allowBlank="1" showInputMessage="1" showErrorMessage="1" prompt="Esta linha e as linhas 7, 9, 11, 13 e 15 são células para inserir anotações diárias relacionadas ao dia do calendário na célula acima." sqref="B5" xr:uid="{00000000-0002-0000-0000-000009000000}"/>
    <dataValidation allowBlank="1" showInputMessage="1" prompt="Insira anotações mensais nesta célula" sqref="D15:H15" xr:uid="{00000000-0002-0000-0000-00000A000000}"/>
    <dataValidation allowBlank="1" showInputMessage="1" prompt="Insira anotações mensais na célula abaixo" sqref="D14:H14" xr:uid="{00000000-0002-0000-0000-00000B000000}"/>
    <dataValidation allowBlank="1" showInputMessage="1" showErrorMessage="1" prompt="Insira o ano e selecione o dia de início do calendário nas células abaixo. Estas células de Configurações de Calendário não serão impressas." sqref="K3" xr:uid="{00000000-0002-0000-0000-00000C000000}"/>
  </dataValidations>
  <printOptions horizontalCentered="1"/>
  <pageMargins left="0.25" right="0.25" top="0.5" bottom="0.5" header="0.3" footer="0.3"/>
  <pageSetup paperSize="9" orientation="landscape" r:id="rId1"/>
  <headerFooter differentFirst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AN39"/>
  <sheetViews>
    <sheetView showGridLines="0" tabSelected="1" zoomScale="70" zoomScaleNormal="70" workbookViewId="0">
      <selection activeCell="C11" sqref="C11"/>
    </sheetView>
  </sheetViews>
  <sheetFormatPr defaultColWidth="8.7109375" defaultRowHeight="13.8" x14ac:dyDescent="0.45"/>
  <cols>
    <col min="1" max="1" width="1.6171875" style="1" customWidth="1"/>
    <col min="2" max="8" width="16.6171875" style="1" customWidth="1"/>
    <col min="9" max="9" width="1.6171875" style="1" customWidth="1"/>
    <col min="10" max="16" width="16.6171875" style="1" customWidth="1"/>
    <col min="17" max="17" width="8.7109375" style="1"/>
    <col min="18" max="24" width="16.6171875" style="1" customWidth="1"/>
    <col min="25" max="25" width="8.7109375" style="1"/>
    <col min="26" max="32" width="16.6171875" style="1" customWidth="1"/>
    <col min="33" max="33" width="8.7109375" style="1"/>
    <col min="34" max="40" width="16.6171875" style="1" customWidth="1"/>
    <col min="41" max="16384" width="8.7109375" style="1"/>
  </cols>
  <sheetData>
    <row r="1" spans="2:40" ht="9" customHeight="1" x14ac:dyDescent="0.45">
      <c r="I1" s="1" t="s">
        <v>1</v>
      </c>
    </row>
    <row r="2" spans="2:40" ht="180" customHeight="1" x14ac:dyDescent="0.45">
      <c r="B2" s="105" t="str">
        <f>"Fevereiro "&amp;AnoCalendário</f>
        <v>Fevereiro 2025</v>
      </c>
      <c r="C2" s="105"/>
      <c r="D2" s="105"/>
      <c r="E2" s="2"/>
      <c r="F2" s="2"/>
      <c r="G2" s="2"/>
      <c r="H2" s="3"/>
      <c r="J2" s="102" t="str">
        <f>"Abril "&amp;AnoCalendário</f>
        <v>Abril 2025</v>
      </c>
      <c r="K2" s="102"/>
      <c r="L2" s="102"/>
      <c r="M2" s="2"/>
      <c r="N2" s="2"/>
      <c r="O2" s="2"/>
      <c r="P2" s="3"/>
      <c r="R2" s="106" t="str">
        <f>"Junho "&amp;AnoCalendário</f>
        <v>Junho 2025</v>
      </c>
      <c r="S2" s="106"/>
      <c r="T2" s="106"/>
      <c r="U2" s="2"/>
      <c r="V2" s="2"/>
      <c r="W2" s="2"/>
      <c r="X2" s="3"/>
      <c r="Z2" s="106" t="str">
        <f>"Agosto "&amp;AnoCalendário</f>
        <v>Agosto 2025</v>
      </c>
      <c r="AA2" s="106"/>
      <c r="AB2" s="106"/>
      <c r="AC2" s="2"/>
      <c r="AD2" s="2"/>
      <c r="AE2" s="2"/>
      <c r="AF2" s="3"/>
      <c r="AH2" s="111" t="str">
        <f>"Outubro "&amp;AnoCalendário</f>
        <v>Outubro 2025</v>
      </c>
      <c r="AI2" s="111"/>
      <c r="AJ2" s="111"/>
      <c r="AK2" s="2"/>
      <c r="AL2" s="2"/>
      <c r="AM2" s="2"/>
      <c r="AN2" s="3"/>
    </row>
    <row r="3" spans="2:40" s="8" customFormat="1" ht="24" customHeight="1" x14ac:dyDescent="0.45">
      <c r="B3" s="5" t="str">
        <f>InícioDaSemana</f>
        <v>domingo</v>
      </c>
      <c r="C3" s="6" t="str">
        <f t="shared" ref="C3:H3" si="0">TEXT(C4,"dddd")</f>
        <v>segunda-feira</v>
      </c>
      <c r="D3" s="6" t="str">
        <f t="shared" si="0"/>
        <v>terça-feira</v>
      </c>
      <c r="E3" s="6" t="str">
        <f t="shared" si="0"/>
        <v>quarta-feira</v>
      </c>
      <c r="F3" s="6" t="str">
        <f t="shared" si="0"/>
        <v>quinta-feira</v>
      </c>
      <c r="G3" s="6" t="str">
        <f t="shared" si="0"/>
        <v>sexta-feira</v>
      </c>
      <c r="H3" s="7" t="str">
        <f t="shared" si="0"/>
        <v>sábado</v>
      </c>
      <c r="J3" s="17" t="str">
        <f>InícioDaSemana</f>
        <v>domingo</v>
      </c>
      <c r="K3" s="18" t="str">
        <f t="shared" ref="K3:P3" si="1">TEXT(K4,"dddd")</f>
        <v>segunda-feira</v>
      </c>
      <c r="L3" s="18" t="str">
        <f t="shared" si="1"/>
        <v>terça-feira</v>
      </c>
      <c r="M3" s="18" t="str">
        <f t="shared" si="1"/>
        <v>quarta-feira</v>
      </c>
      <c r="N3" s="18" t="str">
        <f t="shared" si="1"/>
        <v>quinta-feira</v>
      </c>
      <c r="O3" s="18" t="str">
        <f t="shared" si="1"/>
        <v>sexta-feira</v>
      </c>
      <c r="P3" s="19" t="str">
        <f t="shared" si="1"/>
        <v>sábado</v>
      </c>
      <c r="R3" s="22" t="str">
        <f>InícioDaSemana</f>
        <v>domingo</v>
      </c>
      <c r="S3" s="23" t="str">
        <f t="shared" ref="S3:X3" si="2">TEXT(S4,"dddd")</f>
        <v>segunda-feira</v>
      </c>
      <c r="T3" s="23" t="str">
        <f t="shared" si="2"/>
        <v>terça-feira</v>
      </c>
      <c r="U3" s="23" t="str">
        <f t="shared" si="2"/>
        <v>quarta-feira</v>
      </c>
      <c r="V3" s="23" t="str">
        <f t="shared" si="2"/>
        <v>quinta-feira</v>
      </c>
      <c r="W3" s="23" t="str">
        <f t="shared" si="2"/>
        <v>sexta-feira</v>
      </c>
      <c r="X3" s="24" t="str">
        <f t="shared" si="2"/>
        <v>sábado</v>
      </c>
      <c r="Z3" s="22" t="str">
        <f>InícioDaSemana</f>
        <v>domingo</v>
      </c>
      <c r="AA3" s="23" t="str">
        <f t="shared" ref="AA3:AF3" si="3">TEXT(AA4,"dddd")</f>
        <v>segunda-feira</v>
      </c>
      <c r="AB3" s="23" t="str">
        <f t="shared" si="3"/>
        <v>terça-feira</v>
      </c>
      <c r="AC3" s="23" t="str">
        <f t="shared" si="3"/>
        <v>quarta-feira</v>
      </c>
      <c r="AD3" s="23" t="str">
        <f t="shared" si="3"/>
        <v>quinta-feira</v>
      </c>
      <c r="AE3" s="23" t="str">
        <f t="shared" si="3"/>
        <v>sexta-feira</v>
      </c>
      <c r="AF3" s="24" t="str">
        <f t="shared" si="3"/>
        <v>sábado</v>
      </c>
      <c r="AH3" s="14" t="str">
        <f>InícioDaSemana</f>
        <v>domingo</v>
      </c>
      <c r="AI3" s="15" t="str">
        <f t="shared" ref="AI3:AN3" si="4">TEXT(AI4,"dddd")</f>
        <v>segunda-feira</v>
      </c>
      <c r="AJ3" s="15" t="str">
        <f t="shared" si="4"/>
        <v>terça-feira</v>
      </c>
      <c r="AK3" s="15" t="str">
        <f t="shared" si="4"/>
        <v>quarta-feira</v>
      </c>
      <c r="AL3" s="15" t="str">
        <f t="shared" si="4"/>
        <v>quinta-feira</v>
      </c>
      <c r="AM3" s="15" t="str">
        <f t="shared" si="4"/>
        <v>sexta-feira</v>
      </c>
      <c r="AN3" s="16" t="str">
        <f t="shared" si="4"/>
        <v>sábado</v>
      </c>
    </row>
    <row r="4" spans="2:40" s="4" customFormat="1" ht="24" customHeight="1" x14ac:dyDescent="0.5">
      <c r="B4" s="29">
        <f t="array" ref="B4:H4">DiasESemanas+DATE(AnoCalendário,2,1)-WEEKDAY(DATE(AnoCalendário,2,1),(InícioDaSemana="segunda-feira")+1)+1</f>
        <v>45683</v>
      </c>
      <c r="C4" s="29">
        <v>45684</v>
      </c>
      <c r="D4" s="29">
        <v>45685</v>
      </c>
      <c r="E4" s="29">
        <v>45686</v>
      </c>
      <c r="F4" s="29">
        <v>45687</v>
      </c>
      <c r="G4" s="29">
        <v>45688</v>
      </c>
      <c r="H4" s="30">
        <v>45689</v>
      </c>
      <c r="J4" s="39">
        <f t="array" ref="J4:P4">DiasESemanas+DATE(AnoCalendário,4,1)-WEEKDAY(DATE(AnoCalendário,4,1),(InícioDaSemana="segunda-feira")+1)+1</f>
        <v>45746</v>
      </c>
      <c r="K4" s="62">
        <v>45747</v>
      </c>
      <c r="L4" s="39">
        <v>45748</v>
      </c>
      <c r="M4" s="39">
        <v>45749</v>
      </c>
      <c r="N4" s="39">
        <v>45750</v>
      </c>
      <c r="O4" s="39">
        <v>45751</v>
      </c>
      <c r="P4" s="39">
        <v>45752</v>
      </c>
      <c r="R4" s="36">
        <f t="array" ref="R4:X4">DiasESemanas+DATE(AnoCalendário,6,1)-WEEKDAY(DATE(AnoCalendário,6,1),(InícioDaSemana="segunda-feira")+1)+1</f>
        <v>45809</v>
      </c>
      <c r="S4" s="64">
        <v>45810</v>
      </c>
      <c r="T4" s="36">
        <v>45811</v>
      </c>
      <c r="U4" s="36">
        <v>45812</v>
      </c>
      <c r="V4" s="36">
        <v>45813</v>
      </c>
      <c r="W4" s="36">
        <v>45814</v>
      </c>
      <c r="X4" s="36">
        <v>45815</v>
      </c>
      <c r="Z4" s="36">
        <f t="array" ref="Z4:AF4">DiasESemanas+DATE(AnoCalendário,8,1)-WEEKDAY(DATE(AnoCalendário,8,1),(InícioDaSemana="segunda-feira")+1)+1</f>
        <v>45865</v>
      </c>
      <c r="AA4" s="73">
        <v>45866</v>
      </c>
      <c r="AB4" s="36">
        <v>45867</v>
      </c>
      <c r="AC4" s="36">
        <v>45868</v>
      </c>
      <c r="AD4" s="36">
        <v>45869</v>
      </c>
      <c r="AE4" s="36">
        <v>45870</v>
      </c>
      <c r="AF4" s="36">
        <v>45871</v>
      </c>
      <c r="AH4" s="33">
        <f t="array" ref="AH4:AN4">DiasESemanas+DATE(AnoCalendário,10,1)-WEEKDAY(DATE(AnoCalendário,10,1),(InícioDaSemana="segunda-feira")+1)+1</f>
        <v>45928</v>
      </c>
      <c r="AI4" s="82">
        <v>45929</v>
      </c>
      <c r="AJ4" s="33">
        <v>45930</v>
      </c>
      <c r="AK4" s="33">
        <v>45931</v>
      </c>
      <c r="AL4" s="33">
        <v>45932</v>
      </c>
      <c r="AM4" s="33">
        <v>45933</v>
      </c>
      <c r="AN4" s="33">
        <v>45934</v>
      </c>
    </row>
    <row r="5" spans="2:40" s="10" customFormat="1" ht="56.1" customHeight="1" x14ac:dyDescent="0.45">
      <c r="B5" s="9"/>
      <c r="C5" s="9"/>
      <c r="D5" s="9"/>
      <c r="E5" s="9"/>
      <c r="F5" s="9"/>
      <c r="G5" s="9"/>
      <c r="H5" s="9"/>
      <c r="J5" s="21"/>
      <c r="K5" s="59"/>
      <c r="L5" s="21"/>
      <c r="M5" s="21"/>
      <c r="N5" s="21"/>
      <c r="O5" s="21"/>
      <c r="P5" s="21"/>
      <c r="R5" s="26"/>
      <c r="S5" s="65"/>
      <c r="T5" s="26"/>
      <c r="U5" s="26"/>
      <c r="V5" s="26"/>
      <c r="W5" s="26"/>
      <c r="X5" s="26"/>
      <c r="Z5" s="26"/>
      <c r="AA5" s="70" t="s">
        <v>18</v>
      </c>
      <c r="AB5" s="26"/>
      <c r="AC5" s="26"/>
      <c r="AD5" s="26"/>
      <c r="AE5" s="26"/>
      <c r="AF5" s="26"/>
      <c r="AH5" s="28"/>
      <c r="AI5" s="79"/>
      <c r="AJ5" s="28"/>
      <c r="AK5" s="28"/>
      <c r="AL5" s="28"/>
      <c r="AM5" s="28"/>
      <c r="AN5" s="28"/>
    </row>
    <row r="6" spans="2:40" s="4" customFormat="1" ht="24" customHeight="1" x14ac:dyDescent="0.45">
      <c r="B6" s="31">
        <f t="array" ref="B6:H6">DiasESemanas+DATE(AnoCalendário,2,1)-WEEKDAY(DATE(AnoCalendário,2,1),(InícioDaSemana="segunda-feira")+1)+8</f>
        <v>45690</v>
      </c>
      <c r="C6" s="31">
        <v>45691</v>
      </c>
      <c r="D6" s="31">
        <v>45692</v>
      </c>
      <c r="E6" s="31">
        <v>45693</v>
      </c>
      <c r="F6" s="31">
        <v>45694</v>
      </c>
      <c r="G6" s="31">
        <v>45695</v>
      </c>
      <c r="H6" s="31">
        <v>45696</v>
      </c>
      <c r="J6" s="40">
        <f t="array" ref="J6:P6">DiasESemanas+DATE(AnoCalendário,4,1)-WEEKDAY(DATE(AnoCalendário,4,1),(InícioDaSemana="segunda-feira")+1)+8</f>
        <v>45753</v>
      </c>
      <c r="K6" s="60">
        <v>45754</v>
      </c>
      <c r="L6" s="40">
        <v>45755</v>
      </c>
      <c r="M6" s="40">
        <v>45756</v>
      </c>
      <c r="N6" s="40">
        <v>45757</v>
      </c>
      <c r="O6" s="40">
        <v>45758</v>
      </c>
      <c r="P6" s="40">
        <v>45759</v>
      </c>
      <c r="R6" s="37">
        <f t="array" ref="R6:X6">DiasESemanas+DATE(AnoCalendário,6,1)-WEEKDAY(DATE(AnoCalendário,6,1),(InícioDaSemana="segunda-feira")+1)+8</f>
        <v>45816</v>
      </c>
      <c r="S6" s="66">
        <v>45817</v>
      </c>
      <c r="T6" s="37">
        <v>45818</v>
      </c>
      <c r="U6" s="37">
        <v>45819</v>
      </c>
      <c r="V6" s="37">
        <v>45820</v>
      </c>
      <c r="W6" s="37">
        <v>45821</v>
      </c>
      <c r="X6" s="37">
        <v>45822</v>
      </c>
      <c r="Z6" s="37">
        <f t="array" ref="Z6:AF6">DiasESemanas+DATE(AnoCalendário,8,1)-WEEKDAY(DATE(AnoCalendário,8,1),(InícioDaSemana="segunda-feira")+1)+8</f>
        <v>45872</v>
      </c>
      <c r="AA6" s="71">
        <v>45873</v>
      </c>
      <c r="AB6" s="37">
        <v>45874</v>
      </c>
      <c r="AC6" s="37">
        <v>45875</v>
      </c>
      <c r="AD6" s="37">
        <v>45876</v>
      </c>
      <c r="AE6" s="37">
        <v>45877</v>
      </c>
      <c r="AF6" s="37">
        <v>45878</v>
      </c>
      <c r="AH6" s="34">
        <f t="array" ref="AH6:AN6">DiasESemanas+DATE(AnoCalendário,10,1)-WEEKDAY(DATE(AnoCalendário,10,1),(InícioDaSemana="segunda-feira")+1)+8</f>
        <v>45935</v>
      </c>
      <c r="AI6" s="80">
        <v>45936</v>
      </c>
      <c r="AJ6" s="34">
        <v>45937</v>
      </c>
      <c r="AK6" s="34">
        <v>45938</v>
      </c>
      <c r="AL6" s="34">
        <v>45939</v>
      </c>
      <c r="AM6" s="34">
        <v>45940</v>
      </c>
      <c r="AN6" s="34">
        <v>45941</v>
      </c>
    </row>
    <row r="7" spans="2:40" s="10" customFormat="1" ht="56.1" customHeight="1" x14ac:dyDescent="0.45">
      <c r="B7" s="11"/>
      <c r="C7" s="11"/>
      <c r="D7" s="11"/>
      <c r="E7" s="11"/>
      <c r="F7" s="11"/>
      <c r="G7" s="11"/>
      <c r="H7" s="11"/>
      <c r="J7" s="20"/>
      <c r="K7" s="61"/>
      <c r="L7" s="20"/>
      <c r="M7" s="20"/>
      <c r="N7" s="20"/>
      <c r="O7" s="20"/>
      <c r="P7" s="20"/>
      <c r="R7" s="25"/>
      <c r="S7" s="67"/>
      <c r="T7" s="25"/>
      <c r="U7" s="25"/>
      <c r="V7" s="25"/>
      <c r="W7" s="25"/>
      <c r="X7" s="25"/>
      <c r="Z7" s="25"/>
      <c r="AA7" s="70" t="s">
        <v>18</v>
      </c>
      <c r="AB7" s="25"/>
      <c r="AC7" s="25"/>
      <c r="AD7" s="25"/>
      <c r="AE7" s="25"/>
      <c r="AF7" s="25"/>
      <c r="AH7" s="27"/>
      <c r="AI7" s="81"/>
      <c r="AJ7" s="27"/>
      <c r="AK7" s="27"/>
      <c r="AL7" s="27"/>
      <c r="AM7" s="27"/>
      <c r="AN7" s="27"/>
    </row>
    <row r="8" spans="2:40" s="4" customFormat="1" ht="24" customHeight="1" x14ac:dyDescent="0.45">
      <c r="B8" s="32">
        <f t="array" ref="B8:H8">DiasESemanas+DATE(AnoCalendário,2,1)-WEEKDAY(DATE(AnoCalendário,2,1),(InícioDaSemana="segunda-feira")+1)+15</f>
        <v>45697</v>
      </c>
      <c r="C8" s="46">
        <v>45698</v>
      </c>
      <c r="D8" s="32">
        <v>45699</v>
      </c>
      <c r="E8" s="32">
        <v>45700</v>
      </c>
      <c r="F8" s="32">
        <v>45701</v>
      </c>
      <c r="G8" s="32">
        <v>45702</v>
      </c>
      <c r="H8" s="32">
        <v>45703</v>
      </c>
      <c r="J8" s="56">
        <f t="array" ref="J8:P8">DiasESemanas+DATE(AnoCalendário,4,1)-WEEKDAY(DATE(AnoCalendário,4,1),(InícioDaSemana="segunda-feira")+1)+15</f>
        <v>45760</v>
      </c>
      <c r="K8" s="56">
        <v>45761</v>
      </c>
      <c r="L8" s="56">
        <v>45762</v>
      </c>
      <c r="M8" s="56">
        <v>45763</v>
      </c>
      <c r="N8" s="56">
        <v>45764</v>
      </c>
      <c r="O8" s="56">
        <v>45765</v>
      </c>
      <c r="P8" s="56">
        <v>45766</v>
      </c>
      <c r="R8" s="38">
        <f t="array" ref="R8:X8">DiasESemanas+DATE(AnoCalendário,6,1)-WEEKDAY(DATE(AnoCalendário,6,1),(InícioDaSemana="segunda-feira")+1)+15</f>
        <v>45823</v>
      </c>
      <c r="S8" s="68">
        <v>45824</v>
      </c>
      <c r="T8" s="38">
        <v>45825</v>
      </c>
      <c r="U8" s="38">
        <v>45826</v>
      </c>
      <c r="V8" s="38">
        <v>45827</v>
      </c>
      <c r="W8" s="38">
        <v>45828</v>
      </c>
      <c r="X8" s="38">
        <v>45829</v>
      </c>
      <c r="Z8" s="38">
        <f t="array" ref="Z8:AF8">DiasESemanas+DATE(AnoCalendário,8,1)-WEEKDAY(DATE(AnoCalendário,8,1),(InícioDaSemana="segunda-feira")+1)+15</f>
        <v>45879</v>
      </c>
      <c r="AA8" s="69">
        <v>45880</v>
      </c>
      <c r="AB8" s="38">
        <v>45881</v>
      </c>
      <c r="AC8" s="38">
        <v>45882</v>
      </c>
      <c r="AD8" s="38">
        <v>45883</v>
      </c>
      <c r="AE8" s="38">
        <v>45884</v>
      </c>
      <c r="AF8" s="38">
        <v>45885</v>
      </c>
      <c r="AH8" s="83">
        <f t="array" ref="AH8:AN8">DiasESemanas+DATE(AnoCalendário,10,1)-WEEKDAY(DATE(AnoCalendário,10,1),(InícioDaSemana="segunda-feira")+1)+15</f>
        <v>45942</v>
      </c>
      <c r="AI8" s="78">
        <v>45943</v>
      </c>
      <c r="AJ8" s="35">
        <v>45944</v>
      </c>
      <c r="AK8" s="35">
        <v>45945</v>
      </c>
      <c r="AL8" s="35">
        <v>45946</v>
      </c>
      <c r="AM8" s="35">
        <v>45947</v>
      </c>
      <c r="AN8" s="35">
        <v>45948</v>
      </c>
    </row>
    <row r="9" spans="2:40" s="10" customFormat="1" ht="56.1" customHeight="1" x14ac:dyDescent="0.45">
      <c r="B9" s="9"/>
      <c r="C9" s="47" t="s">
        <v>9</v>
      </c>
      <c r="D9" s="9"/>
      <c r="E9" s="9"/>
      <c r="F9" s="9"/>
      <c r="G9" s="9"/>
      <c r="H9" s="9"/>
      <c r="J9" s="57" t="s">
        <v>13</v>
      </c>
      <c r="K9" s="57" t="s">
        <v>13</v>
      </c>
      <c r="L9" s="57" t="s">
        <v>13</v>
      </c>
      <c r="M9" s="57" t="s">
        <v>13</v>
      </c>
      <c r="N9" s="57" t="s">
        <v>13</v>
      </c>
      <c r="O9" s="57" t="s">
        <v>13</v>
      </c>
      <c r="P9" s="57" t="s">
        <v>13</v>
      </c>
      <c r="R9" s="26"/>
      <c r="S9" s="65"/>
      <c r="T9" s="26"/>
      <c r="U9" s="26"/>
      <c r="V9" s="26"/>
      <c r="W9" s="26"/>
      <c r="X9" s="26"/>
      <c r="Z9" s="26"/>
      <c r="AA9" s="70" t="s">
        <v>18</v>
      </c>
      <c r="AB9" s="26"/>
      <c r="AC9" s="26"/>
      <c r="AD9" s="26"/>
      <c r="AE9" s="26"/>
      <c r="AF9" s="26"/>
      <c r="AH9" s="84" t="s">
        <v>21</v>
      </c>
      <c r="AI9" s="79"/>
      <c r="AJ9" s="28"/>
      <c r="AK9" s="28"/>
      <c r="AL9" s="28"/>
      <c r="AM9" s="28"/>
      <c r="AN9" s="28"/>
    </row>
    <row r="10" spans="2:40" s="4" customFormat="1" ht="24" customHeight="1" x14ac:dyDescent="0.45">
      <c r="B10" s="31">
        <f t="array" ref="B10:H10">DiasESemanas+DATE(AnoCalendário,2,1)-WEEKDAY(DATE(AnoCalendário,2,1),(InícioDaSemana="segunda-feira")+1)+22</f>
        <v>45704</v>
      </c>
      <c r="C10" s="48">
        <v>45705</v>
      </c>
      <c r="D10" s="31">
        <v>45706</v>
      </c>
      <c r="E10" s="31">
        <v>45707</v>
      </c>
      <c r="F10" s="31">
        <v>45708</v>
      </c>
      <c r="G10" s="31">
        <v>45709</v>
      </c>
      <c r="H10" s="31">
        <v>45710</v>
      </c>
      <c r="J10" s="40">
        <f t="array" ref="J10:P10">DiasESemanas+DATE(AnoCalendário,4,1)-WEEKDAY(DATE(AnoCalendário,4,1),(InícioDaSemana="segunda-feira")+1)+22</f>
        <v>45767</v>
      </c>
      <c r="K10" s="55">
        <v>45768</v>
      </c>
      <c r="L10" s="54">
        <v>45769</v>
      </c>
      <c r="M10" s="54">
        <v>45770</v>
      </c>
      <c r="N10" s="54">
        <v>45771</v>
      </c>
      <c r="O10" s="54">
        <v>45772</v>
      </c>
      <c r="P10" s="54">
        <v>45773</v>
      </c>
      <c r="R10" s="37">
        <f t="array" ref="R10:X10">DiasESemanas+DATE(AnoCalendário,6,1)-WEEKDAY(DATE(AnoCalendário,6,1),(InícioDaSemana="segunda-feira")+1)+22</f>
        <v>45830</v>
      </c>
      <c r="S10" s="66">
        <v>45831</v>
      </c>
      <c r="T10" s="37">
        <v>45832</v>
      </c>
      <c r="U10" s="37">
        <v>45833</v>
      </c>
      <c r="V10" s="37">
        <v>45834</v>
      </c>
      <c r="W10" s="37">
        <v>45835</v>
      </c>
      <c r="X10" s="37">
        <v>45836</v>
      </c>
      <c r="Z10" s="37">
        <f t="array" ref="Z10:AF10">DiasESemanas+DATE(AnoCalendário,8,1)-WEEKDAY(DATE(AnoCalendário,8,1),(InícioDaSemana="segunda-feira")+1)+22</f>
        <v>45886</v>
      </c>
      <c r="AA10" s="66">
        <v>45887</v>
      </c>
      <c r="AB10" s="37">
        <v>45888</v>
      </c>
      <c r="AC10" s="37">
        <v>45889</v>
      </c>
      <c r="AD10" s="37">
        <v>45890</v>
      </c>
      <c r="AE10" s="37">
        <v>45891</v>
      </c>
      <c r="AF10" s="37">
        <v>45892</v>
      </c>
      <c r="AH10" s="34">
        <f t="array" ref="AH10:AN10">DiasESemanas+DATE(AnoCalendário,10,1)-WEEKDAY(DATE(AnoCalendário,10,1),(InícioDaSemana="segunda-feira")+1)+22</f>
        <v>45949</v>
      </c>
      <c r="AI10" s="80">
        <v>45950</v>
      </c>
      <c r="AJ10" s="34">
        <v>45951</v>
      </c>
      <c r="AK10" s="34">
        <v>45952</v>
      </c>
      <c r="AL10" s="34">
        <v>45953</v>
      </c>
      <c r="AM10" s="34">
        <v>45954</v>
      </c>
      <c r="AN10" s="34">
        <v>45955</v>
      </c>
    </row>
    <row r="11" spans="2:40" s="10" customFormat="1" ht="56.1" customHeight="1" x14ac:dyDescent="0.45">
      <c r="B11" s="11"/>
      <c r="C11" s="49" t="s">
        <v>25</v>
      </c>
      <c r="D11" s="11"/>
      <c r="E11" s="11"/>
      <c r="F11" s="11"/>
      <c r="G11" s="11"/>
      <c r="H11" s="11"/>
      <c r="J11" s="20"/>
      <c r="K11" s="52" t="s">
        <v>24</v>
      </c>
      <c r="L11" s="53" t="s">
        <v>14</v>
      </c>
      <c r="M11" s="53" t="s">
        <v>14</v>
      </c>
      <c r="N11" s="53" t="s">
        <v>14</v>
      </c>
      <c r="O11" s="53" t="s">
        <v>14</v>
      </c>
      <c r="P11" s="53" t="s">
        <v>14</v>
      </c>
      <c r="R11" s="25"/>
      <c r="S11" s="67" t="s">
        <v>16</v>
      </c>
      <c r="T11" s="25"/>
      <c r="U11" s="25"/>
      <c r="V11" s="25"/>
      <c r="W11" s="25"/>
      <c r="X11" s="25"/>
      <c r="Z11" s="25"/>
      <c r="AA11" s="67" t="s">
        <v>9</v>
      </c>
      <c r="AB11" s="25"/>
      <c r="AC11" s="25"/>
      <c r="AD11" s="25"/>
      <c r="AE11" s="25"/>
      <c r="AF11" s="25"/>
      <c r="AH11" s="27"/>
      <c r="AI11" s="81"/>
      <c r="AJ11" s="27"/>
      <c r="AK11" s="27"/>
      <c r="AL11" s="27"/>
      <c r="AM11" s="27"/>
      <c r="AN11" s="27"/>
    </row>
    <row r="12" spans="2:40" s="4" customFormat="1" ht="24.6" customHeight="1" x14ac:dyDescent="0.45">
      <c r="B12" s="32">
        <f t="array" ref="B12:H12">DiasESemanas+DATE(AnoCalendário,2,1)-WEEKDAY(DATE(AnoCalendário,2,1),(InícioDaSemana="segunda-feira")+1)+29</f>
        <v>45711</v>
      </c>
      <c r="C12" s="46">
        <v>45712</v>
      </c>
      <c r="D12" s="32">
        <v>45713</v>
      </c>
      <c r="E12" s="32">
        <v>45714</v>
      </c>
      <c r="F12" s="32">
        <v>45715</v>
      </c>
      <c r="G12" s="32">
        <v>45716</v>
      </c>
      <c r="H12" s="87">
        <v>45717</v>
      </c>
      <c r="J12" s="56">
        <f t="array" ref="J12:P12">DiasESemanas+DATE(AnoCalendário,4,1)-WEEKDAY(DATE(AnoCalendário,4,1),(InícioDaSemana="segunda-feira")+1)+29</f>
        <v>45774</v>
      </c>
      <c r="K12" s="56">
        <v>45775</v>
      </c>
      <c r="L12" s="56">
        <v>45776</v>
      </c>
      <c r="M12" s="56">
        <v>45777</v>
      </c>
      <c r="N12" s="56">
        <v>45778</v>
      </c>
      <c r="O12" s="41">
        <v>45779</v>
      </c>
      <c r="P12" s="41">
        <v>45780</v>
      </c>
      <c r="R12" s="38">
        <f t="array" ref="R12:X12">DiasESemanas+DATE(AnoCalendário,6,1)-WEEKDAY(DATE(AnoCalendário,6,1),(InícioDaSemana="segunda-feira")+1)+29</f>
        <v>45837</v>
      </c>
      <c r="S12" s="69">
        <v>45838</v>
      </c>
      <c r="T12" s="38">
        <v>45839</v>
      </c>
      <c r="U12" s="38">
        <v>45840</v>
      </c>
      <c r="V12" s="38">
        <v>45841</v>
      </c>
      <c r="W12" s="38">
        <v>45842</v>
      </c>
      <c r="X12" s="38">
        <v>45843</v>
      </c>
      <c r="Z12" s="38">
        <f t="array" ref="Z12:AF12">DiasESemanas+DATE(AnoCalendário,8,1)-WEEKDAY(DATE(AnoCalendário,8,1),(InícioDaSemana="segunda-feira")+1)+29</f>
        <v>45893</v>
      </c>
      <c r="AA12" s="68">
        <v>45894</v>
      </c>
      <c r="AB12" s="38">
        <v>45895</v>
      </c>
      <c r="AC12" s="38">
        <v>45896</v>
      </c>
      <c r="AD12" s="38">
        <v>45897</v>
      </c>
      <c r="AE12" s="38">
        <v>45898</v>
      </c>
      <c r="AF12" s="38">
        <v>45899</v>
      </c>
      <c r="AH12" s="35">
        <f t="array" ref="AH12:AN12">DiasESemanas+DATE(AnoCalendário,10,1)-WEEKDAY(DATE(AnoCalendário,10,1),(InícioDaSemana="segunda-feira")+1)+29</f>
        <v>45956</v>
      </c>
      <c r="AI12" s="78">
        <v>45957</v>
      </c>
      <c r="AJ12" s="35">
        <v>45958</v>
      </c>
      <c r="AK12" s="35">
        <v>45959</v>
      </c>
      <c r="AL12" s="35">
        <v>45960</v>
      </c>
      <c r="AM12" s="83">
        <v>45961</v>
      </c>
      <c r="AN12" s="35">
        <v>45962</v>
      </c>
    </row>
    <row r="13" spans="2:40" s="10" customFormat="1" ht="56.1" customHeight="1" x14ac:dyDescent="0.45">
      <c r="B13" s="9"/>
      <c r="C13" s="47"/>
      <c r="D13" s="9"/>
      <c r="E13" s="9"/>
      <c r="F13" s="9"/>
      <c r="G13" s="9"/>
      <c r="H13" s="88"/>
      <c r="J13" s="53" t="s">
        <v>14</v>
      </c>
      <c r="K13" s="53" t="s">
        <v>14</v>
      </c>
      <c r="L13" s="53" t="s">
        <v>14</v>
      </c>
      <c r="M13" s="53" t="s">
        <v>14</v>
      </c>
      <c r="N13" s="53" t="s">
        <v>14</v>
      </c>
      <c r="O13" s="21"/>
      <c r="P13" s="21"/>
      <c r="R13" s="26"/>
      <c r="S13" s="70" t="s">
        <v>17</v>
      </c>
      <c r="T13" s="26"/>
      <c r="U13" s="26"/>
      <c r="V13" s="26"/>
      <c r="W13" s="26"/>
      <c r="X13" s="26"/>
      <c r="Z13" s="26"/>
      <c r="AA13" s="65"/>
      <c r="AB13" s="26"/>
      <c r="AC13" s="26"/>
      <c r="AD13" s="26"/>
      <c r="AE13" s="26"/>
      <c r="AF13" s="26"/>
      <c r="AH13" s="28"/>
      <c r="AI13" s="79"/>
      <c r="AJ13" s="28"/>
      <c r="AK13" s="28"/>
      <c r="AL13" s="28"/>
      <c r="AM13" s="84" t="s">
        <v>22</v>
      </c>
      <c r="AN13" s="28"/>
    </row>
    <row r="14" spans="2:40" s="4" customFormat="1" ht="24" customHeight="1" x14ac:dyDescent="0.45">
      <c r="B14" s="89">
        <f t="array" ref="B14:C14">DiasESemanas+DATE(AnoCalendário,2,1)-WEEKDAY(DATE(AnoCalendário,2,1),(InícioDaSemana="segunda-feira")+1)+36</f>
        <v>45718</v>
      </c>
      <c r="C14" s="50">
        <v>45719</v>
      </c>
      <c r="D14" s="93" t="s">
        <v>0</v>
      </c>
      <c r="E14" s="93"/>
      <c r="F14" s="93"/>
      <c r="G14" s="93"/>
      <c r="H14" s="94"/>
      <c r="J14" s="40">
        <f t="array" ref="J14:K14">DiasESemanas+DATE(AnoCalendário,4,1)-WEEKDAY(DATE(AnoCalendário,4,1),(InícioDaSemana="segunda-feira")+1)+36</f>
        <v>45781</v>
      </c>
      <c r="K14" s="60">
        <v>45782</v>
      </c>
      <c r="L14" s="103" t="s">
        <v>0</v>
      </c>
      <c r="M14" s="103"/>
      <c r="N14" s="103"/>
      <c r="O14" s="103"/>
      <c r="P14" s="104"/>
      <c r="R14" s="37">
        <f t="array" ref="R14:S14">DiasESemanas+DATE(AnoCalendário,6,1)-WEEKDAY(DATE(AnoCalendário,6,1),(InícioDaSemana="segunda-feira")+1)+36</f>
        <v>45844</v>
      </c>
      <c r="S14" s="71">
        <v>45845</v>
      </c>
      <c r="T14" s="107" t="s">
        <v>0</v>
      </c>
      <c r="U14" s="107"/>
      <c r="V14" s="107"/>
      <c r="W14" s="107"/>
      <c r="X14" s="108"/>
      <c r="Z14" s="37">
        <f t="array" ref="Z14:AA14">DiasESemanas+DATE(AnoCalendário,8,1)-WEEKDAY(DATE(AnoCalendário,8,1),(InícioDaSemana="segunda-feira")+1)+36</f>
        <v>45900</v>
      </c>
      <c r="AA14" s="74">
        <v>45901</v>
      </c>
      <c r="AB14" s="107" t="s">
        <v>0</v>
      </c>
      <c r="AC14" s="107"/>
      <c r="AD14" s="107"/>
      <c r="AE14" s="107"/>
      <c r="AF14" s="108"/>
      <c r="AH14" s="34">
        <f t="array" ref="AH14:AI14">DiasESemanas+DATE(AnoCalendário,10,1)-WEEKDAY(DATE(AnoCalendário,10,1),(InícioDaSemana="segunda-feira")+1)+36</f>
        <v>45963</v>
      </c>
      <c r="AI14" s="80">
        <v>45964</v>
      </c>
      <c r="AJ14" s="112" t="s">
        <v>0</v>
      </c>
      <c r="AK14" s="112"/>
      <c r="AL14" s="112"/>
      <c r="AM14" s="112"/>
      <c r="AN14" s="113"/>
    </row>
    <row r="15" spans="2:40" s="10" customFormat="1" ht="56.1" customHeight="1" x14ac:dyDescent="0.45">
      <c r="B15" s="90"/>
      <c r="C15" s="51"/>
      <c r="D15" s="95"/>
      <c r="E15" s="95"/>
      <c r="F15" s="95"/>
      <c r="G15" s="95"/>
      <c r="H15" s="96"/>
      <c r="J15" s="20"/>
      <c r="K15" s="61"/>
      <c r="L15" s="100"/>
      <c r="M15" s="100"/>
      <c r="N15" s="100"/>
      <c r="O15" s="100"/>
      <c r="P15" s="101"/>
      <c r="R15" s="25"/>
      <c r="S15" s="72" t="s">
        <v>18</v>
      </c>
      <c r="T15" s="98"/>
      <c r="U15" s="98"/>
      <c r="V15" s="98"/>
      <c r="W15" s="98"/>
      <c r="X15" s="99"/>
      <c r="Z15" s="25"/>
      <c r="AA15" s="75" t="s">
        <v>20</v>
      </c>
      <c r="AB15" s="98"/>
      <c r="AC15" s="98"/>
      <c r="AD15" s="98"/>
      <c r="AE15" s="98"/>
      <c r="AF15" s="99"/>
      <c r="AH15" s="27"/>
      <c r="AI15" s="81"/>
      <c r="AJ15" s="109"/>
      <c r="AK15" s="109"/>
      <c r="AL15" s="109"/>
      <c r="AM15" s="109"/>
      <c r="AN15" s="110"/>
    </row>
    <row r="17" spans="2:40" x14ac:dyDescent="0.45">
      <c r="B17" s="42"/>
      <c r="C17" s="43" t="s">
        <v>6</v>
      </c>
      <c r="D17" s="43"/>
      <c r="J17" s="42"/>
      <c r="K17" s="43" t="s">
        <v>6</v>
      </c>
      <c r="L17" s="43"/>
      <c r="R17" s="42"/>
      <c r="S17" s="43" t="s">
        <v>6</v>
      </c>
      <c r="T17" s="43"/>
      <c r="Z17" s="42"/>
      <c r="AA17" s="43" t="s">
        <v>6</v>
      </c>
      <c r="AB17" s="43"/>
      <c r="AH17" s="42"/>
      <c r="AI17" s="43" t="s">
        <v>6</v>
      </c>
      <c r="AJ17" s="43"/>
    </row>
    <row r="18" spans="2:40" x14ac:dyDescent="0.45">
      <c r="B18" s="44"/>
      <c r="C18" s="43" t="s">
        <v>7</v>
      </c>
      <c r="D18" s="43"/>
      <c r="J18" s="44"/>
      <c r="K18" s="43" t="s">
        <v>7</v>
      </c>
      <c r="L18" s="43"/>
      <c r="R18" s="44"/>
      <c r="S18" s="43" t="s">
        <v>7</v>
      </c>
      <c r="T18" s="43"/>
      <c r="Z18" s="44"/>
      <c r="AA18" s="43" t="s">
        <v>7</v>
      </c>
      <c r="AB18" s="43"/>
      <c r="AH18" s="44"/>
      <c r="AI18" s="43" t="s">
        <v>7</v>
      </c>
      <c r="AJ18" s="43"/>
    </row>
    <row r="19" spans="2:40" x14ac:dyDescent="0.45">
      <c r="B19" s="91"/>
      <c r="C19" s="43" t="s">
        <v>8</v>
      </c>
      <c r="D19" s="43"/>
      <c r="J19" s="45"/>
      <c r="K19" s="43" t="s">
        <v>8</v>
      </c>
      <c r="L19" s="43"/>
      <c r="R19" s="45"/>
      <c r="S19" s="43" t="s">
        <v>8</v>
      </c>
      <c r="T19" s="43"/>
      <c r="Z19" s="45"/>
      <c r="AA19" s="43" t="s">
        <v>8</v>
      </c>
      <c r="AB19" s="43"/>
      <c r="AH19" s="45"/>
      <c r="AI19" s="43" t="s">
        <v>8</v>
      </c>
      <c r="AJ19" s="43"/>
    </row>
    <row r="22" spans="2:40" ht="180" customHeight="1" x14ac:dyDescent="0.45">
      <c r="B22" s="102" t="str">
        <f>"Março "&amp;AnoCalendário</f>
        <v>Março 2025</v>
      </c>
      <c r="C22" s="102"/>
      <c r="D22" s="102"/>
      <c r="E22" s="2"/>
      <c r="F22" s="2"/>
      <c r="G22" s="2"/>
      <c r="H22" s="3"/>
      <c r="J22" s="102" t="str">
        <f>"Maio "&amp;AnoCalendário</f>
        <v>Maio 2025</v>
      </c>
      <c r="K22" s="102"/>
      <c r="L22" s="102"/>
      <c r="M22" s="2"/>
      <c r="N22" s="2"/>
      <c r="O22" s="2"/>
      <c r="P22" s="3"/>
      <c r="R22" s="106" t="str">
        <f>"Julho "&amp;AnoCalendário</f>
        <v>Julho 2025</v>
      </c>
      <c r="S22" s="106"/>
      <c r="T22" s="106"/>
      <c r="U22" s="2"/>
      <c r="V22" s="2"/>
      <c r="W22" s="2"/>
      <c r="X22" s="3"/>
      <c r="Z22" s="111" t="str">
        <f>"Setembro "&amp;AnoCalendário</f>
        <v>Setembro 2025</v>
      </c>
      <c r="AA22" s="111"/>
      <c r="AB22" s="111"/>
      <c r="AC22" s="2"/>
      <c r="AD22" s="2"/>
      <c r="AE22" s="2"/>
      <c r="AF22" s="3"/>
      <c r="AH22" s="111" t="str">
        <f>"Novembro "&amp;AnoCalendário</f>
        <v>Novembro 2025</v>
      </c>
      <c r="AI22" s="111"/>
      <c r="AJ22" s="111"/>
      <c r="AK22" s="2"/>
      <c r="AL22" s="2"/>
      <c r="AM22" s="2"/>
      <c r="AN22" s="3"/>
    </row>
    <row r="23" spans="2:40" ht="24.6" customHeight="1" x14ac:dyDescent="0.45">
      <c r="B23" s="17" t="str">
        <f>InícioDaSemana</f>
        <v>domingo</v>
      </c>
      <c r="C23" s="18" t="str">
        <f t="shared" ref="C23:H23" si="5">TEXT(C24,"dddd")</f>
        <v>segunda-feira</v>
      </c>
      <c r="D23" s="18" t="str">
        <f t="shared" si="5"/>
        <v>terça-feira</v>
      </c>
      <c r="E23" s="18" t="str">
        <f t="shared" si="5"/>
        <v>quarta-feira</v>
      </c>
      <c r="F23" s="18" t="str">
        <f t="shared" si="5"/>
        <v>quinta-feira</v>
      </c>
      <c r="G23" s="18" t="str">
        <f t="shared" si="5"/>
        <v>sexta-feira</v>
      </c>
      <c r="H23" s="19" t="str">
        <f t="shared" si="5"/>
        <v>sábado</v>
      </c>
      <c r="J23" s="17" t="str">
        <f>InícioDaSemana</f>
        <v>domingo</v>
      </c>
      <c r="K23" s="18" t="str">
        <f t="shared" ref="K23:P23" si="6">TEXT(K24,"dddd")</f>
        <v>segunda-feira</v>
      </c>
      <c r="L23" s="18" t="str">
        <f t="shared" si="6"/>
        <v>terça-feira</v>
      </c>
      <c r="M23" s="18" t="str">
        <f t="shared" si="6"/>
        <v>quarta-feira</v>
      </c>
      <c r="N23" s="18" t="str">
        <f t="shared" si="6"/>
        <v>quinta-feira</v>
      </c>
      <c r="O23" s="18" t="str">
        <f t="shared" si="6"/>
        <v>sexta-feira</v>
      </c>
      <c r="P23" s="19" t="str">
        <f t="shared" si="6"/>
        <v>sábado</v>
      </c>
      <c r="R23" s="22" t="str">
        <f>InícioDaSemana</f>
        <v>domingo</v>
      </c>
      <c r="S23" s="23" t="str">
        <f t="shared" ref="S23:X23" si="7">TEXT(S24,"dddd")</f>
        <v>segunda-feira</v>
      </c>
      <c r="T23" s="23" t="str">
        <f t="shared" si="7"/>
        <v>terça-feira</v>
      </c>
      <c r="U23" s="23" t="str">
        <f t="shared" si="7"/>
        <v>quarta-feira</v>
      </c>
      <c r="V23" s="23" t="str">
        <f t="shared" si="7"/>
        <v>quinta-feira</v>
      </c>
      <c r="W23" s="23" t="str">
        <f t="shared" si="7"/>
        <v>sexta-feira</v>
      </c>
      <c r="X23" s="24" t="str">
        <f t="shared" si="7"/>
        <v>sábado</v>
      </c>
      <c r="Z23" s="14" t="str">
        <f>InícioDaSemana</f>
        <v>domingo</v>
      </c>
      <c r="AA23" s="15" t="str">
        <f t="shared" ref="AA23:AF23" si="8">TEXT(AA24,"dddd")</f>
        <v>segunda-feira</v>
      </c>
      <c r="AB23" s="15" t="str">
        <f t="shared" si="8"/>
        <v>terça-feira</v>
      </c>
      <c r="AC23" s="15" t="str">
        <f t="shared" si="8"/>
        <v>quarta-feira</v>
      </c>
      <c r="AD23" s="15" t="str">
        <f t="shared" si="8"/>
        <v>quinta-feira</v>
      </c>
      <c r="AE23" s="15" t="str">
        <f t="shared" si="8"/>
        <v>sexta-feira</v>
      </c>
      <c r="AF23" s="16" t="str">
        <f t="shared" si="8"/>
        <v>sábado</v>
      </c>
      <c r="AH23" s="14" t="str">
        <f>InícioDaSemana</f>
        <v>domingo</v>
      </c>
      <c r="AI23" s="15" t="str">
        <f t="shared" ref="AI23:AN23" si="9">TEXT(AI24,"dddd")</f>
        <v>segunda-feira</v>
      </c>
      <c r="AJ23" s="15" t="str">
        <f t="shared" si="9"/>
        <v>terça-feira</v>
      </c>
      <c r="AK23" s="15" t="str">
        <f t="shared" si="9"/>
        <v>quarta-feira</v>
      </c>
      <c r="AL23" s="15" t="str">
        <f t="shared" si="9"/>
        <v>quinta-feira</v>
      </c>
      <c r="AM23" s="15" t="str">
        <f t="shared" si="9"/>
        <v>sexta-feira</v>
      </c>
      <c r="AN23" s="16" t="str">
        <f t="shared" si="9"/>
        <v>sábado</v>
      </c>
    </row>
    <row r="24" spans="2:40" ht="24.6" customHeight="1" x14ac:dyDescent="0.5">
      <c r="B24" s="39">
        <f t="array" ref="B24:H24">DiasESemanas+DATE(AnoCalendário,3,1)-WEEKDAY(DATE(AnoCalendário,3,1),(InícioDaSemana="segunda-feira")+1)+1</f>
        <v>45711</v>
      </c>
      <c r="C24" s="39">
        <v>45712</v>
      </c>
      <c r="D24" s="39">
        <v>45713</v>
      </c>
      <c r="E24" s="39">
        <v>45714</v>
      </c>
      <c r="F24" s="39">
        <v>45715</v>
      </c>
      <c r="G24" s="39">
        <v>45716</v>
      </c>
      <c r="H24" s="39">
        <v>45717</v>
      </c>
      <c r="J24" s="63">
        <f t="array" ref="J24:P24">DiasESemanas+DATE(AnoCalendário,5,1)-WEEKDAY(DATE(AnoCalendário,5,1),(InícioDaSemana="segunda-feira")+1)+1</f>
        <v>45774</v>
      </c>
      <c r="K24" s="63">
        <v>45775</v>
      </c>
      <c r="L24" s="63">
        <v>45776</v>
      </c>
      <c r="M24" s="63">
        <v>45777</v>
      </c>
      <c r="N24" s="63">
        <v>45778</v>
      </c>
      <c r="O24" s="39">
        <v>45779</v>
      </c>
      <c r="P24" s="39">
        <v>45780</v>
      </c>
      <c r="R24" s="36">
        <f t="array" ref="R24:X24">DiasESemanas+DATE(AnoCalendário,7,1)-WEEKDAY(DATE(AnoCalendário,7,1),(InícioDaSemana="segunda-feira")+1)+1</f>
        <v>45837</v>
      </c>
      <c r="S24" s="73">
        <v>45838</v>
      </c>
      <c r="T24" s="36">
        <v>45839</v>
      </c>
      <c r="U24" s="36">
        <v>45840</v>
      </c>
      <c r="V24" s="36">
        <v>45841</v>
      </c>
      <c r="W24" s="36">
        <v>45842</v>
      </c>
      <c r="X24" s="36">
        <v>45843</v>
      </c>
      <c r="Z24" s="33">
        <f t="array" ref="Z24:AF24">DiasESemanas+DATE(AnoCalendário,9,1)-WEEKDAY(DATE(AnoCalendário,9,1),(InícioDaSemana="segunda-feira")+1)+1</f>
        <v>45900</v>
      </c>
      <c r="AA24" s="76">
        <v>45901</v>
      </c>
      <c r="AB24" s="76">
        <v>45902</v>
      </c>
      <c r="AC24" s="76">
        <v>45903</v>
      </c>
      <c r="AD24" s="76">
        <v>45904</v>
      </c>
      <c r="AE24" s="76">
        <v>45905</v>
      </c>
      <c r="AF24" s="76">
        <v>45906</v>
      </c>
      <c r="AH24" s="33">
        <f t="array" ref="AH24:AN24">DiasESemanas+DATE(AnoCalendário,11,1)-WEEKDAY(DATE(AnoCalendário,11,1),(InícioDaSemana="segunda-feira")+1)+1</f>
        <v>45956</v>
      </c>
      <c r="AI24" s="82">
        <v>45957</v>
      </c>
      <c r="AJ24" s="33">
        <v>45958</v>
      </c>
      <c r="AK24" s="33">
        <v>45959</v>
      </c>
      <c r="AL24" s="33">
        <v>45960</v>
      </c>
      <c r="AM24" s="33">
        <v>45961</v>
      </c>
      <c r="AN24" s="33">
        <v>45962</v>
      </c>
    </row>
    <row r="25" spans="2:40" ht="55.8" customHeight="1" x14ac:dyDescent="0.45">
      <c r="B25" s="21"/>
      <c r="C25" s="21"/>
      <c r="D25" s="21"/>
      <c r="E25" s="21"/>
      <c r="F25" s="21"/>
      <c r="G25" s="21"/>
      <c r="H25" s="21"/>
      <c r="J25" s="53" t="s">
        <v>14</v>
      </c>
      <c r="K25" s="53" t="s">
        <v>14</v>
      </c>
      <c r="L25" s="53" t="s">
        <v>14</v>
      </c>
      <c r="M25" s="53" t="s">
        <v>14</v>
      </c>
      <c r="N25" s="57" t="s">
        <v>15</v>
      </c>
      <c r="O25" s="21"/>
      <c r="P25" s="21"/>
      <c r="R25" s="26"/>
      <c r="S25" s="70" t="s">
        <v>18</v>
      </c>
      <c r="T25" s="26"/>
      <c r="U25" s="26"/>
      <c r="V25" s="26"/>
      <c r="W25" s="26"/>
      <c r="X25" s="26"/>
      <c r="Z25" s="28"/>
      <c r="AA25" s="75" t="s">
        <v>19</v>
      </c>
      <c r="AB25" s="75" t="s">
        <v>19</v>
      </c>
      <c r="AC25" s="75" t="s">
        <v>19</v>
      </c>
      <c r="AD25" s="75" t="s">
        <v>19</v>
      </c>
      <c r="AE25" s="75" t="s">
        <v>19</v>
      </c>
      <c r="AF25" s="75" t="s">
        <v>19</v>
      </c>
      <c r="AH25" s="28"/>
      <c r="AI25" s="79"/>
      <c r="AJ25" s="28"/>
      <c r="AK25" s="28"/>
      <c r="AL25" s="28"/>
      <c r="AM25" s="28"/>
      <c r="AN25" s="28"/>
    </row>
    <row r="26" spans="2:40" ht="24.6" customHeight="1" x14ac:dyDescent="0.45">
      <c r="B26" s="40">
        <f t="array" ref="B26:H26">DiasESemanas+DATE(AnoCalendário,3,1)-WEEKDAY(DATE(AnoCalendário,3,1),(InícioDaSemana="segunda-feira")+1)+8</f>
        <v>45718</v>
      </c>
      <c r="C26" s="55">
        <v>45719</v>
      </c>
      <c r="D26" s="54">
        <v>45720</v>
      </c>
      <c r="E26" s="54">
        <v>45721</v>
      </c>
      <c r="F26" s="40">
        <v>45722</v>
      </c>
      <c r="G26" s="40">
        <v>45723</v>
      </c>
      <c r="H26" s="40">
        <v>45724</v>
      </c>
      <c r="J26" s="40">
        <f t="array" ref="J26:P26">DiasESemanas+DATE(AnoCalendário,5,1)-WEEKDAY(DATE(AnoCalendário,5,1),(InícioDaSemana="segunda-feira")+1)+8</f>
        <v>45781</v>
      </c>
      <c r="K26" s="60">
        <v>45782</v>
      </c>
      <c r="L26" s="40">
        <v>45783</v>
      </c>
      <c r="M26" s="40">
        <v>45784</v>
      </c>
      <c r="N26" s="40">
        <v>45785</v>
      </c>
      <c r="O26" s="40">
        <v>45786</v>
      </c>
      <c r="P26" s="40">
        <v>45787</v>
      </c>
      <c r="R26" s="37">
        <f t="array" ref="R26:X26">DiasESemanas+DATE(AnoCalendário,7,1)-WEEKDAY(DATE(AnoCalendário,7,1),(InícioDaSemana="segunda-feira")+1)+8</f>
        <v>45844</v>
      </c>
      <c r="S26" s="71">
        <v>45845</v>
      </c>
      <c r="T26" s="37">
        <v>45846</v>
      </c>
      <c r="U26" s="37">
        <v>45847</v>
      </c>
      <c r="V26" s="37">
        <v>45848</v>
      </c>
      <c r="W26" s="37">
        <v>45849</v>
      </c>
      <c r="X26" s="37">
        <v>45850</v>
      </c>
      <c r="Z26" s="77">
        <f t="array" ref="Z26:AF26">DiasESemanas+DATE(AnoCalendário,9,1)-WEEKDAY(DATE(AnoCalendário,9,1),(InícioDaSemana="segunda-feira")+1)+8</f>
        <v>45907</v>
      </c>
      <c r="AA26" s="77">
        <v>45908</v>
      </c>
      <c r="AB26" s="77">
        <v>45909</v>
      </c>
      <c r="AC26" s="34">
        <v>45910</v>
      </c>
      <c r="AD26" s="34">
        <v>45911</v>
      </c>
      <c r="AE26" s="34">
        <v>45912</v>
      </c>
      <c r="AF26" s="34">
        <v>45913</v>
      </c>
      <c r="AH26" s="34">
        <f t="array" ref="AH26:AN26">DiasESemanas+DATE(AnoCalendário,11,1)-WEEKDAY(DATE(AnoCalendário,11,1),(InícioDaSemana="segunda-feira")+1)+8</f>
        <v>45963</v>
      </c>
      <c r="AI26" s="80">
        <v>45964</v>
      </c>
      <c r="AJ26" s="34">
        <v>45965</v>
      </c>
      <c r="AK26" s="34">
        <v>45966</v>
      </c>
      <c r="AL26" s="34">
        <v>45967</v>
      </c>
      <c r="AM26" s="34">
        <v>45968</v>
      </c>
      <c r="AN26" s="34">
        <v>45969</v>
      </c>
    </row>
    <row r="27" spans="2:40" ht="55.8" customHeight="1" x14ac:dyDescent="0.45">
      <c r="B27" s="20"/>
      <c r="C27" s="52"/>
      <c r="D27" s="53" t="s">
        <v>10</v>
      </c>
      <c r="E27" s="53" t="s">
        <v>11</v>
      </c>
      <c r="F27" s="20"/>
      <c r="G27" s="20"/>
      <c r="H27" s="20"/>
      <c r="J27" s="20"/>
      <c r="K27" s="61"/>
      <c r="L27" s="20"/>
      <c r="M27" s="20"/>
      <c r="N27" s="20"/>
      <c r="O27" s="20"/>
      <c r="P27" s="20"/>
      <c r="R27" s="25"/>
      <c r="S27" s="70" t="s">
        <v>18</v>
      </c>
      <c r="T27" s="25"/>
      <c r="U27" s="25"/>
      <c r="V27" s="25"/>
      <c r="W27" s="25"/>
      <c r="X27" s="25"/>
      <c r="Z27" s="75" t="s">
        <v>19</v>
      </c>
      <c r="AA27" s="75" t="s">
        <v>19</v>
      </c>
      <c r="AB27" s="75" t="s">
        <v>19</v>
      </c>
      <c r="AC27" s="27"/>
      <c r="AD27" s="27"/>
      <c r="AE27" s="27"/>
      <c r="AF27" s="27"/>
      <c r="AH27" s="27"/>
      <c r="AI27" s="81"/>
      <c r="AJ27" s="27"/>
      <c r="AK27" s="27"/>
      <c r="AL27" s="27"/>
      <c r="AM27" s="27"/>
      <c r="AN27" s="27"/>
    </row>
    <row r="28" spans="2:40" ht="24.6" customHeight="1" x14ac:dyDescent="0.45">
      <c r="B28" s="41">
        <f t="array" ref="B28:H28">DiasESemanas+DATE(AnoCalendário,3,1)-WEEKDAY(DATE(AnoCalendário,3,1),(InícioDaSemana="segunda-feira")+1)+15</f>
        <v>45725</v>
      </c>
      <c r="C28" s="58">
        <v>45726</v>
      </c>
      <c r="D28" s="41">
        <v>45727</v>
      </c>
      <c r="E28" s="41">
        <v>45728</v>
      </c>
      <c r="F28" s="41">
        <v>45729</v>
      </c>
      <c r="G28" s="41">
        <v>45730</v>
      </c>
      <c r="H28" s="41">
        <v>45731</v>
      </c>
      <c r="J28" s="41">
        <f t="array" ref="J28:P28">DiasESemanas+DATE(AnoCalendário,5,1)-WEEKDAY(DATE(AnoCalendário,5,1),(InícioDaSemana="segunda-feira")+1)+15</f>
        <v>45788</v>
      </c>
      <c r="K28" s="58">
        <v>45789</v>
      </c>
      <c r="L28" s="41">
        <v>45790</v>
      </c>
      <c r="M28" s="41">
        <v>45791</v>
      </c>
      <c r="N28" s="41">
        <v>45792</v>
      </c>
      <c r="O28" s="41">
        <v>45793</v>
      </c>
      <c r="P28" s="41">
        <v>45794</v>
      </c>
      <c r="R28" s="38">
        <f t="array" ref="R28:X28">DiasESemanas+DATE(AnoCalendário,7,1)-WEEKDAY(DATE(AnoCalendário,7,1),(InícioDaSemana="segunda-feira")+1)+15</f>
        <v>45851</v>
      </c>
      <c r="S28" s="69">
        <v>45852</v>
      </c>
      <c r="T28" s="38">
        <v>45853</v>
      </c>
      <c r="U28" s="38">
        <v>45854</v>
      </c>
      <c r="V28" s="38">
        <v>45855</v>
      </c>
      <c r="W28" s="38">
        <v>45856</v>
      </c>
      <c r="X28" s="38">
        <v>45857</v>
      </c>
      <c r="Z28" s="35">
        <f t="array" ref="Z28:AF28">DiasESemanas+DATE(AnoCalendário,9,1)-WEEKDAY(DATE(AnoCalendário,9,1),(InícioDaSemana="segunda-feira")+1)+15</f>
        <v>45914</v>
      </c>
      <c r="AA28" s="78">
        <v>45915</v>
      </c>
      <c r="AB28" s="35">
        <v>45916</v>
      </c>
      <c r="AC28" s="35">
        <v>45917</v>
      </c>
      <c r="AD28" s="35">
        <v>45918</v>
      </c>
      <c r="AE28" s="35">
        <v>45919</v>
      </c>
      <c r="AF28" s="35">
        <v>45920</v>
      </c>
      <c r="AH28" s="35">
        <f t="array" ref="AH28:AN28">DiasESemanas+DATE(AnoCalendário,11,1)-WEEKDAY(DATE(AnoCalendário,11,1),(InícioDaSemana="segunda-feira")+1)+15</f>
        <v>45970</v>
      </c>
      <c r="AI28" s="78">
        <v>45971</v>
      </c>
      <c r="AJ28" s="35">
        <v>45972</v>
      </c>
      <c r="AK28" s="35">
        <v>45973</v>
      </c>
      <c r="AL28" s="35">
        <v>45974</v>
      </c>
      <c r="AM28" s="35">
        <v>45975</v>
      </c>
      <c r="AN28" s="35">
        <v>45976</v>
      </c>
    </row>
    <row r="29" spans="2:40" ht="55.8" customHeight="1" x14ac:dyDescent="0.45">
      <c r="B29" s="21"/>
      <c r="C29" s="59"/>
      <c r="D29" s="21"/>
      <c r="E29" s="21"/>
      <c r="F29" s="21"/>
      <c r="G29" s="21"/>
      <c r="H29" s="21"/>
      <c r="J29" s="21"/>
      <c r="K29" s="59"/>
      <c r="L29" s="21"/>
      <c r="M29" s="21"/>
      <c r="N29" s="21"/>
      <c r="O29" s="21"/>
      <c r="P29" s="21"/>
      <c r="R29" s="26"/>
      <c r="S29" s="70" t="s">
        <v>18</v>
      </c>
      <c r="T29" s="26"/>
      <c r="U29" s="26"/>
      <c r="V29" s="26"/>
      <c r="W29" s="26"/>
      <c r="X29" s="26"/>
      <c r="Z29" s="28"/>
      <c r="AA29" s="79"/>
      <c r="AB29" s="28"/>
      <c r="AC29" s="28"/>
      <c r="AD29" s="28"/>
      <c r="AE29" s="28"/>
      <c r="AF29" s="28"/>
      <c r="AH29" s="28"/>
      <c r="AI29" s="79"/>
      <c r="AJ29" s="28"/>
      <c r="AK29" s="28"/>
      <c r="AL29" s="28"/>
      <c r="AM29" s="28"/>
      <c r="AN29" s="28"/>
    </row>
    <row r="30" spans="2:40" ht="24.6" customHeight="1" x14ac:dyDescent="0.45">
      <c r="B30" s="40">
        <f t="array" ref="B30:H30">DiasESemanas+DATE(AnoCalendário,3,1)-WEEKDAY(DATE(AnoCalendário,3,1),(InícioDaSemana="segunda-feira")+1)+22</f>
        <v>45732</v>
      </c>
      <c r="C30" s="60">
        <v>45733</v>
      </c>
      <c r="D30" s="40">
        <v>45734</v>
      </c>
      <c r="E30" s="40">
        <v>45735</v>
      </c>
      <c r="F30" s="40">
        <v>45736</v>
      </c>
      <c r="G30" s="40">
        <v>45737</v>
      </c>
      <c r="H30" s="40">
        <v>45738</v>
      </c>
      <c r="J30" s="40">
        <f t="array" ref="J30:P30">DiasESemanas+DATE(AnoCalendário,5,1)-WEEKDAY(DATE(AnoCalendário,5,1),(InícioDaSemana="segunda-feira")+1)+22</f>
        <v>45795</v>
      </c>
      <c r="K30" s="60">
        <v>45796</v>
      </c>
      <c r="L30" s="40">
        <v>45797</v>
      </c>
      <c r="M30" s="40">
        <v>45798</v>
      </c>
      <c r="N30" s="40">
        <v>45799</v>
      </c>
      <c r="O30" s="40">
        <v>45800</v>
      </c>
      <c r="P30" s="40">
        <v>45801</v>
      </c>
      <c r="R30" s="37">
        <f t="array" ref="R30:X30">DiasESemanas+DATE(AnoCalendário,7,1)-WEEKDAY(DATE(AnoCalendário,7,1),(InícioDaSemana="segunda-feira")+1)+22</f>
        <v>45858</v>
      </c>
      <c r="S30" s="71">
        <v>45859</v>
      </c>
      <c r="T30" s="37">
        <v>45860</v>
      </c>
      <c r="U30" s="37">
        <v>45861</v>
      </c>
      <c r="V30" s="37">
        <v>45862</v>
      </c>
      <c r="W30" s="37">
        <v>45863</v>
      </c>
      <c r="X30" s="37">
        <v>45864</v>
      </c>
      <c r="Z30" s="34">
        <f t="array" ref="Z30:AF30">DiasESemanas+DATE(AnoCalendário,9,1)-WEEKDAY(DATE(AnoCalendário,9,1),(InícioDaSemana="segunda-feira")+1)+22</f>
        <v>45921</v>
      </c>
      <c r="AA30" s="80">
        <v>45922</v>
      </c>
      <c r="AB30" s="34">
        <v>45923</v>
      </c>
      <c r="AC30" s="34">
        <v>45924</v>
      </c>
      <c r="AD30" s="34">
        <v>45925</v>
      </c>
      <c r="AE30" s="34">
        <v>45926</v>
      </c>
      <c r="AF30" s="34">
        <v>45927</v>
      </c>
      <c r="AH30" s="34">
        <f t="array" ref="AH30:AN30">DiasESemanas+DATE(AnoCalendário,11,1)-WEEKDAY(DATE(AnoCalendário,11,1),(InícioDaSemana="segunda-feira")+1)+22</f>
        <v>45977</v>
      </c>
      <c r="AI30" s="80">
        <v>45978</v>
      </c>
      <c r="AJ30" s="34">
        <v>45979</v>
      </c>
      <c r="AK30" s="34">
        <v>45980</v>
      </c>
      <c r="AL30" s="34">
        <v>45981</v>
      </c>
      <c r="AM30" s="34">
        <v>45982</v>
      </c>
      <c r="AN30" s="34">
        <v>45983</v>
      </c>
    </row>
    <row r="31" spans="2:40" ht="55.8" customHeight="1" x14ac:dyDescent="0.45">
      <c r="B31" s="20"/>
      <c r="C31" s="61"/>
      <c r="D31" s="20"/>
      <c r="E31" s="20"/>
      <c r="F31" s="20"/>
      <c r="G31" s="20"/>
      <c r="H31" s="20"/>
      <c r="J31" s="20"/>
      <c r="K31" s="61"/>
      <c r="L31" s="20"/>
      <c r="M31" s="20"/>
      <c r="N31" s="20"/>
      <c r="O31" s="20"/>
      <c r="P31" s="20"/>
      <c r="R31" s="25"/>
      <c r="S31" s="70" t="s">
        <v>18</v>
      </c>
      <c r="T31" s="25"/>
      <c r="U31" s="25"/>
      <c r="V31" s="25"/>
      <c r="W31" s="25"/>
      <c r="X31" s="25"/>
      <c r="Z31" s="27"/>
      <c r="AA31" s="81"/>
      <c r="AB31" s="27"/>
      <c r="AC31" s="27"/>
      <c r="AD31" s="27"/>
      <c r="AE31" s="27"/>
      <c r="AF31" s="27"/>
      <c r="AH31" s="27"/>
      <c r="AI31" s="81"/>
      <c r="AJ31" s="27"/>
      <c r="AK31" s="27"/>
      <c r="AL31" s="27"/>
      <c r="AM31" s="27"/>
      <c r="AN31" s="27"/>
    </row>
    <row r="32" spans="2:40" ht="24.6" customHeight="1" x14ac:dyDescent="0.45">
      <c r="B32" s="41">
        <f t="array" ref="B32:H32">DiasESemanas+DATE(AnoCalendário,3,1)-WEEKDAY(DATE(AnoCalendário,3,1),(InícioDaSemana="segunda-feira")+1)+29</f>
        <v>45739</v>
      </c>
      <c r="C32" s="58">
        <v>45740</v>
      </c>
      <c r="D32" s="41">
        <v>45741</v>
      </c>
      <c r="E32" s="56">
        <v>45742</v>
      </c>
      <c r="F32" s="41">
        <v>45743</v>
      </c>
      <c r="G32" s="41">
        <v>45744</v>
      </c>
      <c r="H32" s="41">
        <v>45745</v>
      </c>
      <c r="J32" s="41">
        <f t="array" ref="J32:P32">DiasESemanas+DATE(AnoCalendário,5,1)-WEEKDAY(DATE(AnoCalendário,5,1),(InícioDaSemana="segunda-feira")+1)+29</f>
        <v>45802</v>
      </c>
      <c r="K32" s="58">
        <v>45803</v>
      </c>
      <c r="L32" s="41">
        <v>45804</v>
      </c>
      <c r="M32" s="41">
        <v>45805</v>
      </c>
      <c r="N32" s="41">
        <v>45806</v>
      </c>
      <c r="O32" s="41">
        <v>45807</v>
      </c>
      <c r="P32" s="41">
        <v>45808</v>
      </c>
      <c r="R32" s="38">
        <f t="array" ref="R32:X32">DiasESemanas+DATE(AnoCalendário,7,1)-WEEKDAY(DATE(AnoCalendário,7,1),(InícioDaSemana="segunda-feira")+1)+29</f>
        <v>45865</v>
      </c>
      <c r="S32" s="69">
        <v>45866</v>
      </c>
      <c r="T32" s="38">
        <v>45867</v>
      </c>
      <c r="U32" s="38">
        <v>45868</v>
      </c>
      <c r="V32" s="38">
        <v>45869</v>
      </c>
      <c r="W32" s="38">
        <v>45870</v>
      </c>
      <c r="X32" s="38">
        <v>45871</v>
      </c>
      <c r="Z32" s="35">
        <f t="array" ref="Z32:AF32">DiasESemanas+DATE(AnoCalendário,9,1)-WEEKDAY(DATE(AnoCalendário,9,1),(InícioDaSemana="segunda-feira")+1)+29</f>
        <v>45928</v>
      </c>
      <c r="AA32" s="78">
        <v>45929</v>
      </c>
      <c r="AB32" s="35">
        <v>45930</v>
      </c>
      <c r="AC32" s="35">
        <v>45931</v>
      </c>
      <c r="AD32" s="35">
        <v>45932</v>
      </c>
      <c r="AE32" s="35">
        <v>45933</v>
      </c>
      <c r="AF32" s="35">
        <v>45934</v>
      </c>
      <c r="AH32" s="35">
        <f t="array" ref="AH32:AN32">DiasESemanas+DATE(AnoCalendário,11,1)-WEEKDAY(DATE(AnoCalendário,11,1),(InícioDaSemana="segunda-feira")+1)+29</f>
        <v>45984</v>
      </c>
      <c r="AI32" s="78">
        <v>45985</v>
      </c>
      <c r="AJ32" s="35">
        <v>45986</v>
      </c>
      <c r="AK32" s="35">
        <v>45987</v>
      </c>
      <c r="AL32" s="35">
        <v>45988</v>
      </c>
      <c r="AM32" s="35">
        <v>45989</v>
      </c>
      <c r="AN32" s="35">
        <v>45990</v>
      </c>
    </row>
    <row r="33" spans="2:40" ht="55.8" customHeight="1" x14ac:dyDescent="0.45">
      <c r="B33" s="21"/>
      <c r="C33" s="59"/>
      <c r="D33" s="21"/>
      <c r="E33" s="57" t="s">
        <v>12</v>
      </c>
      <c r="F33" s="21"/>
      <c r="G33" s="21"/>
      <c r="H33" s="21"/>
      <c r="J33" s="21"/>
      <c r="K33" s="59"/>
      <c r="L33" s="21"/>
      <c r="M33" s="21"/>
      <c r="N33" s="21"/>
      <c r="O33" s="21"/>
      <c r="P33" s="21"/>
      <c r="R33" s="26"/>
      <c r="S33" s="70" t="s">
        <v>18</v>
      </c>
      <c r="T33" s="26"/>
      <c r="U33" s="26"/>
      <c r="V33" s="26"/>
      <c r="W33" s="26"/>
      <c r="X33" s="26"/>
      <c r="Z33" s="28"/>
      <c r="AA33" s="79"/>
      <c r="AB33" s="28"/>
      <c r="AC33" s="28"/>
      <c r="AD33" s="28"/>
      <c r="AE33" s="28"/>
      <c r="AF33" s="28"/>
      <c r="AH33" s="28"/>
      <c r="AI33" s="79" t="s">
        <v>23</v>
      </c>
      <c r="AJ33" s="28"/>
      <c r="AK33" s="28"/>
      <c r="AL33" s="28"/>
      <c r="AM33" s="28"/>
      <c r="AN33" s="28"/>
    </row>
    <row r="34" spans="2:40" ht="24.6" customHeight="1" x14ac:dyDescent="0.45">
      <c r="B34" s="40">
        <f t="array" ref="B34:C34">DiasESemanas+DATE(AnoCalendário,3,1)-WEEKDAY(DATE(AnoCalendário,3,1),(InícioDaSemana="segunda-feira")+1)+36</f>
        <v>45746</v>
      </c>
      <c r="C34" s="60">
        <v>45747</v>
      </c>
      <c r="D34" s="103" t="s">
        <v>0</v>
      </c>
      <c r="E34" s="103"/>
      <c r="F34" s="103"/>
      <c r="G34" s="103"/>
      <c r="H34" s="104"/>
      <c r="J34" s="40">
        <f t="array" ref="J34:K34">DiasESemanas+DATE(AnoCalendário,5,1)-WEEKDAY(DATE(AnoCalendário,5,1),(InícioDaSemana="segunda-feira")+1)+36</f>
        <v>45809</v>
      </c>
      <c r="K34" s="60">
        <v>45810</v>
      </c>
      <c r="L34" s="103" t="s">
        <v>0</v>
      </c>
      <c r="M34" s="103"/>
      <c r="N34" s="103"/>
      <c r="O34" s="103"/>
      <c r="P34" s="104"/>
      <c r="R34" s="37">
        <f t="array" ref="R34:S34">DiasESemanas+DATE(AnoCalendário,7,1)-WEEKDAY(DATE(AnoCalendário,7,1),(InícioDaSemana="segunda-feira")+1)+36</f>
        <v>45872</v>
      </c>
      <c r="S34" s="71">
        <v>45873</v>
      </c>
      <c r="T34" s="107" t="s">
        <v>0</v>
      </c>
      <c r="U34" s="107"/>
      <c r="V34" s="107"/>
      <c r="W34" s="107"/>
      <c r="X34" s="108"/>
      <c r="Z34" s="34">
        <f t="array" ref="Z34:AA34">DiasESemanas+DATE(AnoCalendário,9,1)-WEEKDAY(DATE(AnoCalendário,9,1),(InícioDaSemana="segunda-feira")+1)+36</f>
        <v>45935</v>
      </c>
      <c r="AA34" s="80">
        <v>45936</v>
      </c>
      <c r="AB34" s="112" t="s">
        <v>0</v>
      </c>
      <c r="AC34" s="112"/>
      <c r="AD34" s="112"/>
      <c r="AE34" s="112"/>
      <c r="AF34" s="113"/>
      <c r="AH34" s="34">
        <f t="array" ref="AH34:AI34">DiasESemanas+DATE(AnoCalendário,11,1)-WEEKDAY(DATE(AnoCalendário,11,1),(InícioDaSemana="segunda-feira")+1)+36</f>
        <v>45991</v>
      </c>
      <c r="AI34" s="85">
        <v>45992</v>
      </c>
      <c r="AJ34" s="112" t="s">
        <v>0</v>
      </c>
      <c r="AK34" s="112"/>
      <c r="AL34" s="112"/>
      <c r="AM34" s="112"/>
      <c r="AN34" s="113"/>
    </row>
    <row r="35" spans="2:40" ht="55.8" customHeight="1" x14ac:dyDescent="0.45">
      <c r="B35" s="20"/>
      <c r="C35" s="61"/>
      <c r="D35" s="100"/>
      <c r="E35" s="100"/>
      <c r="F35" s="100"/>
      <c r="G35" s="100"/>
      <c r="H35" s="101"/>
      <c r="J35" s="20"/>
      <c r="K35" s="61"/>
      <c r="L35" s="100"/>
      <c r="M35" s="100"/>
      <c r="N35" s="100"/>
      <c r="O35" s="100"/>
      <c r="P35" s="101"/>
      <c r="R35" s="25"/>
      <c r="S35" s="70" t="s">
        <v>18</v>
      </c>
      <c r="T35" s="98"/>
      <c r="U35" s="98"/>
      <c r="V35" s="98"/>
      <c r="W35" s="98"/>
      <c r="X35" s="99"/>
      <c r="Z35" s="27"/>
      <c r="AA35" s="81"/>
      <c r="AB35" s="109"/>
      <c r="AC35" s="109"/>
      <c r="AD35" s="109"/>
      <c r="AE35" s="109"/>
      <c r="AF35" s="110"/>
      <c r="AH35" s="27"/>
      <c r="AI35" s="86" t="s">
        <v>18</v>
      </c>
      <c r="AJ35" s="109"/>
      <c r="AK35" s="109"/>
      <c r="AL35" s="109"/>
      <c r="AM35" s="109"/>
      <c r="AN35" s="110"/>
    </row>
    <row r="37" spans="2:40" x14ac:dyDescent="0.45">
      <c r="B37" s="42"/>
      <c r="C37" s="43" t="s">
        <v>6</v>
      </c>
      <c r="D37" s="43"/>
      <c r="J37" s="42"/>
      <c r="K37" s="43" t="s">
        <v>6</v>
      </c>
      <c r="L37" s="43"/>
      <c r="R37" s="42"/>
      <c r="S37" s="43" t="s">
        <v>6</v>
      </c>
      <c r="T37" s="43"/>
      <c r="Z37" s="42"/>
      <c r="AA37" s="43" t="s">
        <v>6</v>
      </c>
      <c r="AB37" s="43"/>
      <c r="AH37" s="42"/>
      <c r="AI37" s="43" t="s">
        <v>6</v>
      </c>
      <c r="AJ37" s="43"/>
    </row>
    <row r="38" spans="2:40" x14ac:dyDescent="0.45">
      <c r="B38" s="44"/>
      <c r="C38" s="43" t="s">
        <v>7</v>
      </c>
      <c r="D38" s="43"/>
      <c r="J38" s="44"/>
      <c r="K38" s="43" t="s">
        <v>7</v>
      </c>
      <c r="L38" s="43"/>
      <c r="R38" s="44"/>
      <c r="S38" s="43" t="s">
        <v>7</v>
      </c>
      <c r="T38" s="43"/>
      <c r="Z38" s="44"/>
      <c r="AA38" s="43" t="s">
        <v>7</v>
      </c>
      <c r="AB38" s="43"/>
      <c r="AH38" s="44"/>
      <c r="AI38" s="43" t="s">
        <v>7</v>
      </c>
      <c r="AJ38" s="43"/>
    </row>
    <row r="39" spans="2:40" x14ac:dyDescent="0.45">
      <c r="B39" s="91"/>
      <c r="C39" s="43" t="s">
        <v>8</v>
      </c>
      <c r="D39" s="43"/>
      <c r="J39" s="45"/>
      <c r="K39" s="43" t="s">
        <v>8</v>
      </c>
      <c r="L39" s="43"/>
      <c r="R39" s="45"/>
      <c r="S39" s="43" t="s">
        <v>8</v>
      </c>
      <c r="T39" s="43"/>
      <c r="Z39" s="45"/>
      <c r="AA39" s="43" t="s">
        <v>8</v>
      </c>
      <c r="AB39" s="43"/>
      <c r="AH39" s="45"/>
      <c r="AI39" s="43" t="s">
        <v>8</v>
      </c>
      <c r="AJ39" s="43"/>
    </row>
  </sheetData>
  <mergeCells count="30">
    <mergeCell ref="R22:T22"/>
    <mergeCell ref="T34:X34"/>
    <mergeCell ref="AB35:AF35"/>
    <mergeCell ref="AH2:AJ2"/>
    <mergeCell ref="AJ14:AN14"/>
    <mergeCell ref="AJ15:AN15"/>
    <mergeCell ref="AH22:AJ22"/>
    <mergeCell ref="AJ34:AN34"/>
    <mergeCell ref="AJ35:AN35"/>
    <mergeCell ref="Z2:AB2"/>
    <mergeCell ref="AB14:AF14"/>
    <mergeCell ref="AB15:AF15"/>
    <mergeCell ref="Z22:AB22"/>
    <mergeCell ref="AB34:AF34"/>
    <mergeCell ref="T35:X35"/>
    <mergeCell ref="D35:H35"/>
    <mergeCell ref="J2:L2"/>
    <mergeCell ref="L14:P14"/>
    <mergeCell ref="L15:P15"/>
    <mergeCell ref="L35:P35"/>
    <mergeCell ref="B2:D2"/>
    <mergeCell ref="D14:H14"/>
    <mergeCell ref="D15:H15"/>
    <mergeCell ref="B22:D22"/>
    <mergeCell ref="D34:H34"/>
    <mergeCell ref="J22:L22"/>
    <mergeCell ref="L34:P34"/>
    <mergeCell ref="R2:T2"/>
    <mergeCell ref="T14:X14"/>
    <mergeCell ref="T15:X15"/>
  </mergeCells>
  <conditionalFormatting sqref="B34:C34">
    <cfRule type="expression" dxfId="20" priority="19">
      <formula>AND(DAY(B34)&gt;=1,DAY(B34)&lt;=15)</formula>
    </cfRule>
  </conditionalFormatting>
  <conditionalFormatting sqref="B4:G4">
    <cfRule type="expression" dxfId="19" priority="21">
      <formula>DAY(B4)&gt;8</formula>
    </cfRule>
  </conditionalFormatting>
  <conditionalFormatting sqref="B24:G24">
    <cfRule type="expression" dxfId="18" priority="18">
      <formula>DAY(B24)&gt;8</formula>
    </cfRule>
  </conditionalFormatting>
  <conditionalFormatting sqref="B12:H12 B14:C14">
    <cfRule type="expression" dxfId="17" priority="20">
      <formula>AND(DAY(B12)&gt;=1,DAY(B12)&lt;=15)</formula>
    </cfRule>
  </conditionalFormatting>
  <conditionalFormatting sqref="B32:H32">
    <cfRule type="expression" dxfId="16" priority="17">
      <formula>AND(DAY(B32)&gt;=1,DAY(B32)&lt;=15)</formula>
    </cfRule>
  </conditionalFormatting>
  <conditionalFormatting sqref="J4:O4">
    <cfRule type="expression" dxfId="15" priority="15">
      <formula>DAY(J4)&gt;8</formula>
    </cfRule>
  </conditionalFormatting>
  <conditionalFormatting sqref="J24:O24">
    <cfRule type="expression" dxfId="14" priority="13">
      <formula>DAY(J24)&gt;8</formula>
    </cfRule>
  </conditionalFormatting>
  <conditionalFormatting sqref="J12:P12 J14:K14">
    <cfRule type="expression" dxfId="13" priority="16">
      <formula>AND(DAY(J12)&gt;=1,DAY(J12)&lt;=15)</formula>
    </cfRule>
  </conditionalFormatting>
  <conditionalFormatting sqref="J32:P32 J34:K34">
    <cfRule type="expression" dxfId="12" priority="14">
      <formula>AND(DAY(J32)&gt;=1,DAY(J32)&lt;=15)</formula>
    </cfRule>
  </conditionalFormatting>
  <conditionalFormatting sqref="R4:W4">
    <cfRule type="expression" dxfId="11" priority="11">
      <formula>DAY(R4)&gt;8</formula>
    </cfRule>
  </conditionalFormatting>
  <conditionalFormatting sqref="R24:W24">
    <cfRule type="expression" dxfId="10" priority="9">
      <formula>DAY(R24)&gt;8</formula>
    </cfRule>
  </conditionalFormatting>
  <conditionalFormatting sqref="R12:X12 R14:S14">
    <cfRule type="expression" dxfId="9" priority="12">
      <formula>AND(DAY(R12)&gt;=1,DAY(R12)&lt;=15)</formula>
    </cfRule>
  </conditionalFormatting>
  <conditionalFormatting sqref="R32:X32 R34:S34">
    <cfRule type="expression" dxfId="8" priority="10">
      <formula>AND(DAY(R32)&gt;=1,DAY(R32)&lt;=15)</formula>
    </cfRule>
  </conditionalFormatting>
  <conditionalFormatting sqref="Z4:AE4">
    <cfRule type="expression" dxfId="7" priority="7">
      <formula>DAY(Z4)&gt;8</formula>
    </cfRule>
  </conditionalFormatting>
  <conditionalFormatting sqref="Z24:AE24">
    <cfRule type="expression" dxfId="6" priority="5">
      <formula>DAY(Z24)&gt;8</formula>
    </cfRule>
  </conditionalFormatting>
  <conditionalFormatting sqref="Z12:AF12 Z14:AA14">
    <cfRule type="expression" dxfId="5" priority="8">
      <formula>AND(DAY(Z12)&gt;=1,DAY(Z12)&lt;=15)</formula>
    </cfRule>
  </conditionalFormatting>
  <conditionalFormatting sqref="Z32:AF32 Z34:AA34">
    <cfRule type="expression" dxfId="4" priority="6">
      <formula>AND(DAY(Z32)&gt;=1,DAY(Z32)&lt;=15)</formula>
    </cfRule>
  </conditionalFormatting>
  <conditionalFormatting sqref="AH4:AM4">
    <cfRule type="expression" dxfId="3" priority="3">
      <formula>DAY(AH4)&gt;8</formula>
    </cfRule>
  </conditionalFormatting>
  <conditionalFormatting sqref="AH24:AM24">
    <cfRule type="expression" dxfId="2" priority="1">
      <formula>DAY(AH24)&gt;8</formula>
    </cfRule>
  </conditionalFormatting>
  <conditionalFormatting sqref="AH12:AN12 AH14:AI14">
    <cfRule type="expression" dxfId="1" priority="4">
      <formula>AND(DAY(AH12)&gt;=1,DAY(AH12)&lt;=15)</formula>
    </cfRule>
  </conditionalFormatting>
  <conditionalFormatting sqref="AH32:AN32 AH34:AI34">
    <cfRule type="expression" dxfId="0" priority="2">
      <formula>AND(DAY(AH32)&gt;=1,DAY(AH32)&lt;=15)</formula>
    </cfRule>
  </conditionalFormatting>
  <dataValidations xWindow="1275" yWindow="318" count="8">
    <dataValidation allowBlank="1" showInputMessage="1" showErrorMessage="1" prompt="Dia da semana determinado automaticamente" sqref="C3:H3 C23:H23 K3:P3 K23:P23 S3:X3 S23:X23 AA3:AF3 AA23:AF23 AI3:AN3 AI23:AN23" xr:uid="{00000000-0002-0000-0100-000000000000}"/>
    <dataValidation allowBlank="1" showInputMessage="1" showErrorMessage="1" prompt="O ano nesta célula é atualizado automaticamente com base no ano inserido na planilha de janeiro. O calendário abaixo tem datas dos meses anterior e seguinte com sombreamento de fonte mais claro." sqref="B2:D2 B22:D22 J2:L2 J22:L22 R2:T2 R22:T22 Z2:AB2 Z22:AB22 AH2:AJ2 AH22:AJ22" xr:uid="{00000000-0002-0000-0100-000001000000}"/>
    <dataValidation allowBlank="1" showInputMessage="1" showErrorMessage="1" prompt="Esta linha contém os nomes de dias da semana para este calendário. Esta célula contém o dia de início da semana. Para alterar o dia de início, insira um novo dia na célula L5 da planilha de janeiro." sqref="B3 B23 J3 J23 R3 R23 Z3 Z23 AH3 AH23" xr:uid="{00000000-0002-0000-0100-000002000000}"/>
    <dataValidation allowBlank="1" showInputMessage="1" showErrorMessage="1" prompt="Calendário do mês de fevereiro" sqref="A1" xr:uid="{00000000-0002-0000-0100-000003000000}"/>
    <dataValidation allowBlank="1" showInputMessage="1" prompt="Insira anotações mensais na célula abaixo" sqref="D14:H14 D34:H34 L14:P14 L34:P34 T14:X14 T34:X34 AB14:AF14 AB34:AF34 AJ14:AN14 AJ34:AN34" xr:uid="{00000000-0002-0000-0100-000004000000}"/>
    <dataValidation allowBlank="1" showInputMessage="1" prompt="Insira anotações mensais nesta célula" sqref="D15:H15 D35:H35 L15:P15 L35:P35 T15:X15 T35:X35 AB15:AF15 AB35:AF35 AJ15:AN15 AJ35:AN35" xr:uid="{00000000-0002-0000-0100-000005000000}"/>
    <dataValidation allowBlank="1" showInputMessage="1" showErrorMessage="1" prompt="Esta linha e as linhas 7, 9, 11, 13 e 15 são células para inserir anotações diárias relacionadas ao dia do calendário na célula acima." sqref="B5 B25 J5 R5 R25 Z5 Z25 AH5 AH25" xr:uid="{00000000-0002-0000-0100-000006000000}"/>
    <dataValidation allowBlank="1" showInputMessage="1" showErrorMessage="1" prompt="Esta linha e as linhas 6, 8, 10, 12 e 14 contêm os dias da semana do calendário. Se esta célula não inclui o número 1, então ela representa um dia do mês anterior. Insira anotações na célula D15." sqref="B4 B24 J4 J24 R4 R24 Z4 Z24 AH4 AH24" xr:uid="{00000000-0002-0000-0100-000007000000}"/>
  </dataValidations>
  <printOptions horizontalCentered="1"/>
  <pageMargins left="0.23622047244094491" right="0.23622047244094491" top="0.51181102362204722" bottom="0.51181102362204722" header="0.31496062992125984" footer="0.31496062992125984"/>
  <pageSetup paperSize="9" scale="48" fitToWidth="0" orientation="portrait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D437D-D97C-4174-9BD0-B6C4706C93C2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3BF997A1-6F4D-40DF-902F-6A09A77F97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F88E0-C534-44A9-B15A-DDE8DD220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Janeiro</vt:lpstr>
      <vt:lpstr>Fevereiro</vt:lpstr>
      <vt:lpstr>AnoCalendário</vt:lpstr>
      <vt:lpstr>InícioDaSemana</vt:lpstr>
      <vt:lpstr>Fevereiro!Print_Area</vt:lpstr>
      <vt:lpstr>Janeiro!Print_Area</vt:lpstr>
      <vt:lpstr>RegiãoTítuloColuna1..H12.1</vt:lpstr>
      <vt:lpstr>RegiãoTítuloColuna1..H12.2</vt:lpstr>
      <vt:lpstr>RegiãoTítuloColuna2..C14.1</vt:lpstr>
      <vt:lpstr>RegiãoTítuloColuna2..C14.2</vt:lpstr>
      <vt:lpstr>RegiãoTítuloLinha1..K3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2020-10-07T05:20:26Z</dcterms:created>
  <dcterms:modified xsi:type="dcterms:W3CDTF">2025-02-17T14:36:51Z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