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/Desktop/WP-website/Crafted (React)/public/static/pdf/"/>
    </mc:Choice>
  </mc:AlternateContent>
  <xr:revisionPtr revIDLastSave="0" documentId="13_ncr:1_{16B94759-6373-E54A-AF13-AC610D8EA4E9}" xr6:coauthVersionLast="46" xr6:coauthVersionMax="46" xr10:uidLastSave="{00000000-0000-0000-0000-000000000000}"/>
  <bookViews>
    <workbookView xWindow="640" yWindow="900" windowWidth="26040" windowHeight="16940" xr2:uid="{B3CCD5BC-B2BF-CC48-9B3B-08BBD2B8879F}"/>
  </bookViews>
  <sheets>
    <sheet name="Sheet1" sheetId="1" r:id="rId1"/>
    <sheet name="Scott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  <c r="G26" i="3"/>
  <c r="G24" i="3"/>
  <c r="G21" i="3"/>
  <c r="G19" i="3"/>
  <c r="G15" i="3"/>
  <c r="G17" i="3"/>
  <c r="G13" i="3"/>
  <c r="G9" i="3"/>
  <c r="G4" i="3"/>
  <c r="G129" i="1"/>
  <c r="G133" i="1" s="1"/>
  <c r="G136" i="1" s="1"/>
  <c r="G139" i="1" s="1"/>
  <c r="G127" i="1"/>
  <c r="G124" i="1"/>
  <c r="G122" i="1"/>
  <c r="G120" i="1"/>
  <c r="G116" i="1"/>
  <c r="G111" i="1"/>
  <c r="G106" i="1"/>
  <c r="G31" i="3" l="1"/>
  <c r="G34" i="3" s="1"/>
  <c r="G37" i="3" s="1"/>
  <c r="G24" i="1" l="1"/>
  <c r="G26" i="1" s="1"/>
  <c r="G29" i="1" s="1"/>
  <c r="G17" i="1"/>
  <c r="G19" i="1" s="1"/>
  <c r="G21" i="1" s="1"/>
  <c r="G31" i="1" l="1"/>
  <c r="G36" i="1" l="1"/>
  <c r="I38" i="1" s="1"/>
  <c r="G38" i="1" l="1"/>
  <c r="G40" i="1" s="1"/>
  <c r="G44" i="1" s="1"/>
</calcChain>
</file>

<file path=xl/sharedStrings.xml><?xml version="1.0" encoding="utf-8"?>
<sst xmlns="http://schemas.openxmlformats.org/spreadsheetml/2006/main" count="123" uniqueCount="77">
  <si>
    <t>Breakdown of above number between Doctor team and Hygeinist team</t>
  </si>
  <si>
    <t xml:space="preserve">Doctor Team </t>
  </si>
  <si>
    <t xml:space="preserve">Typically a doctor brings </t>
  </si>
  <si>
    <t>% of full collection (orange)</t>
  </si>
  <si>
    <t>A doc gets paid</t>
  </si>
  <si>
    <t xml:space="preserve">% of his collection </t>
  </si>
  <si>
    <t xml:space="preserve">Amount left </t>
  </si>
  <si>
    <t xml:space="preserve">Hygeinist Team </t>
  </si>
  <si>
    <t xml:space="preserve">A Hygeinist gets paid. </t>
  </si>
  <si>
    <t>Overhead ( ranges from 50-65 %) , we take</t>
  </si>
  <si>
    <t>%</t>
  </si>
  <si>
    <t>Whats left after Overhead ?</t>
  </si>
  <si>
    <t>NET Practice Profit =</t>
  </si>
  <si>
    <t>Years</t>
  </si>
  <si>
    <t xml:space="preserve">So if we buy practice for </t>
  </si>
  <si>
    <t>statement one :</t>
  </si>
  <si>
    <t xml:space="preserve">Questions: </t>
  </si>
  <si>
    <t>Total Practice Collection ( Revenue )</t>
  </si>
  <si>
    <t>(Hygeinist's  expenses are deducted from overhead)</t>
  </si>
  <si>
    <t xml:space="preserve">Is the practice profit calcuation correct  ( before taxes ) </t>
  </si>
  <si>
    <t xml:space="preserve">Typically a Hygeinist/s brings </t>
  </si>
  <si>
    <t xml:space="preserve">Combining Collection from Doctor and Hygeinist </t>
  </si>
  <si>
    <t xml:space="preserve">Information:  2 set of employee bring collection in a dental practice  One: Dentist team   Two  : Hygeinist team </t>
  </si>
  <si>
    <t>Note:  We didn't deduct any expenses like: lender, board compensation, etc</t>
  </si>
  <si>
    <t xml:space="preserve">Our Net Profit </t>
  </si>
  <si>
    <t xml:space="preserve">We give back to seller his share of </t>
  </si>
  <si>
    <t xml:space="preserve">We'll be able to pay it off in </t>
  </si>
  <si>
    <t xml:space="preserve">My goal here is to get your perspective if the following calculations &amp; statements are correct </t>
  </si>
  <si>
    <t xml:space="preserve">200k </t>
  </si>
  <si>
    <t>each hygienig brings</t>
  </si>
  <si>
    <t xml:space="preserve">pa y doc </t>
  </si>
  <si>
    <t xml:space="preserve">hygeiinst gets </t>
  </si>
  <si>
    <t xml:space="preserve">over head </t>
  </si>
  <si>
    <t xml:space="preserve">staff and labs </t>
  </si>
  <si>
    <t xml:space="preserve">dental assistance </t>
  </si>
  <si>
    <t xml:space="preserve">5-6 of revenue </t>
  </si>
  <si>
    <t xml:space="preserve">ie total collection </t>
  </si>
  <si>
    <t>doc falls of 20-25% of overall collection</t>
  </si>
  <si>
    <t>doc falls of 9-10% of overall collection</t>
  </si>
  <si>
    <t>asssisnta falls of 5% of overall collection</t>
  </si>
  <si>
    <t>front desk + office manager = 6% of over all calculation</t>
  </si>
  <si>
    <t>Labs = 5% of overall calculation</t>
  </si>
  <si>
    <t>suppies = 5% of the overall calculation</t>
  </si>
  <si>
    <t xml:space="preserve">Rent unititlies should be 5% </t>
  </si>
  <si>
    <t xml:space="preserve">Bank fee </t>
  </si>
  <si>
    <t>Do I get 401k ?</t>
  </si>
  <si>
    <t>Do I get paid leave ?</t>
  </si>
  <si>
    <t>Do I get spousal maternity leave ?</t>
  </si>
  <si>
    <t>Will I be able to use same Dental Labs ?</t>
  </si>
  <si>
    <t>Y\</t>
  </si>
  <si>
    <t>yes</t>
  </si>
  <si>
    <t xml:space="preserve">how many did you take last year, we don't want the revenue to fall. </t>
  </si>
  <si>
    <t xml:space="preserve">as long as the practice keep producing we're good. </t>
  </si>
  <si>
    <t>Doctor to keep coming ?</t>
  </si>
  <si>
    <t xml:space="preserve">you have to make sure to stay </t>
  </si>
  <si>
    <t xml:space="preserve">if he doest maintain the revenue then he doest get the all his money. </t>
  </si>
  <si>
    <t>also have a seller note, may be its 40-40 and 20 is seller note, and pay out in 3 years</t>
  </si>
  <si>
    <t xml:space="preserve">400 k in cash 400 k in equity an d200k  of delayed payment assumin gthe practice doesn't shriinks. </t>
  </si>
  <si>
    <t xml:space="preserve">you allow them to shrink a certain amount and then you adjust the seller note based on that. And if they're able to get back  whre we </t>
  </si>
  <si>
    <t xml:space="preserve">No ( doc is on a salary, but theres soemthign fma govt leave laws. </t>
  </si>
  <si>
    <t xml:space="preserve">to get our labs to 5% we  want to have some control on that, you can pay the doc </t>
  </si>
  <si>
    <t xml:space="preserve">more and the model witll be 30%. If you go outside our lab network. </t>
  </si>
  <si>
    <t xml:space="preserve">We can make a consulting arrangement first. </t>
  </si>
  <si>
    <t>20-30 % of overall collection</t>
  </si>
  <si>
    <t xml:space="preserve">Total expenses </t>
  </si>
  <si>
    <t xml:space="preserve">pay doc </t>
  </si>
  <si>
    <t xml:space="preserve">% </t>
  </si>
  <si>
    <t xml:space="preserve">Business profit Percent </t>
  </si>
  <si>
    <t xml:space="preserve">Left ( Net profit ) </t>
  </si>
  <si>
    <t xml:space="preserve">% of total </t>
  </si>
  <si>
    <t>Assistant falls of 5% of overall collection</t>
  </si>
  <si>
    <t>13:30 where he starts the overall collection</t>
  </si>
  <si>
    <t>8-9 percent of overall collection</t>
  </si>
  <si>
    <t xml:space="preserve">Taxes </t>
  </si>
  <si>
    <t>Didn't included</t>
  </si>
  <si>
    <t xml:space="preserve"> profit percent </t>
  </si>
  <si>
    <t xml:space="preserve">? Should be MORE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</si>
</sst>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555555"/>
      <name val="Gotham A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EB9C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E2EFDA"/>
        <bgColor rgb="FF000000"/>
      </patternFill>
    </fill>
    <fill>
      <patternFill patternType="solid">
        <fgColor theme="9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</cellStyleXfs>
  <cellXfs count="38">
    <xf numFmtId="0" fontId="0" fillId="0" borderId="0" xfId="0"/>
    <xf numFmtId="0" fontId="3" fillId="3" borderId="0" xfId="2"/>
    <xf numFmtId="164" fontId="0" fillId="7" borderId="0" xfId="0" applyNumberFormat="1" applyFill="1"/>
    <xf numFmtId="164" fontId="0" fillId="0" borderId="0" xfId="0" applyNumberFormat="1"/>
    <xf numFmtId="2" fontId="0" fillId="0" borderId="0" xfId="0" applyNumberFormat="1"/>
    <xf numFmtId="0" fontId="4" fillId="4" borderId="1" xfId="3"/>
    <xf numFmtId="164" fontId="4" fillId="4" borderId="1" xfId="3" applyNumberFormat="1"/>
    <xf numFmtId="164" fontId="2" fillId="2" borderId="0" xfId="1" applyNumberFormat="1"/>
    <xf numFmtId="0" fontId="5" fillId="0" borderId="0" xfId="0" applyFont="1"/>
    <xf numFmtId="0" fontId="0" fillId="0" borderId="0" xfId="0" applyAlignment="1">
      <alignment horizontal="center"/>
    </xf>
    <xf numFmtId="164" fontId="2" fillId="2" borderId="3" xfId="1" applyNumberFormat="1" applyBorder="1"/>
    <xf numFmtId="0" fontId="1" fillId="5" borderId="0" xfId="4"/>
    <xf numFmtId="0" fontId="1" fillId="9" borderId="0" xfId="7"/>
    <xf numFmtId="44" fontId="1" fillId="9" borderId="0" xfId="7" applyNumberFormat="1"/>
    <xf numFmtId="0" fontId="1" fillId="9" borderId="2" xfId="7" applyBorder="1"/>
    <xf numFmtId="0" fontId="1" fillId="9" borderId="3" xfId="7" applyBorder="1"/>
    <xf numFmtId="164" fontId="1" fillId="9" borderId="2" xfId="7" applyNumberFormat="1" applyBorder="1"/>
    <xf numFmtId="0" fontId="3" fillId="10" borderId="0" xfId="0" applyFont="1" applyFill="1"/>
    <xf numFmtId="164" fontId="5" fillId="11" borderId="0" xfId="0" applyNumberFormat="1" applyFont="1" applyFill="1"/>
    <xf numFmtId="164" fontId="5" fillId="0" borderId="0" xfId="0" applyNumberFormat="1" applyFont="1"/>
    <xf numFmtId="2" fontId="5" fillId="0" borderId="0" xfId="0" applyNumberFormat="1" applyFont="1"/>
    <xf numFmtId="164" fontId="2" fillId="12" borderId="0" xfId="0" applyNumberFormat="1" applyFont="1" applyFill="1"/>
    <xf numFmtId="0" fontId="1" fillId="8" borderId="0" xfId="6"/>
    <xf numFmtId="0" fontId="1" fillId="6" borderId="0" xfId="5"/>
    <xf numFmtId="164" fontId="1" fillId="6" borderId="0" xfId="5" applyNumberFormat="1"/>
    <xf numFmtId="0" fontId="1" fillId="13" borderId="2" xfId="8" applyBorder="1"/>
    <xf numFmtId="164" fontId="1" fillId="13" borderId="2" xfId="8" applyNumberFormat="1" applyBorder="1"/>
    <xf numFmtId="0" fontId="2" fillId="2" borderId="0" xfId="1"/>
    <xf numFmtId="0" fontId="6" fillId="0" borderId="0" xfId="0" applyFont="1"/>
    <xf numFmtId="0" fontId="1" fillId="13" borderId="0" xfId="8"/>
    <xf numFmtId="2" fontId="1" fillId="13" borderId="0" xfId="8" applyNumberFormat="1"/>
    <xf numFmtId="0" fontId="2" fillId="12" borderId="0" xfId="0" applyFont="1" applyFill="1"/>
    <xf numFmtId="0" fontId="5" fillId="14" borderId="0" xfId="0" applyFont="1" applyFill="1"/>
    <xf numFmtId="2" fontId="5" fillId="14" borderId="0" xfId="0" applyNumberFormat="1" applyFont="1" applyFill="1"/>
    <xf numFmtId="20" fontId="0" fillId="0" borderId="0" xfId="0" applyNumberFormat="1"/>
    <xf numFmtId="0" fontId="1" fillId="15" borderId="0" xfId="9"/>
    <xf numFmtId="164" fontId="1" fillId="15" borderId="0" xfId="9" applyNumberFormat="1"/>
    <xf numFmtId="0" fontId="0" fillId="0" borderId="0" xfId="0" applyNumberFormat="1"/>
  </cellXfs>
  <cellStyles count="10">
    <cellStyle name="20% - Accent4" xfId="7" builtinId="42"/>
    <cellStyle name="20% - Accent6" xfId="8" builtinId="50"/>
    <cellStyle name="40% - Accent1" xfId="6" builtinId="31"/>
    <cellStyle name="40% - Accent5" xfId="4" builtinId="47"/>
    <cellStyle name="40% - Accent6" xfId="5" builtinId="51"/>
    <cellStyle name="60% - Accent6" xfId="9" builtinId="52"/>
    <cellStyle name="Bad" xfId="1" builtinId="27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11E8D-C59E-0F4A-AD99-A04B6128AF30}">
  <dimension ref="A1:J139"/>
  <sheetViews>
    <sheetView tabSelected="1" topLeftCell="A6" workbookViewId="0">
      <selection activeCell="I36" sqref="I36"/>
    </sheetView>
  </sheetViews>
  <sheetFormatPr baseColWidth="10" defaultRowHeight="16"/>
  <cols>
    <col min="1" max="1" width="56.33203125" customWidth="1"/>
    <col min="2" max="2" width="29.83203125" customWidth="1"/>
    <col min="3" max="3" width="26.5" customWidth="1"/>
    <col min="4" max="4" width="18.5" customWidth="1"/>
    <col min="5" max="5" width="22.33203125" customWidth="1"/>
    <col min="6" max="6" width="18" customWidth="1"/>
    <col min="7" max="7" width="19" customWidth="1"/>
    <col min="8" max="8" width="24.5" customWidth="1"/>
    <col min="9" max="9" width="26.6640625" customWidth="1"/>
  </cols>
  <sheetData>
    <row r="1" spans="1:9">
      <c r="B1" t="s">
        <v>16</v>
      </c>
    </row>
    <row r="3" spans="1:9">
      <c r="B3" t="s">
        <v>27</v>
      </c>
    </row>
    <row r="5" spans="1:9">
      <c r="B5" t="s">
        <v>15</v>
      </c>
      <c r="C5" t="s">
        <v>19</v>
      </c>
    </row>
    <row r="9" spans="1:9">
      <c r="A9" s="1"/>
      <c r="B9" s="1"/>
      <c r="C9" s="1"/>
      <c r="D9" s="1"/>
      <c r="E9" s="1"/>
      <c r="F9" s="1"/>
      <c r="G9" s="1"/>
      <c r="H9" s="1"/>
      <c r="I9" s="1"/>
    </row>
    <row r="11" spans="1:9">
      <c r="B11" t="s">
        <v>17</v>
      </c>
      <c r="G11" s="2">
        <v>1500000</v>
      </c>
    </row>
    <row r="12" spans="1:9">
      <c r="G12" s="3"/>
      <c r="I12" s="4"/>
    </row>
    <row r="13" spans="1:9">
      <c r="A13" s="9"/>
      <c r="B13" s="22" t="s">
        <v>22</v>
      </c>
      <c r="C13" s="22"/>
      <c r="D13" s="22"/>
      <c r="E13" s="22"/>
    </row>
    <row r="15" spans="1:9">
      <c r="A15" s="5"/>
      <c r="B15" s="5" t="s">
        <v>0</v>
      </c>
      <c r="C15" s="5"/>
      <c r="D15" s="5"/>
      <c r="E15" s="5"/>
      <c r="F15" s="6"/>
      <c r="G15" s="6"/>
      <c r="H15" s="5"/>
    </row>
    <row r="16" spans="1:9">
      <c r="B16" s="14" t="s">
        <v>1</v>
      </c>
      <c r="C16" s="14"/>
      <c r="D16" s="14"/>
      <c r="E16" s="14"/>
      <c r="F16" s="14"/>
      <c r="G16" s="16"/>
    </row>
    <row r="17" spans="1:8">
      <c r="C17" t="s">
        <v>2</v>
      </c>
      <c r="D17">
        <v>70</v>
      </c>
      <c r="E17" t="s">
        <v>3</v>
      </c>
      <c r="F17" s="3"/>
      <c r="G17" s="3">
        <f>G11*D17/100</f>
        <v>1050000</v>
      </c>
    </row>
    <row r="18" spans="1:8">
      <c r="G18" s="3"/>
    </row>
    <row r="19" spans="1:8">
      <c r="C19" t="s">
        <v>4</v>
      </c>
      <c r="D19">
        <v>30</v>
      </c>
      <c r="E19" t="s">
        <v>5</v>
      </c>
      <c r="G19" s="7">
        <f>G17*D19/100</f>
        <v>315000</v>
      </c>
    </row>
    <row r="20" spans="1:8">
      <c r="G20" s="3"/>
    </row>
    <row r="21" spans="1:8">
      <c r="C21" t="s">
        <v>6</v>
      </c>
      <c r="G21" s="3">
        <f>G17-G19</f>
        <v>735000</v>
      </c>
    </row>
    <row r="23" spans="1:8">
      <c r="B23" s="14" t="s">
        <v>7</v>
      </c>
      <c r="C23" s="14"/>
      <c r="D23" s="14"/>
      <c r="E23" s="14"/>
      <c r="F23" s="14"/>
      <c r="G23" s="16"/>
      <c r="H23" s="14"/>
    </row>
    <row r="24" spans="1:8">
      <c r="C24" t="s">
        <v>20</v>
      </c>
      <c r="D24">
        <v>30</v>
      </c>
      <c r="E24" t="s">
        <v>3</v>
      </c>
      <c r="F24" s="3"/>
      <c r="G24" s="3">
        <f>D24*G11/100</f>
        <v>450000</v>
      </c>
    </row>
    <row r="25" spans="1:8">
      <c r="G25" s="3"/>
    </row>
    <row r="26" spans="1:8">
      <c r="C26" t="s">
        <v>8</v>
      </c>
      <c r="D26">
        <v>0</v>
      </c>
      <c r="E26" t="s">
        <v>5</v>
      </c>
      <c r="G26" s="7">
        <f>G24*D26/100</f>
        <v>0</v>
      </c>
    </row>
    <row r="27" spans="1:8">
      <c r="C27" t="s">
        <v>18</v>
      </c>
      <c r="G27" s="3"/>
    </row>
    <row r="29" spans="1:8">
      <c r="C29" t="s">
        <v>6</v>
      </c>
      <c r="G29" s="3">
        <f>G24-G26</f>
        <v>450000</v>
      </c>
    </row>
    <row r="31" spans="1:8">
      <c r="A31" s="25"/>
      <c r="B31" s="25" t="s">
        <v>21</v>
      </c>
      <c r="C31" s="25"/>
      <c r="D31" s="25"/>
      <c r="E31" s="25"/>
      <c r="F31" s="25"/>
      <c r="G31" s="26">
        <f>G29+G21</f>
        <v>1185000</v>
      </c>
    </row>
    <row r="33" spans="1:10">
      <c r="A33" s="14"/>
      <c r="B33" s="15" t="s">
        <v>9</v>
      </c>
      <c r="C33" s="15">
        <v>62</v>
      </c>
      <c r="D33" s="15" t="s">
        <v>10</v>
      </c>
      <c r="E33" s="15"/>
      <c r="F33" s="15"/>
      <c r="G33" s="10">
        <f>C33*G11/100</f>
        <v>930000</v>
      </c>
      <c r="H33" s="8"/>
    </row>
    <row r="36" spans="1:10">
      <c r="A36" s="25"/>
      <c r="B36" s="25" t="s">
        <v>11</v>
      </c>
      <c r="C36" s="25" t="s">
        <v>12</v>
      </c>
      <c r="D36" s="25"/>
      <c r="E36" s="25"/>
      <c r="F36" s="25"/>
      <c r="G36" s="26">
        <f>G31-G33</f>
        <v>255000</v>
      </c>
      <c r="I36" t="s">
        <v>76</v>
      </c>
    </row>
    <row r="38" spans="1:10">
      <c r="B38" t="s">
        <v>25</v>
      </c>
      <c r="C38">
        <v>40</v>
      </c>
      <c r="D38" t="s">
        <v>10</v>
      </c>
      <c r="G38" s="7">
        <f>G36*C38/100</f>
        <v>102000</v>
      </c>
      <c r="H38" t="s">
        <v>75</v>
      </c>
      <c r="I38" s="37">
        <f>G36/G11*100</f>
        <v>17</v>
      </c>
      <c r="J38" t="s">
        <v>10</v>
      </c>
    </row>
    <row r="39" spans="1:10">
      <c r="E39" s="3"/>
    </row>
    <row r="40" spans="1:10" s="23" customFormat="1">
      <c r="B40" s="23" t="s">
        <v>24</v>
      </c>
      <c r="G40" s="24">
        <f>G36-G38</f>
        <v>153000</v>
      </c>
    </row>
    <row r="42" spans="1:10">
      <c r="A42" s="12"/>
      <c r="B42" s="12" t="s">
        <v>14</v>
      </c>
      <c r="C42" s="12"/>
      <c r="D42" s="12"/>
      <c r="E42" s="12"/>
      <c r="F42" s="12"/>
      <c r="G42" s="13">
        <v>1400000</v>
      </c>
      <c r="H42" s="12"/>
    </row>
    <row r="43" spans="1:10">
      <c r="A43" s="12"/>
      <c r="B43" s="12"/>
      <c r="C43" s="12"/>
      <c r="D43" s="12"/>
      <c r="E43" s="12"/>
      <c r="F43" s="12"/>
      <c r="G43" s="12"/>
      <c r="H43" s="12"/>
    </row>
    <row r="44" spans="1:10">
      <c r="A44" s="12"/>
      <c r="B44" s="12" t="s">
        <v>26</v>
      </c>
      <c r="C44" s="12"/>
      <c r="D44" s="12"/>
      <c r="E44" s="12"/>
      <c r="F44" s="12"/>
      <c r="G44" s="12">
        <f>G42/G40</f>
        <v>9.1503267973856204</v>
      </c>
      <c r="H44" s="12" t="s">
        <v>13</v>
      </c>
    </row>
    <row r="45" spans="1:10">
      <c r="B45" s="12" t="s">
        <v>23</v>
      </c>
      <c r="C45" s="12"/>
      <c r="D45" s="12"/>
      <c r="E45" s="12"/>
      <c r="F45" s="12"/>
      <c r="G45" s="12"/>
      <c r="H45" s="12"/>
    </row>
    <row r="46" spans="1:10">
      <c r="A46" s="11"/>
    </row>
    <row r="53" spans="1:7">
      <c r="B53" t="s">
        <v>17</v>
      </c>
      <c r="G53" s="2">
        <v>1500000</v>
      </c>
    </row>
    <row r="55" spans="1:7">
      <c r="G55">
        <v>1100000</v>
      </c>
    </row>
    <row r="56" spans="1:7">
      <c r="B56" s="27" t="s">
        <v>30</v>
      </c>
      <c r="C56" s="27"/>
      <c r="D56" s="27"/>
      <c r="E56" s="27">
        <v>30</v>
      </c>
    </row>
    <row r="57" spans="1:7">
      <c r="B57" t="s">
        <v>37</v>
      </c>
    </row>
    <row r="58" spans="1:7">
      <c r="A58" s="1"/>
    </row>
    <row r="59" spans="1:7">
      <c r="B59" t="s">
        <v>29</v>
      </c>
      <c r="G59" t="s">
        <v>28</v>
      </c>
    </row>
    <row r="61" spans="1:7">
      <c r="A61" s="4"/>
      <c r="B61" s="27" t="s">
        <v>31</v>
      </c>
      <c r="C61" s="27"/>
      <c r="D61" s="27"/>
      <c r="E61" s="27">
        <v>35</v>
      </c>
    </row>
    <row r="62" spans="1:7">
      <c r="B62" t="s">
        <v>38</v>
      </c>
    </row>
    <row r="64" spans="1:7">
      <c r="B64" t="s">
        <v>32</v>
      </c>
      <c r="C64" t="s">
        <v>33</v>
      </c>
    </row>
    <row r="66" spans="2:6">
      <c r="B66" t="s">
        <v>34</v>
      </c>
      <c r="E66" t="s">
        <v>35</v>
      </c>
      <c r="F66" t="s">
        <v>36</v>
      </c>
    </row>
    <row r="68" spans="2:6">
      <c r="B68" t="s">
        <v>39</v>
      </c>
    </row>
    <row r="70" spans="2:6">
      <c r="B70" t="s">
        <v>40</v>
      </c>
    </row>
    <row r="72" spans="2:6">
      <c r="B72" t="s">
        <v>41</v>
      </c>
    </row>
    <row r="74" spans="2:6">
      <c r="B74" t="s">
        <v>42</v>
      </c>
    </row>
    <row r="77" spans="2:6">
      <c r="B77" t="s">
        <v>43</v>
      </c>
    </row>
    <row r="79" spans="2:6">
      <c r="B79" t="s">
        <v>44</v>
      </c>
    </row>
    <row r="83" spans="1:5" ht="19">
      <c r="A83" t="s">
        <v>50</v>
      </c>
      <c r="B83" s="28" t="s">
        <v>45</v>
      </c>
      <c r="E83" t="s">
        <v>49</v>
      </c>
    </row>
    <row r="84" spans="1:5" ht="19">
      <c r="A84" t="s">
        <v>51</v>
      </c>
      <c r="B84" s="28" t="s">
        <v>46</v>
      </c>
      <c r="C84" t="s">
        <v>52</v>
      </c>
    </row>
    <row r="85" spans="1:5" ht="19">
      <c r="A85" t="s">
        <v>59</v>
      </c>
      <c r="B85" s="28" t="s">
        <v>47</v>
      </c>
    </row>
    <row r="86" spans="1:5" ht="19">
      <c r="A86" t="s">
        <v>60</v>
      </c>
      <c r="B86" s="28" t="s">
        <v>48</v>
      </c>
      <c r="D86" t="s">
        <v>61</v>
      </c>
    </row>
    <row r="88" spans="1:5" ht="19">
      <c r="B88" s="28" t="s">
        <v>53</v>
      </c>
      <c r="C88" t="s">
        <v>54</v>
      </c>
      <c r="D88" t="s">
        <v>55</v>
      </c>
    </row>
    <row r="89" spans="1:5" s="23" customFormat="1"/>
    <row r="90" spans="1:5">
      <c r="C90" t="s">
        <v>56</v>
      </c>
    </row>
    <row r="92" spans="1:5">
      <c r="C92" t="s">
        <v>57</v>
      </c>
    </row>
    <row r="93" spans="1:5">
      <c r="C93" t="s">
        <v>58</v>
      </c>
    </row>
    <row r="97" spans="1:9">
      <c r="B97" t="s">
        <v>62</v>
      </c>
    </row>
    <row r="100" spans="1:9" s="11" customFormat="1"/>
    <row r="101" spans="1:9" s="11" customFormat="1"/>
    <row r="103" spans="1:9">
      <c r="B103" t="s">
        <v>17</v>
      </c>
      <c r="G103" s="2">
        <v>1500000</v>
      </c>
    </row>
    <row r="105" spans="1:9">
      <c r="I105">
        <v>1100000</v>
      </c>
    </row>
    <row r="106" spans="1:9">
      <c r="B106" s="27" t="s">
        <v>65</v>
      </c>
      <c r="C106" s="27"/>
      <c r="D106" s="27" t="s">
        <v>63</v>
      </c>
      <c r="E106" s="27">
        <v>30</v>
      </c>
      <c r="G106" s="7">
        <f>G103*30/100</f>
        <v>450000</v>
      </c>
      <c r="H106" s="3"/>
    </row>
    <row r="107" spans="1:9">
      <c r="B107" t="s">
        <v>37</v>
      </c>
    </row>
    <row r="108" spans="1:9">
      <c r="A108" s="1"/>
    </row>
    <row r="109" spans="1:9">
      <c r="B109" t="s">
        <v>29</v>
      </c>
      <c r="G109" t="s">
        <v>28</v>
      </c>
    </row>
    <row r="111" spans="1:9">
      <c r="A111" s="4"/>
      <c r="B111" s="27" t="s">
        <v>31</v>
      </c>
      <c r="C111" s="27"/>
      <c r="D111" s="27"/>
      <c r="E111" s="27">
        <v>35</v>
      </c>
      <c r="G111" s="7">
        <f>G103*E111/100</f>
        <v>525000</v>
      </c>
      <c r="H111" s="3"/>
    </row>
    <row r="112" spans="1:9">
      <c r="B112" t="s">
        <v>38</v>
      </c>
    </row>
    <row r="114" spans="2:7">
      <c r="B114" t="s">
        <v>32</v>
      </c>
      <c r="C114" t="s">
        <v>33</v>
      </c>
    </row>
    <row r="116" spans="2:7">
      <c r="B116" t="s">
        <v>34</v>
      </c>
      <c r="D116" t="s">
        <v>35</v>
      </c>
      <c r="E116">
        <v>5</v>
      </c>
      <c r="F116" t="s">
        <v>36</v>
      </c>
      <c r="G116" s="7">
        <f>G103*E116/100</f>
        <v>75000</v>
      </c>
    </row>
    <row r="118" spans="2:7">
      <c r="B118" t="s">
        <v>39</v>
      </c>
    </row>
    <row r="120" spans="2:7">
      <c r="B120" t="s">
        <v>40</v>
      </c>
      <c r="E120">
        <v>6</v>
      </c>
      <c r="G120" s="7">
        <f>G103*E120/100</f>
        <v>90000</v>
      </c>
    </row>
    <row r="122" spans="2:7">
      <c r="B122" t="s">
        <v>41</v>
      </c>
      <c r="E122">
        <v>5</v>
      </c>
      <c r="G122" s="7">
        <f>G103*E122/100</f>
        <v>75000</v>
      </c>
    </row>
    <row r="124" spans="2:7">
      <c r="B124" t="s">
        <v>42</v>
      </c>
      <c r="E124">
        <v>5</v>
      </c>
      <c r="G124" s="7">
        <f>G103*E124/100</f>
        <v>75000</v>
      </c>
    </row>
    <row r="127" spans="2:7">
      <c r="B127" t="s">
        <v>43</v>
      </c>
      <c r="E127">
        <v>5</v>
      </c>
      <c r="G127" s="7">
        <f>G103*E127/100</f>
        <v>75000</v>
      </c>
    </row>
    <row r="129" spans="2:8">
      <c r="B129" t="s">
        <v>44</v>
      </c>
      <c r="E129">
        <v>2.5</v>
      </c>
      <c r="G129" s="7">
        <f>E129*G103/100</f>
        <v>37500</v>
      </c>
    </row>
    <row r="133" spans="2:8">
      <c r="B133" t="s">
        <v>64</v>
      </c>
      <c r="G133" s="3">
        <f>SUM(G106:G132)</f>
        <v>1402500</v>
      </c>
    </row>
    <row r="136" spans="2:8">
      <c r="B136" t="s">
        <v>68</v>
      </c>
      <c r="G136" s="3">
        <f>G103-G133</f>
        <v>97500</v>
      </c>
    </row>
    <row r="139" spans="2:8">
      <c r="B139" s="29" t="s">
        <v>67</v>
      </c>
      <c r="C139" s="29"/>
      <c r="D139" s="29"/>
      <c r="E139" s="29"/>
      <c r="F139" s="29"/>
      <c r="G139" s="30">
        <f>G136/G103*100</f>
        <v>6.5</v>
      </c>
      <c r="H139" s="29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F3EFF-DA43-764F-AA4F-A6D7C9C6D1A1}">
  <dimension ref="A1:K38"/>
  <sheetViews>
    <sheetView workbookViewId="0">
      <selection activeCell="A29" sqref="A29:XFD29"/>
    </sheetView>
  </sheetViews>
  <sheetFormatPr baseColWidth="10" defaultRowHeight="16"/>
  <cols>
    <col min="2" max="2" width="44.6640625" customWidth="1"/>
    <col min="3" max="3" width="21.83203125" customWidth="1"/>
    <col min="4" max="4" width="29" customWidth="1"/>
    <col min="5" max="5" width="25" customWidth="1"/>
    <col min="6" max="6" width="16.5" customWidth="1"/>
    <col min="7" max="7" width="18.83203125" customWidth="1"/>
  </cols>
  <sheetData>
    <row r="1" spans="1:11">
      <c r="A1" s="8"/>
      <c r="B1" s="8" t="s">
        <v>17</v>
      </c>
      <c r="C1" s="8"/>
      <c r="D1" s="8"/>
      <c r="E1" s="8"/>
      <c r="F1" s="8"/>
      <c r="G1" s="18">
        <v>1500000</v>
      </c>
      <c r="H1" s="8"/>
    </row>
    <row r="2" spans="1:11">
      <c r="A2" s="8"/>
      <c r="B2" s="8"/>
      <c r="C2" s="8"/>
      <c r="D2" s="8"/>
      <c r="E2" s="8"/>
      <c r="F2" s="8"/>
      <c r="G2" s="8"/>
      <c r="H2" s="8"/>
    </row>
    <row r="3" spans="1:11">
      <c r="A3" s="8"/>
      <c r="B3" s="8"/>
      <c r="C3" s="8"/>
      <c r="D3" s="8"/>
      <c r="E3" s="8"/>
      <c r="F3" s="8"/>
      <c r="G3" s="8"/>
      <c r="H3" s="8"/>
    </row>
    <row r="4" spans="1:11">
      <c r="A4" s="8"/>
      <c r="B4" s="31" t="s">
        <v>65</v>
      </c>
      <c r="C4" s="31"/>
      <c r="D4" s="31" t="s">
        <v>63</v>
      </c>
      <c r="E4" s="31">
        <v>30</v>
      </c>
      <c r="F4" s="8"/>
      <c r="G4" s="21">
        <f>E4*G1/100</f>
        <v>450000</v>
      </c>
      <c r="H4" s="19"/>
      <c r="K4" t="s">
        <v>71</v>
      </c>
    </row>
    <row r="5" spans="1:11">
      <c r="A5" s="8"/>
      <c r="B5" s="8" t="s">
        <v>38</v>
      </c>
      <c r="C5" s="8"/>
      <c r="D5" s="8"/>
      <c r="E5" s="8"/>
      <c r="F5" s="8"/>
      <c r="G5" s="8"/>
      <c r="H5" s="8"/>
    </row>
    <row r="6" spans="1:11">
      <c r="A6" s="17"/>
      <c r="B6" s="8"/>
      <c r="C6" s="8"/>
      <c r="D6" s="8"/>
      <c r="E6" s="8"/>
      <c r="F6" s="8"/>
      <c r="G6" s="8"/>
      <c r="H6" s="8"/>
    </row>
    <row r="7" spans="1:11">
      <c r="A7" s="8"/>
      <c r="B7" s="8" t="s">
        <v>29</v>
      </c>
      <c r="C7" s="8"/>
      <c r="D7" s="8" t="s">
        <v>28</v>
      </c>
      <c r="E7" s="8"/>
      <c r="F7" s="8"/>
      <c r="H7" s="8"/>
    </row>
    <row r="8" spans="1:11">
      <c r="A8" s="8"/>
      <c r="B8" s="8"/>
      <c r="C8" s="8"/>
      <c r="D8" s="8"/>
      <c r="E8" s="8"/>
      <c r="F8" s="8"/>
      <c r="G8" s="8"/>
      <c r="H8" s="8"/>
    </row>
    <row r="9" spans="1:11">
      <c r="A9" s="20"/>
      <c r="B9" s="31" t="s">
        <v>31</v>
      </c>
      <c r="C9" s="31"/>
      <c r="D9" s="31" t="s">
        <v>72</v>
      </c>
      <c r="E9" s="31">
        <v>9</v>
      </c>
      <c r="F9" s="8"/>
      <c r="G9" s="21">
        <f>E9*G1/100</f>
        <v>135000</v>
      </c>
      <c r="H9" s="19"/>
    </row>
    <row r="10" spans="1:11">
      <c r="A10" s="8"/>
      <c r="C10" s="8"/>
      <c r="D10" s="8"/>
      <c r="E10" s="8"/>
      <c r="F10" s="8"/>
      <c r="G10" s="8"/>
      <c r="H10" s="8"/>
    </row>
    <row r="11" spans="1:11">
      <c r="A11" s="8"/>
      <c r="B11" s="8"/>
      <c r="C11" s="8"/>
      <c r="D11" s="8"/>
      <c r="E11" s="8"/>
      <c r="F11" s="8"/>
      <c r="G11" s="8"/>
      <c r="H11" s="8"/>
    </row>
    <row r="12" spans="1:11">
      <c r="A12" s="8"/>
      <c r="B12" s="8"/>
      <c r="C12" s="8"/>
      <c r="D12" s="8"/>
      <c r="E12" s="8"/>
      <c r="F12" s="8"/>
      <c r="G12" s="8"/>
      <c r="H12" s="8"/>
    </row>
    <row r="13" spans="1:11">
      <c r="A13" s="8"/>
      <c r="B13" s="8" t="s">
        <v>34</v>
      </c>
      <c r="C13" s="8"/>
      <c r="D13" s="8" t="s">
        <v>35</v>
      </c>
      <c r="E13" s="8">
        <v>5</v>
      </c>
      <c r="F13" s="8" t="s">
        <v>36</v>
      </c>
      <c r="G13" s="21">
        <f>G1*E13/100</f>
        <v>75000</v>
      </c>
      <c r="H13" s="8"/>
    </row>
    <row r="14" spans="1:11">
      <c r="A14" s="8"/>
      <c r="B14" s="8"/>
      <c r="C14" s="8"/>
      <c r="D14" s="8"/>
      <c r="E14" s="8"/>
      <c r="F14" s="8"/>
      <c r="G14" s="8"/>
      <c r="H14" s="8"/>
    </row>
    <row r="15" spans="1:11">
      <c r="A15" s="8"/>
      <c r="B15" s="8" t="s">
        <v>70</v>
      </c>
      <c r="C15" s="8"/>
      <c r="D15" s="8"/>
      <c r="E15" s="8">
        <v>6</v>
      </c>
      <c r="F15" s="8" t="s">
        <v>69</v>
      </c>
      <c r="G15" s="7">
        <f>G1*E15/100</f>
        <v>90000</v>
      </c>
      <c r="H15" s="8"/>
      <c r="J15" s="34"/>
    </row>
    <row r="16" spans="1:11">
      <c r="A16" s="8"/>
      <c r="B16" s="8"/>
      <c r="C16" s="8"/>
      <c r="D16" s="8"/>
      <c r="E16" s="8"/>
      <c r="F16" s="8"/>
      <c r="G16" s="8"/>
      <c r="H16" s="8"/>
    </row>
    <row r="17" spans="1:8">
      <c r="A17" s="8"/>
      <c r="B17" s="8" t="s">
        <v>40</v>
      </c>
      <c r="C17" s="8"/>
      <c r="D17" s="8"/>
      <c r="E17" s="8">
        <v>6</v>
      </c>
      <c r="F17" s="8" t="s">
        <v>69</v>
      </c>
      <c r="G17" s="21">
        <f>G1*E17/100</f>
        <v>90000</v>
      </c>
      <c r="H17" s="8"/>
    </row>
    <row r="18" spans="1:8">
      <c r="A18" s="8"/>
      <c r="B18" s="8"/>
      <c r="C18" s="8"/>
      <c r="D18" s="8"/>
      <c r="E18" s="8"/>
      <c r="F18" s="8"/>
      <c r="G18" s="8"/>
      <c r="H18" s="8"/>
    </row>
    <row r="19" spans="1:8">
      <c r="A19" s="8"/>
      <c r="B19" s="8" t="s">
        <v>41</v>
      </c>
      <c r="C19" s="8"/>
      <c r="D19" s="8"/>
      <c r="E19" s="8">
        <v>5</v>
      </c>
      <c r="F19" s="8" t="s">
        <v>69</v>
      </c>
      <c r="G19" s="21">
        <f>E19*G1/100</f>
        <v>75000</v>
      </c>
      <c r="H19" s="8"/>
    </row>
    <row r="20" spans="1:8">
      <c r="A20" s="8"/>
      <c r="B20" s="8"/>
      <c r="C20" s="8"/>
      <c r="D20" s="8"/>
      <c r="E20" s="8"/>
      <c r="F20" s="8"/>
      <c r="G20" s="8"/>
      <c r="H20" s="8"/>
    </row>
    <row r="21" spans="1:8">
      <c r="A21" s="8"/>
      <c r="B21" s="8" t="s">
        <v>42</v>
      </c>
      <c r="C21" s="8"/>
      <c r="D21" s="8"/>
      <c r="E21" s="8">
        <v>5</v>
      </c>
      <c r="F21" s="8" t="s">
        <v>69</v>
      </c>
      <c r="G21" s="21">
        <f>G1*E21/100</f>
        <v>75000</v>
      </c>
      <c r="H21" s="8"/>
    </row>
    <row r="22" spans="1:8">
      <c r="A22" s="8"/>
      <c r="B22" s="8"/>
      <c r="C22" s="8"/>
      <c r="D22" s="8"/>
      <c r="E22" s="8"/>
      <c r="F22" s="8"/>
      <c r="G22" s="8"/>
      <c r="H22" s="8"/>
    </row>
    <row r="23" spans="1:8">
      <c r="A23" s="8"/>
      <c r="B23" s="8"/>
      <c r="C23" s="8"/>
      <c r="D23" s="8"/>
      <c r="E23" s="8"/>
      <c r="F23" s="8"/>
      <c r="G23" s="8"/>
      <c r="H23" s="8"/>
    </row>
    <row r="24" spans="1:8">
      <c r="A24" s="8"/>
      <c r="B24" s="8" t="s">
        <v>43</v>
      </c>
      <c r="C24" s="8"/>
      <c r="D24" s="8"/>
      <c r="E24" s="8">
        <v>5</v>
      </c>
      <c r="F24" s="8" t="s">
        <v>69</v>
      </c>
      <c r="G24" s="21">
        <f>G1*E24/100</f>
        <v>75000</v>
      </c>
      <c r="H24" s="8"/>
    </row>
    <row r="25" spans="1:8">
      <c r="A25" s="8"/>
      <c r="B25" s="8"/>
      <c r="C25" s="8"/>
      <c r="D25" s="8"/>
      <c r="E25" s="8"/>
      <c r="F25" s="8"/>
      <c r="G25" s="8"/>
      <c r="H25" s="8"/>
    </row>
    <row r="26" spans="1:8">
      <c r="A26" s="8"/>
      <c r="B26" s="8" t="s">
        <v>44</v>
      </c>
      <c r="C26" s="8"/>
      <c r="D26" s="8"/>
      <c r="E26" s="8">
        <v>2</v>
      </c>
      <c r="F26" s="8"/>
      <c r="G26" s="21">
        <f>G1*E26/100</f>
        <v>30000</v>
      </c>
      <c r="H26" s="8"/>
    </row>
    <row r="27" spans="1:8">
      <c r="A27" s="8"/>
      <c r="B27" s="8"/>
      <c r="C27" s="8"/>
      <c r="D27" s="8"/>
      <c r="E27" s="8"/>
      <c r="F27" s="8"/>
      <c r="G27" s="8"/>
      <c r="H27" s="8"/>
    </row>
    <row r="28" spans="1:8">
      <c r="A28" s="8"/>
      <c r="B28" s="8" t="s">
        <v>73</v>
      </c>
      <c r="C28" s="8"/>
      <c r="D28" s="8" t="s">
        <v>74</v>
      </c>
      <c r="E28" s="8"/>
      <c r="F28" s="8"/>
      <c r="G28" s="8"/>
      <c r="H28" s="8"/>
    </row>
    <row r="29" spans="1:8">
      <c r="A29" s="8"/>
      <c r="B29" s="8"/>
      <c r="C29" s="8"/>
      <c r="D29" s="8"/>
      <c r="E29" s="8"/>
      <c r="F29" s="8"/>
      <c r="G29" s="8"/>
      <c r="H29" s="8"/>
    </row>
    <row r="30" spans="1:8">
      <c r="A30" s="8"/>
      <c r="B30" s="8"/>
      <c r="C30" s="8"/>
      <c r="D30" s="8"/>
      <c r="E30" s="8"/>
      <c r="F30" s="8"/>
      <c r="G30" s="8"/>
      <c r="H30" s="8"/>
    </row>
    <row r="31" spans="1:8">
      <c r="A31" s="8"/>
      <c r="B31" s="27" t="s">
        <v>64</v>
      </c>
      <c r="C31" s="27"/>
      <c r="D31" s="27"/>
      <c r="E31" s="27"/>
      <c r="F31" s="27"/>
      <c r="G31" s="7">
        <f>SUM(G4:G30)</f>
        <v>1095000</v>
      </c>
      <c r="H31" s="8"/>
    </row>
    <row r="32" spans="1:8">
      <c r="A32" s="8"/>
      <c r="B32" s="8"/>
      <c r="C32" s="8"/>
      <c r="D32" s="8"/>
      <c r="E32" s="8"/>
      <c r="F32" s="8"/>
      <c r="G32" s="19"/>
      <c r="H32" s="8"/>
    </row>
    <row r="33" spans="1:10">
      <c r="A33" s="8"/>
      <c r="B33" s="8"/>
      <c r="C33" s="8"/>
      <c r="D33" s="8"/>
      <c r="E33" s="8"/>
      <c r="F33" s="8"/>
      <c r="G33" s="8"/>
      <c r="H33" s="8"/>
    </row>
    <row r="34" spans="1:10">
      <c r="A34" s="8"/>
      <c r="B34" s="35" t="s">
        <v>68</v>
      </c>
      <c r="C34" s="35"/>
      <c r="D34" s="35"/>
      <c r="E34" s="35"/>
      <c r="F34" s="35"/>
      <c r="G34" s="36">
        <f>G1-G31</f>
        <v>405000</v>
      </c>
      <c r="H34" s="8"/>
      <c r="J34" s="19"/>
    </row>
    <row r="35" spans="1:10">
      <c r="A35" s="8"/>
      <c r="B35" s="8"/>
      <c r="C35" s="8"/>
      <c r="D35" s="8"/>
      <c r="E35" s="8"/>
      <c r="F35" s="8"/>
      <c r="G35" s="8"/>
      <c r="H35" s="8"/>
    </row>
    <row r="36" spans="1:10">
      <c r="A36" s="8"/>
      <c r="B36" s="8"/>
      <c r="C36" s="8"/>
      <c r="D36" s="8"/>
      <c r="E36" s="8"/>
      <c r="F36" s="8"/>
      <c r="G36" s="8"/>
      <c r="H36" s="8"/>
    </row>
    <row r="37" spans="1:10">
      <c r="A37" s="8"/>
      <c r="B37" s="32" t="s">
        <v>67</v>
      </c>
      <c r="C37" s="32"/>
      <c r="D37" s="32"/>
      <c r="E37" s="32"/>
      <c r="F37" s="32"/>
      <c r="G37" s="33">
        <f>G34/G1*100</f>
        <v>27</v>
      </c>
      <c r="H37" s="32" t="s">
        <v>66</v>
      </c>
    </row>
    <row r="38" spans="1:10">
      <c r="A38" s="8"/>
      <c r="B38" s="8"/>
      <c r="C38" s="8"/>
      <c r="D38" s="8"/>
      <c r="E38" s="8"/>
      <c r="F38" s="8"/>
      <c r="G38" s="8"/>
      <c r="H3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Scott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2021-02-19T13:41:06Z</dcterms:created>
  <dcterms:modified xsi:type="dcterms:W3CDTF">2021-02-26T21:22:59Z</dcterms:modified>
</cp:coreProperties>
</file>