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!  ЦИФРО-КАФЕДРЫ\!  2023-24\"/>
    </mc:Choice>
  </mc:AlternateContent>
  <xr:revisionPtr revIDLastSave="0" documentId="13_ncr:1_{B7EA2396-BBA6-4CF8-8E36-0467A18E5E22}" xr6:coauthVersionLast="47" xr6:coauthVersionMax="47" xr10:uidLastSave="{00000000-0000-0000-0000-000000000000}"/>
  <bookViews>
    <workbookView xWindow="-120" yWindow="-120" windowWidth="29040" windowHeight="15840" xr2:uid="{B08CDECE-FEC6-4A69-9745-FB9315BCCCAF}"/>
  </bookViews>
  <sheets>
    <sheet name="АБД" sheetId="2" r:id="rId1"/>
    <sheet name="ВПиОМИС" sheetId="3" r:id="rId2"/>
    <sheet name="ОАиСУБД" sheetId="4" r:id="rId3"/>
    <sheet name="статистика" sheetId="1" r:id="rId4"/>
  </sheets>
  <definedNames>
    <definedName name="_xlnm._FilterDatabase" localSheetId="0" hidden="1">АБД!$C$3:$L$28</definedName>
    <definedName name="_xlnm._FilterDatabase" localSheetId="1" hidden="1">ВПиОМИС!$B$1:$E$29</definedName>
    <definedName name="_xlnm._FilterDatabase" localSheetId="2" hidden="1">ОАиСУБД!$B$3:$I$28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F3" i="1"/>
  <c r="E3" i="1"/>
  <c r="H3" i="1"/>
  <c r="I3" i="1"/>
  <c r="F2" i="1"/>
  <c r="G2" i="1"/>
  <c r="H2" i="1"/>
  <c r="I2" i="1"/>
  <c r="E2" i="1"/>
  <c r="E43" i="1"/>
  <c r="G41" i="1"/>
  <c r="F41" i="1"/>
  <c r="E41" i="1"/>
  <c r="F39" i="1"/>
  <c r="E39" i="1"/>
  <c r="G39" i="1" s="1"/>
  <c r="G36" i="1"/>
  <c r="E37" i="1"/>
  <c r="G37" i="1" s="1"/>
  <c r="F37" i="1"/>
  <c r="F36" i="1"/>
  <c r="E36" i="1"/>
  <c r="C36" i="1"/>
  <c r="B32" i="1"/>
  <c r="J29" i="1"/>
  <c r="I29" i="1"/>
  <c r="J28" i="1"/>
  <c r="J27" i="1"/>
  <c r="H29" i="1"/>
  <c r="H28" i="1"/>
  <c r="H27" i="1"/>
  <c r="I27" i="1" s="1"/>
  <c r="K27" i="1" s="1"/>
  <c r="L27" i="1" l="1"/>
  <c r="I28" i="1"/>
  <c r="K28" i="1" s="1"/>
  <c r="L28" i="1" s="1"/>
  <c r="K29" i="1"/>
  <c r="L29" i="1" s="1"/>
  <c r="N6" i="1"/>
  <c r="M7" i="1"/>
  <c r="N7" i="1" s="1"/>
  <c r="M6" i="1"/>
  <c r="I7" i="1"/>
  <c r="I8" i="1"/>
  <c r="M8" i="1" s="1"/>
  <c r="N8" i="1" s="1"/>
  <c r="I6" i="1"/>
  <c r="I10" i="1" l="1"/>
  <c r="L31" i="1"/>
</calcChain>
</file>

<file path=xl/sharedStrings.xml><?xml version="1.0" encoding="utf-8"?>
<sst xmlns="http://schemas.openxmlformats.org/spreadsheetml/2006/main" count="597" uniqueCount="188">
  <si>
    <t>МЕД</t>
  </si>
  <si>
    <t>СУБД</t>
  </si>
  <si>
    <t>АБД</t>
  </si>
  <si>
    <t>групп</t>
  </si>
  <si>
    <t>подгрупп</t>
  </si>
  <si>
    <t>лаб. занятий</t>
  </si>
  <si>
    <t>лаб. часов</t>
  </si>
  <si>
    <t>лектор</t>
  </si>
  <si>
    <t>2 * 3 ЗАНЯТИЯ</t>
  </si>
  <si>
    <t>3 ПРЕП * 4 ЛАБ = 12</t>
  </si>
  <si>
    <t>группа, чел</t>
  </si>
  <si>
    <t>недель</t>
  </si>
  <si>
    <t>лаб.всего</t>
  </si>
  <si>
    <t>в неделю</t>
  </si>
  <si>
    <t>слушателей</t>
  </si>
  <si>
    <t>пн</t>
  </si>
  <si>
    <t>вт</t>
  </si>
  <si>
    <t>ср</t>
  </si>
  <si>
    <t>чт</t>
  </si>
  <si>
    <t>пт</t>
  </si>
  <si>
    <t>гпд</t>
  </si>
  <si>
    <t>ппр</t>
  </si>
  <si>
    <t>Введение в интеллектуальный анализ данных. История развития Big Data. Области использования. Связь с другими дисциплинами. Компоненты систем Data Mining.</t>
  </si>
  <si>
    <t>Статистические методы анализа и обработки данных</t>
  </si>
  <si>
    <t>Работа с данными в электронных таблицах и SQL</t>
  </si>
  <si>
    <t>Описательная статистика. Дискретные и непрерывные распределения</t>
  </si>
  <si>
    <t>Проверка статистических гипотез.</t>
  </si>
  <si>
    <t>Описательная статистика, проверка гипотез.</t>
  </si>
  <si>
    <t>Предварительная обработка данных. Очистка данных.</t>
  </si>
  <si>
    <t>Ассоциативные правила.</t>
  </si>
  <si>
    <t>Поиск ассоциативных правил. Задача поиска ассоциативных правил на примере анализа рыночной корзины.</t>
  </si>
  <si>
    <t>Построение запросов MapReduce к журналу транзакций веб-сайта. Применение паттернов проектирования MapReduce</t>
  </si>
  <si>
    <t>Кластерный анализ. Типы данных в кластерном анализе. Методы k средних, k медоидов.</t>
  </si>
  <si>
    <t>Кластерный анализ. Методы k средних.</t>
  </si>
  <si>
    <t>Метод главных компонент.</t>
  </si>
  <si>
    <t>A/B тестирование.</t>
  </si>
  <si>
    <t>Cредства визуализации больших данных</t>
  </si>
  <si>
    <t>Методы машинного обучения в биоинформатике: классификация, кластеризация, регрессия</t>
  </si>
  <si>
    <t>Введение в Big Data и Hadoop. Архитектура экосистемы Hadoop. Основные типы форматов файлов.</t>
  </si>
  <si>
    <t>Методы интеллектуального анализа больших данных. Файловая система HDFS.</t>
  </si>
  <si>
    <t>Ценность и риски больших данных.</t>
  </si>
  <si>
    <t>Задача классификации с обучением. Классификация с использованием деревьев решений, нейронных сетей.</t>
  </si>
  <si>
    <t>Рынки решений для управления большими данными. Прогнозирование на основе больших данных.</t>
  </si>
  <si>
    <t>Методы интеллектуального анализа больших данных.</t>
  </si>
  <si>
    <t>ЛЕКЦИЯ (гр 1-9)</t>
  </si>
  <si>
    <t>N</t>
  </si>
  <si>
    <t xml:space="preserve">ЛАБ. 
(гр 1, 2, 3) </t>
  </si>
  <si>
    <t>ЛАБ.
(гр 4, 5)</t>
  </si>
  <si>
    <t>ЛАБ.
(гр 6, 7)</t>
  </si>
  <si>
    <t>ЛАБ.
(гр 8, 9)</t>
  </si>
  <si>
    <t>лекция</t>
  </si>
  <si>
    <t>лабор</t>
  </si>
  <si>
    <t>NN</t>
  </si>
  <si>
    <t>Занятие</t>
  </si>
  <si>
    <t xml:space="preserve">АНАЛИЗ БОЛЬШИХ ДАННЫХ // ТЕМА </t>
  </si>
  <si>
    <t>ВТОРНИК</t>
  </si>
  <si>
    <t>СРЕДА</t>
  </si>
  <si>
    <t>ЧЕТВЕРГ</t>
  </si>
  <si>
    <t>ПЯТНИЦА</t>
  </si>
  <si>
    <t>ПОНЕДЕЛЬНИК</t>
  </si>
  <si>
    <t>Основы алгоритмизации</t>
  </si>
  <si>
    <t>Базовые конструкции Python</t>
  </si>
  <si>
    <t>Функции и их особенности в Python</t>
  </si>
  <si>
    <t>Объектно-ориентированное программирование</t>
  </si>
  <si>
    <t>Библиотеки для работы с данными</t>
  </si>
  <si>
    <t>Работа с API в Python</t>
  </si>
  <si>
    <t>Работа с базами данных</t>
  </si>
  <si>
    <t>Обзор ресурсов Python, не включенных в курс</t>
  </si>
  <si>
    <t xml:space="preserve">ВПиОМИС // ТЕМА </t>
  </si>
  <si>
    <t>Работа с типами данных, файлами, памятью</t>
  </si>
  <si>
    <t>Основы Python. Среда разработки</t>
  </si>
  <si>
    <t>Формат</t>
  </si>
  <si>
    <t>ЛЕКЦ</t>
  </si>
  <si>
    <t xml:space="preserve">Базовые алгоритмические структуры. </t>
  </si>
  <si>
    <t xml:space="preserve">Установка и настройка IDLE Python, IDE PyCharm, Jupyter Notebook. Работа с интерпретатором в командном режиме. Ввод и запуск простейших программ. </t>
  </si>
  <si>
    <t xml:space="preserve">Алфавит языка Python. Правила записи переменных и констант. Простые типы данных. </t>
  </si>
  <si>
    <t xml:space="preserve">Ввод и вывод данных. Преобразование типов. Запись и вычисление арифметических выражений. Математические функции. </t>
  </si>
  <si>
    <t xml:space="preserve">Элементы алгебры логики. Построение таблицы истинности логических выражений. Логический тип данных. Операции сравнения. Условный оператор. </t>
  </si>
  <si>
    <t xml:space="preserve">Реализация алгоритмов разветвляющейся структуры. </t>
  </si>
  <si>
    <t xml:space="preserve">Операторы цикла в языке Python. Синтаксис и особенности использования. </t>
  </si>
  <si>
    <t xml:space="preserve">Реализация алгоритмов с использованием цикла типа «пока», «для» </t>
  </si>
  <si>
    <t xml:space="preserve">Структурированные типы данных (списки, множества, кортежи) </t>
  </si>
  <si>
    <t xml:space="preserve">Функции в языке Python. Синтаксис. Рекурсивные функции. </t>
  </si>
  <si>
    <t xml:space="preserve">Модули math, numpy, pandas, requests </t>
  </si>
  <si>
    <t xml:space="preserve">Работа с базами данных (SQLite) в Python, основы MySQL/PostgreSQL. Создание и работа с учебной базой данных медицинского учреждения. </t>
  </si>
  <si>
    <t>ЛАБ</t>
  </si>
  <si>
    <t xml:space="preserve">Объектная модель Python. Классы, поля и методы. Методы, переопределение методов. Наследование. Модель исключений Python. Try, except, else, finally. </t>
  </si>
  <si>
    <t xml:space="preserve">Работа с типами данных, файлами, памятью. </t>
  </si>
  <si>
    <t>групп =</t>
  </si>
  <si>
    <t xml:space="preserve">ЛАБ. 
(гр 1-9) </t>
  </si>
  <si>
    <t xml:space="preserve">ЛАБ. 
(гр 10-18) </t>
  </si>
  <si>
    <t>ЛАБ.
(гр 19-26)</t>
  </si>
  <si>
    <t>ЛАБ.
(гр 27-34)</t>
  </si>
  <si>
    <t>34 (4*7 + 6) или (2*9 + 2*8)</t>
  </si>
  <si>
    <t>Алгоритмы циклической структуры</t>
  </si>
  <si>
    <t>Алгоритмы поиска и сортировки данных</t>
  </si>
  <si>
    <t xml:space="preserve">ОА и СУБД // ТЕМА </t>
  </si>
  <si>
    <t>Алгоритмы линейной и разветвляющейся структуры</t>
  </si>
  <si>
    <t>Установка и настройка IDLE Python, IDE PyCharm, Jupyter Notebook. Работа с интерпретатором в командном режиме.</t>
  </si>
  <si>
    <t>Алфавит языка Python. Правила записи переменных и констант. Простые типы данных. Ввод и вывод данных. Преобразование типов. Запись и вычисление арифметических выражений. Математические функции. Реализация алгоритмов линейной структуры.</t>
  </si>
  <si>
    <t>Элементы алгебры логики. Построение таблицы истинности логических выражений. Логический тип данных. Операции сравнения. Условный оператор. Реализация алгоритмов разветвляющейся структуры.</t>
  </si>
  <si>
    <t>Операторы цикла в языке Python. Синтаксис и особенности использования. Реализация алгоритмов с использованием цикла типа «пока» и цикла типа «для»</t>
  </si>
  <si>
    <t>Реализация алгоритмов с использованием подпрограмм</t>
  </si>
  <si>
    <t>Структурированные типы данных (списки, множества, кортежи). Алгоритмы обработки структурированных типов данных.</t>
  </si>
  <si>
    <t>Функции в языке Python. Синтаксис. Рекурсивные функции.</t>
  </si>
  <si>
    <t>Алгоритмы поиска данных.</t>
  </si>
  <si>
    <t>Структурное, процедурное, модульное программирование. ООП.</t>
  </si>
  <si>
    <t>Подалгоритмы (подпрограммы). Понятие подалгоритма (подпрограммы, функции, процедуры). Описание и использование подалгоритмов. Рекурсия в алгоритмах.</t>
  </si>
  <si>
    <t>Подалгоритмы (подпрограммы). Реализация алгоритмов с использованием подпрограмм.</t>
  </si>
  <si>
    <t>Алгоритмы поиска и сортировки данных. Реализация задач с использованием алгоритмов поиска и сортировки.</t>
  </si>
  <si>
    <t>Алгоритмы поиска и сортировки данных. Алгоритмы, ориентированные на хранение в памяти (индексация, инклюзия, особенности обработки «на лету»).</t>
  </si>
  <si>
    <t xml:space="preserve">Алгоритмы поиска и сортировки данных. Базовые алгоритмы сортировок: обменами, включением («пузырьковая»), шейкер-сортировка и другие. Сравнительный анализ. Базовые алгоритмы поиска: двоичный, «в ширину», «в глубину», рекурсивный и др. </t>
  </si>
  <si>
    <t>Алгоритмы сортировки данных. Сравнительный анализ. Алгоритмы, ориентированные на работу с файлами (включение, удаление, модификация и другие транзакции)</t>
  </si>
  <si>
    <t>Базовые структуры данных. Массив, Стек, Очередь (двухсторонняя Очередь / Дек), Связанные списки, Графы, Деревья, Префиксные деревья, Хэш-таблицы.</t>
  </si>
  <si>
    <t>Базовые структуры данных. Связь структуры данных и алгоритма решения задачи. Работа с файлами.</t>
  </si>
  <si>
    <t>Базовые структуры данных. Различие между структурой данных и механизмом доступа к ее элементам. Буферизация.</t>
  </si>
  <si>
    <t>Методы и технологии разработки алгоритмов и программ. Структурное программирование. Процедурное программирование. Модульное программирование.</t>
  </si>
  <si>
    <t>Методы и технологии разработки алгоритмов и программ. Объектно-ориентированное программирование.</t>
  </si>
  <si>
    <t>Методы и технологии разработки алгоритмов и программ. Нисходящее и восходящее проектирование алгоритмов и программ.</t>
  </si>
  <si>
    <t>ЛАБ.
(гр 22-27)</t>
  </si>
  <si>
    <t>ЛАБ.
(гр 1-7)</t>
  </si>
  <si>
    <t>ЛЕКЦИЯ (гр 1-27)</t>
  </si>
  <si>
    <t>ЛАБ.
(гр 15-21)</t>
  </si>
  <si>
    <t>ЛАБ.
(гр 8-14)</t>
  </si>
  <si>
    <t>ЛЕКЦИЯ (1-34)</t>
  </si>
  <si>
    <t>групп / день</t>
  </si>
  <si>
    <t>в т.ч. Лаб-х</t>
  </si>
  <si>
    <t>группы</t>
  </si>
  <si>
    <t>01-34</t>
  </si>
  <si>
    <t>дата</t>
  </si>
  <si>
    <t>тип</t>
  </si>
  <si>
    <t>01-09</t>
  </si>
  <si>
    <t>10-18</t>
  </si>
  <si>
    <t>19-26</t>
  </si>
  <si>
    <t>27-34</t>
  </si>
  <si>
    <t>преподаватели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</si>
  <si>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</si>
  <si>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</si>
  <si>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</si>
  <si>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</si>
  <si>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</si>
  <si>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</si>
  <si>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</si>
  <si>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</si>
  <si>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</si>
  <si>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</si>
  <si>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</si>
  <si>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</si>
  <si>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</si>
  <si>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</si>
  <si>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</si>
  <si>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</si>
  <si>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</si>
  <si>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</si>
  <si>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</si>
  <si>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</si>
  <si>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</si>
  <si>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</si>
  <si>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</si>
  <si>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</si>
  <si>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</si>
  <si>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</si>
  <si>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</si>
  <si>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</si>
  <si>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</si>
  <si>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</si>
  <si>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</si>
  <si>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</si>
  <si>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</si>
  <si>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</si>
  <si>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Казаков</t>
  </si>
  <si>
    <t>Работа с типами данных, файлами, памятью. (Ч.1. Работа с типами данных)</t>
  </si>
  <si>
    <r>
      <t>Работа с типами данных, файлами, памятью. (Ч.2. Работа с файлами, памятью</t>
    </r>
    <r>
      <rPr>
        <sz val="11"/>
        <color theme="1"/>
        <rFont val="Calibri"/>
        <family val="2"/>
        <charset val="204"/>
        <scheme val="minor"/>
      </rPr>
      <t>)</t>
    </r>
  </si>
  <si>
    <t>Корреляция структурированных данных с неструктурированными данными ?</t>
  </si>
  <si>
    <t>EXTRA</t>
  </si>
  <si>
    <t xml:space="preserve">Подготовка данных. </t>
  </si>
  <si>
    <t>Анализ соцсетей (на синтетических данных, без REQUEST)</t>
  </si>
  <si>
    <t>Предварительная обработка данных. Очистка данных. (NUMPY, MATPLOTLIB, PANDAS)</t>
  </si>
  <si>
    <t>Подготовка данных. (NUMPY, MATPLOTLIB, PANDAS)</t>
  </si>
  <si>
    <t>Проверка статистических гипотез. (NUMPY, MATPLOTLIB, PANDAS)</t>
  </si>
  <si>
    <t>Описательная статистика, проверка гипотез.(NUMPY, MATPLOTLIB, PANDAS)</t>
  </si>
  <si>
    <t>Кластерный анализ. Методы k средних. SCIKITLEARN</t>
  </si>
  <si>
    <t>Кластерный анализ. Типы данных в кластерном анализе. Методы k средних, k медоидов. SCIKITLEARN</t>
  </si>
  <si>
    <t>Линейная регрессия</t>
  </si>
  <si>
    <t>Задача классификации с обучением. Классификация с использованием деревьев решений (минус нейронных сетей).</t>
  </si>
  <si>
    <t>A/B тестирование. Метод главных компонент.</t>
  </si>
  <si>
    <t>с чем слить?</t>
  </si>
  <si>
    <r>
      <t>A/B тестирование. Метод главных компонент.</t>
    </r>
    <r>
      <rPr>
        <b/>
        <sz val="11"/>
        <color rgb="FFC00000"/>
        <rFont val="Calibri"/>
        <family val="2"/>
        <charset val="204"/>
        <scheme val="minor"/>
      </rPr>
      <t xml:space="preserve"> (на синтетических данных соцсетей, без REQUEST)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</si>
</sst>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43" fontId="0" fillId="0" borderId="0" xfId="1" applyFont="1"/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65" fontId="0" fillId="0" borderId="0" xfId="1" applyNumberFormat="1" applyFont="1" applyAlignment="1">
      <alignment horizontal="center"/>
    </xf>
    <xf numFmtId="165" fontId="0" fillId="0" borderId="0" xfId="1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65" fontId="5" fillId="0" borderId="0" xfId="1" applyNumberFormat="1" applyFont="1" applyAlignment="1">
      <alignment horizontal="center"/>
    </xf>
    <xf numFmtId="14" fontId="5" fillId="0" borderId="0" xfId="0" applyNumberFormat="1" applyFont="1" applyAlignment="1">
      <alignment horizontal="center"/>
    </xf>
    <xf numFmtId="165" fontId="5" fillId="0" borderId="0" xfId="1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165" fontId="5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0" fillId="0" borderId="1" xfId="0" applyBorder="1"/>
    <xf numFmtId="0" fontId="5" fillId="0" borderId="1" xfId="0" applyFont="1" applyBorder="1"/>
    <xf numFmtId="165" fontId="5" fillId="2" borderId="1" xfId="1" applyNumberFormat="1" applyFont="1" applyFill="1" applyBorder="1" applyAlignment="1"/>
    <xf numFmtId="0" fontId="5" fillId="2" borderId="1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right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65" fontId="0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5" fontId="0" fillId="0" borderId="1" xfId="1" applyNumberFormat="1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/>
    <xf numFmtId="14" fontId="0" fillId="0" borderId="1" xfId="0" applyNumberFormat="1" applyBorder="1"/>
    <xf numFmtId="0" fontId="0" fillId="0" borderId="0" xfId="0" applyAlignment="1">
      <alignment wrapText="1"/>
    </xf>
    <xf numFmtId="0" fontId="8" fillId="0" borderId="0" xfId="0" applyFont="1" applyAlignment="1">
      <alignment horizontal="right"/>
    </xf>
    <xf numFmtId="0" fontId="0" fillId="0" borderId="1" xfId="0" applyBorder="1" applyAlignment="1">
      <alignment horizontal="right" vertical="center" wrapText="1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/>
    <xf numFmtId="17" fontId="0" fillId="2" borderId="0" xfId="1" quotePrefix="1" applyNumberFormat="1" applyFont="1" applyFill="1" applyAlignment="1">
      <alignment horizontal="center"/>
    </xf>
    <xf numFmtId="17" fontId="2" fillId="0" borderId="0" xfId="1" quotePrefix="1" applyNumberFormat="1" applyFont="1" applyAlignment="1">
      <alignment horizontal="center"/>
    </xf>
    <xf numFmtId="17" fontId="0" fillId="4" borderId="0" xfId="1" quotePrefix="1" applyNumberFormat="1" applyFont="1" applyFill="1" applyAlignment="1">
      <alignment horizontal="center"/>
    </xf>
    <xf numFmtId="17" fontId="0" fillId="5" borderId="0" xfId="1" quotePrefix="1" applyNumberFormat="1" applyFont="1" applyFill="1" applyAlignment="1">
      <alignment horizontal="center"/>
    </xf>
    <xf numFmtId="17" fontId="0" fillId="6" borderId="0" xfId="1" quotePrefix="1" applyNumberFormat="1" applyFont="1" applyFill="1" applyAlignment="1">
      <alignment horizontal="center"/>
    </xf>
    <xf numFmtId="0" fontId="0" fillId="0" borderId="0" xfId="0" quotePrefix="1"/>
    <xf numFmtId="14" fontId="2" fillId="0" borderId="1" xfId="0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10" fillId="0" borderId="0" xfId="0" applyFont="1" applyFill="1" applyAlignment="1">
      <alignment horizontal="right"/>
    </xf>
    <xf numFmtId="0" fontId="0" fillId="2" borderId="1" xfId="0" applyFill="1" applyBorder="1"/>
    <xf numFmtId="0" fontId="0" fillId="0" borderId="1" xfId="0" applyFill="1" applyBorder="1"/>
    <xf numFmtId="0" fontId="11" fillId="2" borderId="1" xfId="0" applyFont="1" applyFill="1" applyBorder="1" applyAlignment="1">
      <alignment horizontal="left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8626-B8BC-4CB7-9BC3-6824F354E303}">
  <dimension ref="A1:N53"/>
  <sheetViews>
    <sheetView tabSelected="1" zoomScale="85" zoomScaleNormal="85" workbookViewId="0">
      <selection activeCell="D30" sqref="D30"/>
    </sheetView>
  </sheetViews>
  <sheetFormatPr defaultRowHeight="15" x14ac:dyDescent="0.25"/>
  <cols>
    <col min="1" max="2" width="10.7109375" bestFit="1" customWidth="1"/>
    <col min="3" max="3" width="11.5703125" style="9" customWidth="1"/>
    <col min="4" max="5" width="102.28515625" style="9" customWidth="1"/>
    <col min="6" max="6" width="38" style="9" customWidth="1"/>
    <col min="7" max="7" width="13.5703125" style="9" customWidth="1"/>
    <col min="8" max="8" width="13.5703125" style="2" customWidth="1"/>
    <col min="9" max="11" width="13.5703125" customWidth="1"/>
    <col min="12" max="12" width="16.42578125" customWidth="1"/>
    <col min="13" max="13" width="11.28515625" customWidth="1"/>
    <col min="14" max="14" width="13.140625" customWidth="1"/>
  </cols>
  <sheetData>
    <row r="1" spans="1:14" x14ac:dyDescent="0.25">
      <c r="G1" s="2">
        <v>2</v>
      </c>
      <c r="H1" s="2">
        <v>9</v>
      </c>
      <c r="I1" s="2">
        <v>3</v>
      </c>
      <c r="J1" s="2">
        <v>2</v>
      </c>
      <c r="K1" s="2">
        <v>2</v>
      </c>
    </row>
    <row r="2" spans="1:14" x14ac:dyDescent="0.25">
      <c r="G2" s="2" t="s">
        <v>59</v>
      </c>
      <c r="H2" s="2" t="s">
        <v>55</v>
      </c>
      <c r="I2" s="2" t="s">
        <v>56</v>
      </c>
      <c r="J2" s="2" t="s">
        <v>57</v>
      </c>
      <c r="K2" s="2" t="s">
        <v>58</v>
      </c>
    </row>
    <row r="3" spans="1:14" s="14" customFormat="1" ht="45" customHeight="1" x14ac:dyDescent="0.25">
      <c r="A3" s="12"/>
      <c r="B3" s="43" t="s">
        <v>52</v>
      </c>
      <c r="C3" s="43" t="s">
        <v>53</v>
      </c>
      <c r="D3" s="44" t="s">
        <v>54</v>
      </c>
      <c r="E3" s="44"/>
      <c r="F3" s="44" t="s">
        <v>174</v>
      </c>
      <c r="G3" s="45" t="s">
        <v>49</v>
      </c>
      <c r="H3" s="43" t="s">
        <v>44</v>
      </c>
      <c r="I3" s="45" t="s">
        <v>46</v>
      </c>
      <c r="J3" s="45" t="s">
        <v>47</v>
      </c>
      <c r="K3" s="45" t="s">
        <v>48</v>
      </c>
    </row>
    <row r="4" spans="1:14" x14ac:dyDescent="0.25">
      <c r="A4" s="15"/>
      <c r="B4" s="46">
        <v>1</v>
      </c>
      <c r="C4" s="47" t="s">
        <v>50</v>
      </c>
      <c r="D4" s="48" t="s">
        <v>22</v>
      </c>
      <c r="E4" s="74" t="s">
        <v>22</v>
      </c>
      <c r="F4" s="48"/>
      <c r="G4" s="49"/>
      <c r="H4" s="50">
        <v>45195</v>
      </c>
      <c r="I4" s="49"/>
      <c r="J4" s="49"/>
      <c r="K4" s="49"/>
    </row>
    <row r="5" spans="1:14" x14ac:dyDescent="0.25">
      <c r="A5" s="15"/>
      <c r="B5" s="46">
        <v>2</v>
      </c>
      <c r="C5" s="47" t="s">
        <v>50</v>
      </c>
      <c r="D5" s="48" t="s">
        <v>23</v>
      </c>
      <c r="E5" s="74" t="s">
        <v>23</v>
      </c>
      <c r="F5" s="48"/>
      <c r="G5" s="49"/>
      <c r="H5" s="50">
        <v>45202</v>
      </c>
      <c r="I5" s="49"/>
      <c r="J5" s="49"/>
      <c r="K5" s="49"/>
    </row>
    <row r="6" spans="1:14" x14ac:dyDescent="0.25">
      <c r="A6" s="15"/>
      <c r="B6" s="46">
        <v>3</v>
      </c>
      <c r="C6" s="47" t="s">
        <v>50</v>
      </c>
      <c r="D6" s="48" t="s">
        <v>25</v>
      </c>
      <c r="E6" s="74" t="s">
        <v>25</v>
      </c>
      <c r="F6" s="48"/>
      <c r="G6" s="49"/>
      <c r="H6" s="50">
        <v>45209</v>
      </c>
      <c r="I6" s="49"/>
      <c r="J6" s="49"/>
      <c r="K6" s="49"/>
    </row>
    <row r="7" spans="1:14" x14ac:dyDescent="0.25">
      <c r="A7" s="15"/>
      <c r="B7" s="51">
        <v>1</v>
      </c>
      <c r="C7" s="49" t="s">
        <v>51</v>
      </c>
      <c r="D7" s="52" t="s">
        <v>24</v>
      </c>
      <c r="E7" s="74" t="s">
        <v>24</v>
      </c>
      <c r="F7" s="52"/>
      <c r="G7" s="50">
        <v>45215</v>
      </c>
      <c r="H7" s="50"/>
      <c r="I7" s="50">
        <v>45210</v>
      </c>
      <c r="J7" s="50">
        <v>45211</v>
      </c>
      <c r="K7" s="50">
        <v>45212</v>
      </c>
    </row>
    <row r="8" spans="1:14" x14ac:dyDescent="0.25">
      <c r="A8" s="15"/>
      <c r="B8" s="46">
        <v>4</v>
      </c>
      <c r="C8" s="47" t="s">
        <v>50</v>
      </c>
      <c r="D8" s="48" t="s">
        <v>26</v>
      </c>
      <c r="E8" s="75" t="s">
        <v>177</v>
      </c>
      <c r="F8" s="70" t="s">
        <v>170</v>
      </c>
      <c r="G8" s="49"/>
      <c r="H8" s="50">
        <v>45216</v>
      </c>
      <c r="I8" s="33"/>
      <c r="J8" s="33"/>
      <c r="K8" s="33"/>
    </row>
    <row r="9" spans="1:14" x14ac:dyDescent="0.25">
      <c r="A9" s="15"/>
      <c r="B9" s="51">
        <v>2</v>
      </c>
      <c r="C9" s="49" t="s">
        <v>51</v>
      </c>
      <c r="D9" s="52" t="s">
        <v>27</v>
      </c>
      <c r="E9" s="75" t="s">
        <v>178</v>
      </c>
      <c r="F9" s="70" t="s">
        <v>170</v>
      </c>
      <c r="G9" s="50">
        <v>45222</v>
      </c>
      <c r="H9" s="49"/>
      <c r="I9" s="50">
        <v>45217</v>
      </c>
      <c r="J9" s="50">
        <v>45218</v>
      </c>
      <c r="K9" s="50">
        <v>45219</v>
      </c>
    </row>
    <row r="10" spans="1:14" x14ac:dyDescent="0.25">
      <c r="A10" s="15"/>
      <c r="B10" s="46">
        <v>5</v>
      </c>
      <c r="C10" s="47" t="s">
        <v>50</v>
      </c>
      <c r="D10" s="69" t="s">
        <v>28</v>
      </c>
      <c r="E10" s="75" t="s">
        <v>179</v>
      </c>
      <c r="F10" s="70" t="s">
        <v>170</v>
      </c>
      <c r="G10" s="49"/>
      <c r="H10" s="50">
        <v>45223</v>
      </c>
      <c r="I10" s="50"/>
      <c r="J10" s="50"/>
      <c r="K10" s="50"/>
    </row>
    <row r="11" spans="1:14" x14ac:dyDescent="0.25">
      <c r="B11" s="51">
        <v>3</v>
      </c>
      <c r="C11" s="49" t="s">
        <v>51</v>
      </c>
      <c r="D11" s="70" t="s">
        <v>175</v>
      </c>
      <c r="E11" s="75" t="s">
        <v>180</v>
      </c>
      <c r="F11" s="70" t="s">
        <v>170</v>
      </c>
      <c r="G11" s="50">
        <v>45229</v>
      </c>
      <c r="H11" s="50"/>
      <c r="I11" s="50">
        <v>45224</v>
      </c>
      <c r="J11" s="50">
        <v>45225</v>
      </c>
      <c r="K11" s="50">
        <v>45226</v>
      </c>
    </row>
    <row r="12" spans="1:14" x14ac:dyDescent="0.25">
      <c r="A12" s="15"/>
      <c r="B12" s="46">
        <v>6</v>
      </c>
      <c r="C12" s="47" t="s">
        <v>50</v>
      </c>
      <c r="D12" s="48" t="s">
        <v>29</v>
      </c>
      <c r="E12" s="74" t="s">
        <v>29</v>
      </c>
      <c r="F12" s="48"/>
      <c r="G12" s="49"/>
      <c r="H12" s="50">
        <v>45230</v>
      </c>
      <c r="I12" s="33"/>
      <c r="J12" s="33"/>
      <c r="K12" s="33"/>
    </row>
    <row r="13" spans="1:14" x14ac:dyDescent="0.25">
      <c r="A13" s="15"/>
      <c r="B13" s="51">
        <v>4</v>
      </c>
      <c r="C13" s="49" t="s">
        <v>51</v>
      </c>
      <c r="D13" s="52" t="s">
        <v>30</v>
      </c>
      <c r="E13" s="74" t="s">
        <v>30</v>
      </c>
      <c r="F13" s="52"/>
      <c r="G13" s="50">
        <v>45236</v>
      </c>
      <c r="H13" s="50"/>
      <c r="I13" s="50">
        <v>45231</v>
      </c>
      <c r="J13" s="50">
        <v>45232</v>
      </c>
      <c r="K13" s="50">
        <v>45233</v>
      </c>
    </row>
    <row r="14" spans="1:14" x14ac:dyDescent="0.25">
      <c r="A14" s="15"/>
      <c r="B14" s="46">
        <v>7</v>
      </c>
      <c r="C14" s="47" t="s">
        <v>50</v>
      </c>
      <c r="D14" s="48" t="s">
        <v>38</v>
      </c>
      <c r="E14" s="85" t="s">
        <v>183</v>
      </c>
      <c r="F14" s="70" t="s">
        <v>170</v>
      </c>
      <c r="G14" s="50"/>
      <c r="H14" s="50">
        <v>45237</v>
      </c>
      <c r="I14" s="50"/>
      <c r="J14" s="50"/>
      <c r="K14" s="50"/>
    </row>
    <row r="15" spans="1:14" x14ac:dyDescent="0.25">
      <c r="A15" s="15"/>
      <c r="B15" s="51">
        <v>5</v>
      </c>
      <c r="C15" s="49" t="s">
        <v>51</v>
      </c>
      <c r="D15" s="76" t="s">
        <v>31</v>
      </c>
      <c r="E15" s="85" t="s">
        <v>183</v>
      </c>
      <c r="F15" s="70" t="s">
        <v>170</v>
      </c>
      <c r="G15" s="50">
        <v>45243</v>
      </c>
      <c r="H15" s="50"/>
      <c r="I15" s="50">
        <v>45238</v>
      </c>
      <c r="J15" s="50">
        <v>45239</v>
      </c>
      <c r="K15" s="50">
        <v>45240</v>
      </c>
      <c r="N15" s="10"/>
    </row>
    <row r="16" spans="1:14" x14ac:dyDescent="0.25">
      <c r="A16" s="15"/>
      <c r="B16" s="46">
        <v>8</v>
      </c>
      <c r="C16" s="47" t="s">
        <v>50</v>
      </c>
      <c r="D16" s="69" t="s">
        <v>32</v>
      </c>
      <c r="E16" s="75" t="s">
        <v>184</v>
      </c>
      <c r="F16" s="70" t="s">
        <v>170</v>
      </c>
      <c r="G16" s="49"/>
      <c r="H16" s="50">
        <v>45244</v>
      </c>
      <c r="I16" s="49"/>
      <c r="J16" s="49"/>
      <c r="K16" s="49"/>
      <c r="N16" s="10"/>
    </row>
    <row r="17" spans="1:11" x14ac:dyDescent="0.25">
      <c r="A17" s="15"/>
      <c r="B17" s="51">
        <v>6</v>
      </c>
      <c r="C17" s="49" t="s">
        <v>51</v>
      </c>
      <c r="D17" s="70" t="s">
        <v>33</v>
      </c>
      <c r="E17" s="85" t="s">
        <v>184</v>
      </c>
      <c r="F17" s="70" t="s">
        <v>170</v>
      </c>
      <c r="G17" s="50">
        <v>45250</v>
      </c>
      <c r="H17" s="49"/>
      <c r="I17" s="50">
        <v>45245</v>
      </c>
      <c r="J17" s="50">
        <v>45246</v>
      </c>
      <c r="K17" s="50">
        <v>45247</v>
      </c>
    </row>
    <row r="18" spans="1:11" x14ac:dyDescent="0.25">
      <c r="A18" s="15"/>
      <c r="B18" s="46">
        <v>9</v>
      </c>
      <c r="C18" s="47" t="s">
        <v>50</v>
      </c>
      <c r="D18" s="69" t="s">
        <v>34</v>
      </c>
      <c r="E18" s="75" t="s">
        <v>182</v>
      </c>
      <c r="F18" s="70" t="s">
        <v>170</v>
      </c>
      <c r="G18" s="49"/>
      <c r="H18" s="50">
        <v>45251</v>
      </c>
      <c r="I18" s="49"/>
      <c r="J18" s="49"/>
      <c r="K18" s="49"/>
    </row>
    <row r="19" spans="1:11" x14ac:dyDescent="0.25">
      <c r="A19" s="15"/>
      <c r="B19" s="51">
        <v>7</v>
      </c>
      <c r="C19" s="49" t="s">
        <v>51</v>
      </c>
      <c r="D19" s="70" t="s">
        <v>176</v>
      </c>
      <c r="E19" s="81" t="s">
        <v>181</v>
      </c>
      <c r="F19" s="70" t="s">
        <v>170</v>
      </c>
      <c r="G19" s="50">
        <v>45257</v>
      </c>
      <c r="H19" s="50"/>
      <c r="I19" s="50">
        <v>45252</v>
      </c>
      <c r="J19" s="50">
        <v>45253</v>
      </c>
      <c r="K19" s="50">
        <v>45254</v>
      </c>
    </row>
    <row r="20" spans="1:11" x14ac:dyDescent="0.25">
      <c r="A20" s="15"/>
      <c r="B20" s="46">
        <v>10</v>
      </c>
      <c r="C20" s="47" t="s">
        <v>50</v>
      </c>
      <c r="D20" s="78" t="s">
        <v>35</v>
      </c>
      <c r="E20" s="79" t="s">
        <v>185</v>
      </c>
      <c r="F20" s="71"/>
      <c r="G20" s="49"/>
      <c r="H20" s="50">
        <v>45258</v>
      </c>
      <c r="I20" s="49"/>
      <c r="J20" s="49"/>
      <c r="K20" s="49"/>
    </row>
    <row r="21" spans="1:11" x14ac:dyDescent="0.25">
      <c r="A21" s="15"/>
      <c r="B21" s="51">
        <v>8</v>
      </c>
      <c r="C21" s="49" t="s">
        <v>51</v>
      </c>
      <c r="D21" s="76" t="s">
        <v>173</v>
      </c>
      <c r="E21" s="85" t="s">
        <v>187</v>
      </c>
      <c r="F21" s="52"/>
      <c r="G21" s="50">
        <v>45264</v>
      </c>
      <c r="H21" s="49"/>
      <c r="I21" s="50">
        <v>45259</v>
      </c>
      <c r="J21" s="50">
        <v>45260</v>
      </c>
      <c r="K21" s="50">
        <v>45261</v>
      </c>
    </row>
    <row r="22" spans="1:11" x14ac:dyDescent="0.25">
      <c r="A22" s="15"/>
      <c r="B22" s="46">
        <v>11</v>
      </c>
      <c r="C22" s="47" t="s">
        <v>50</v>
      </c>
      <c r="D22" s="72" t="s">
        <v>36</v>
      </c>
      <c r="E22" s="74" t="s">
        <v>36</v>
      </c>
      <c r="F22" s="52"/>
      <c r="G22" s="49"/>
      <c r="H22" s="50">
        <v>45265</v>
      </c>
      <c r="I22" s="49"/>
      <c r="J22" s="49"/>
      <c r="K22" s="49"/>
    </row>
    <row r="23" spans="1:11" x14ac:dyDescent="0.25">
      <c r="A23" s="15"/>
      <c r="B23" s="51">
        <v>9</v>
      </c>
      <c r="C23" s="49" t="s">
        <v>51</v>
      </c>
      <c r="D23" s="73" t="s">
        <v>37</v>
      </c>
      <c r="E23" s="85" t="s">
        <v>36</v>
      </c>
      <c r="F23" s="52"/>
      <c r="G23" s="50">
        <v>45271</v>
      </c>
      <c r="H23" s="49"/>
      <c r="I23" s="50">
        <v>45266</v>
      </c>
      <c r="J23" s="50">
        <v>45267</v>
      </c>
      <c r="K23" s="50">
        <v>45268</v>
      </c>
    </row>
    <row r="24" spans="1:11" x14ac:dyDescent="0.25">
      <c r="A24" s="15"/>
      <c r="B24" s="46">
        <v>12</v>
      </c>
      <c r="C24" s="47" t="s">
        <v>50</v>
      </c>
      <c r="D24" s="78" t="s">
        <v>39</v>
      </c>
      <c r="E24" s="79" t="s">
        <v>39</v>
      </c>
      <c r="F24" s="52"/>
      <c r="G24" s="49"/>
      <c r="H24" s="50">
        <v>45272</v>
      </c>
      <c r="I24" s="49"/>
      <c r="J24" s="49"/>
      <c r="K24" s="49"/>
    </row>
    <row r="25" spans="1:11" x14ac:dyDescent="0.25">
      <c r="A25" s="15"/>
      <c r="B25" s="51">
        <v>10</v>
      </c>
      <c r="C25" s="49" t="s">
        <v>51</v>
      </c>
      <c r="D25" s="80" t="s">
        <v>43</v>
      </c>
      <c r="E25" s="79" t="s">
        <v>43</v>
      </c>
      <c r="F25" s="52"/>
      <c r="G25" s="50">
        <v>45278</v>
      </c>
      <c r="H25" s="50"/>
      <c r="I25" s="50">
        <v>45273</v>
      </c>
      <c r="J25" s="50">
        <v>45274</v>
      </c>
      <c r="K25" s="50">
        <v>45275</v>
      </c>
    </row>
    <row r="26" spans="1:11" x14ac:dyDescent="0.25">
      <c r="A26" s="15"/>
      <c r="B26" s="46">
        <v>13</v>
      </c>
      <c r="C26" s="47" t="s">
        <v>50</v>
      </c>
      <c r="D26" s="78" t="s">
        <v>40</v>
      </c>
      <c r="E26" s="79" t="s">
        <v>40</v>
      </c>
      <c r="F26" s="48"/>
      <c r="G26" s="49"/>
      <c r="H26" s="50">
        <v>45279</v>
      </c>
      <c r="I26" s="49"/>
      <c r="J26" s="49"/>
      <c r="K26" s="49"/>
    </row>
    <row r="27" spans="1:11" x14ac:dyDescent="0.25">
      <c r="A27" s="15"/>
      <c r="B27" s="46">
        <v>14</v>
      </c>
      <c r="C27" s="47" t="s">
        <v>50</v>
      </c>
      <c r="D27" s="48" t="s">
        <v>41</v>
      </c>
      <c r="E27" s="77" t="s">
        <v>38</v>
      </c>
      <c r="F27" s="48"/>
      <c r="G27" s="49"/>
      <c r="H27" s="50">
        <v>45286</v>
      </c>
      <c r="I27" s="49"/>
      <c r="J27" s="49"/>
      <c r="K27" s="49"/>
    </row>
    <row r="28" spans="1:11" x14ac:dyDescent="0.25">
      <c r="A28" s="15"/>
      <c r="B28" s="46">
        <v>15</v>
      </c>
      <c r="C28" s="47" t="s">
        <v>50</v>
      </c>
      <c r="D28" s="78" t="s">
        <v>42</v>
      </c>
      <c r="E28" s="79" t="s">
        <v>42</v>
      </c>
      <c r="F28" s="48"/>
      <c r="G28" s="49"/>
      <c r="H28" s="50">
        <v>45303</v>
      </c>
      <c r="I28" s="49"/>
      <c r="J28" s="49"/>
      <c r="K28" s="49"/>
    </row>
    <row r="29" spans="1:11" x14ac:dyDescent="0.25">
      <c r="H29" s="11"/>
    </row>
    <row r="30" spans="1:11" x14ac:dyDescent="0.25">
      <c r="H30" s="11"/>
    </row>
    <row r="31" spans="1:11" x14ac:dyDescent="0.25">
      <c r="E31" s="74" t="s">
        <v>31</v>
      </c>
      <c r="F31" s="82" t="s">
        <v>186</v>
      </c>
      <c r="H31" s="11"/>
    </row>
    <row r="53" spans="5:5" x14ac:dyDescent="0.25">
      <c r="E53" s="74" t="s">
        <v>38</v>
      </c>
    </row>
  </sheetData>
  <autoFilter ref="C3:L28" xr:uid="{B7248626-B8BC-4CB7-9BC3-6824F354E303}"/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9D02-4367-44AB-AD24-AE7166EFE5EC}">
  <dimension ref="B1:Q97"/>
  <sheetViews>
    <sheetView zoomScaleNormal="100" workbookViewId="0">
      <selection activeCell="N19" sqref="N19"/>
    </sheetView>
  </sheetViews>
  <sheetFormatPr defaultRowHeight="15" x14ac:dyDescent="0.25"/>
  <cols>
    <col min="3" max="3" width="9.140625" style="9"/>
    <col min="4" max="4" width="75.5703125" customWidth="1"/>
    <col min="5" max="5" width="12.28515625" customWidth="1"/>
    <col min="6" max="6" width="11.140625" style="8" customWidth="1"/>
    <col min="7" max="8" width="12" style="2" customWidth="1"/>
    <col min="9" max="10" width="15" customWidth="1"/>
    <col min="11" max="12" width="14.85546875" customWidth="1"/>
    <col min="13" max="13" width="13.85546875" customWidth="1"/>
    <col min="14" max="14" width="11.42578125" customWidth="1"/>
    <col min="15" max="15" width="11.140625" bestFit="1" customWidth="1"/>
    <col min="16" max="17" width="13.28515625" customWidth="1"/>
  </cols>
  <sheetData>
    <row r="1" spans="2:16" x14ac:dyDescent="0.25">
      <c r="E1" s="39">
        <v>34</v>
      </c>
      <c r="F1" s="56"/>
      <c r="G1" s="39">
        <v>9</v>
      </c>
      <c r="H1" s="39"/>
      <c r="I1" s="39">
        <v>9</v>
      </c>
      <c r="J1" s="39"/>
      <c r="K1" s="39">
        <v>8</v>
      </c>
      <c r="L1" s="39"/>
      <c r="M1" s="39">
        <v>8</v>
      </c>
    </row>
    <row r="2" spans="2:16" x14ac:dyDescent="0.25">
      <c r="B2" s="37" t="s">
        <v>88</v>
      </c>
      <c r="C2" s="38" t="s">
        <v>93</v>
      </c>
      <c r="D2" s="38"/>
      <c r="E2" s="2" t="s">
        <v>59</v>
      </c>
      <c r="G2" s="2" t="s">
        <v>55</v>
      </c>
      <c r="I2" s="2" t="s">
        <v>56</v>
      </c>
      <c r="J2" s="2"/>
      <c r="K2" s="2" t="s">
        <v>57</v>
      </c>
      <c r="L2" s="2"/>
      <c r="M2" s="2" t="s">
        <v>58</v>
      </c>
    </row>
    <row r="3" spans="2:16" ht="30" x14ac:dyDescent="0.25">
      <c r="B3" s="43" t="s">
        <v>45</v>
      </c>
      <c r="C3" s="44" t="s">
        <v>71</v>
      </c>
      <c r="D3" s="44" t="s">
        <v>68</v>
      </c>
      <c r="E3" s="45" t="s">
        <v>124</v>
      </c>
      <c r="F3" s="57"/>
      <c r="G3" s="45" t="s">
        <v>89</v>
      </c>
      <c r="H3" s="45"/>
      <c r="I3" s="45" t="s">
        <v>90</v>
      </c>
      <c r="J3" s="45"/>
      <c r="K3" s="45" t="s">
        <v>91</v>
      </c>
      <c r="L3" s="45"/>
      <c r="M3" s="45" t="s">
        <v>92</v>
      </c>
      <c r="N3" s="13"/>
    </row>
    <row r="4" spans="2:16" x14ac:dyDescent="0.25">
      <c r="B4" s="49">
        <v>1</v>
      </c>
      <c r="C4" s="48" t="s">
        <v>72</v>
      </c>
      <c r="D4" s="53" t="s">
        <v>60</v>
      </c>
      <c r="E4" s="54">
        <v>45194</v>
      </c>
      <c r="F4" s="58"/>
      <c r="G4" s="49"/>
      <c r="H4" s="49"/>
      <c r="I4" s="33"/>
      <c r="J4" s="33"/>
      <c r="K4" s="33"/>
      <c r="L4" s="33"/>
      <c r="M4" s="33"/>
    </row>
    <row r="5" spans="2:16" x14ac:dyDescent="0.25">
      <c r="B5" s="49">
        <v>2</v>
      </c>
      <c r="C5" s="48" t="s">
        <v>72</v>
      </c>
      <c r="D5" s="53" t="s">
        <v>70</v>
      </c>
      <c r="E5" s="54">
        <v>45201</v>
      </c>
      <c r="F5" s="58"/>
      <c r="G5" s="49"/>
      <c r="H5" s="49"/>
      <c r="I5" s="33"/>
      <c r="J5" s="33"/>
      <c r="K5" s="33"/>
      <c r="L5" s="33"/>
      <c r="M5" s="33"/>
    </row>
    <row r="6" spans="2:16" x14ac:dyDescent="0.25">
      <c r="B6" s="49">
        <v>3</v>
      </c>
      <c r="C6" s="48" t="s">
        <v>72</v>
      </c>
      <c r="D6" s="53" t="s">
        <v>61</v>
      </c>
      <c r="E6" s="54">
        <v>45208</v>
      </c>
      <c r="F6" s="68" t="s">
        <v>170</v>
      </c>
      <c r="G6" s="49"/>
      <c r="H6" s="49"/>
      <c r="I6" s="33"/>
      <c r="J6" s="33"/>
      <c r="K6" s="33"/>
      <c r="L6" s="33"/>
      <c r="M6" s="33"/>
    </row>
    <row r="7" spans="2:16" x14ac:dyDescent="0.25">
      <c r="B7" s="49">
        <v>4</v>
      </c>
      <c r="C7" s="48" t="s">
        <v>72</v>
      </c>
      <c r="D7" s="53" t="s">
        <v>171</v>
      </c>
      <c r="E7" s="54">
        <v>45215</v>
      </c>
      <c r="F7" s="68" t="s">
        <v>170</v>
      </c>
      <c r="G7" s="49"/>
      <c r="H7" s="49"/>
      <c r="I7" s="33"/>
      <c r="J7" s="33"/>
      <c r="K7" s="33"/>
      <c r="L7" s="33"/>
      <c r="M7" s="33"/>
      <c r="O7" s="10"/>
    </row>
    <row r="8" spans="2:16" x14ac:dyDescent="0.25">
      <c r="B8" s="49">
        <v>1</v>
      </c>
      <c r="C8" s="52" t="s">
        <v>85</v>
      </c>
      <c r="D8" s="33" t="s">
        <v>73</v>
      </c>
      <c r="E8" s="54"/>
      <c r="F8" s="58"/>
      <c r="G8" s="50">
        <v>45216</v>
      </c>
      <c r="H8" s="68"/>
      <c r="I8" s="54">
        <v>45217</v>
      </c>
      <c r="J8" s="68" t="s">
        <v>170</v>
      </c>
      <c r="K8" s="54">
        <v>45218</v>
      </c>
      <c r="L8" s="68" t="s">
        <v>170</v>
      </c>
      <c r="M8" s="54">
        <v>45219</v>
      </c>
      <c r="N8" s="68" t="s">
        <v>170</v>
      </c>
      <c r="O8" s="10"/>
      <c r="P8" s="16"/>
    </row>
    <row r="9" spans="2:16" x14ac:dyDescent="0.25">
      <c r="B9" s="49">
        <v>5</v>
      </c>
      <c r="C9" s="48" t="s">
        <v>72</v>
      </c>
      <c r="D9" s="53" t="s">
        <v>62</v>
      </c>
      <c r="E9" s="54">
        <v>45222</v>
      </c>
      <c r="F9" s="68" t="s">
        <v>170</v>
      </c>
      <c r="G9" s="50"/>
      <c r="H9" s="50"/>
      <c r="I9" s="54"/>
      <c r="J9" s="54"/>
      <c r="K9" s="54"/>
      <c r="L9" s="54"/>
      <c r="M9" s="54"/>
      <c r="O9" s="10"/>
      <c r="P9" s="16"/>
    </row>
    <row r="10" spans="2:16" x14ac:dyDescent="0.25">
      <c r="B10" s="49">
        <v>2</v>
      </c>
      <c r="C10" s="52" t="s">
        <v>85</v>
      </c>
      <c r="D10" s="33" t="s">
        <v>74</v>
      </c>
      <c r="E10" s="54"/>
      <c r="F10" s="58"/>
      <c r="G10" s="50">
        <v>45223</v>
      </c>
      <c r="H10" s="50"/>
      <c r="I10" s="54">
        <v>45224</v>
      </c>
      <c r="J10" s="68" t="s">
        <v>170</v>
      </c>
      <c r="K10" s="54">
        <v>45225</v>
      </c>
      <c r="L10" s="68" t="s">
        <v>170</v>
      </c>
      <c r="M10" s="54">
        <v>45226</v>
      </c>
      <c r="N10" s="68" t="s">
        <v>170</v>
      </c>
      <c r="O10" s="10"/>
      <c r="P10" s="16"/>
    </row>
    <row r="11" spans="2:16" x14ac:dyDescent="0.25">
      <c r="B11" s="49">
        <v>6</v>
      </c>
      <c r="C11" s="48" t="s">
        <v>72</v>
      </c>
      <c r="D11" s="53" t="s">
        <v>172</v>
      </c>
      <c r="E11" s="54">
        <v>45229</v>
      </c>
      <c r="F11" s="68" t="s">
        <v>170</v>
      </c>
      <c r="G11" s="50"/>
      <c r="H11" s="50"/>
      <c r="I11" s="54"/>
      <c r="J11" s="54"/>
      <c r="K11" s="54"/>
      <c r="L11" s="54"/>
      <c r="M11" s="54"/>
      <c r="O11" s="10"/>
      <c r="P11" s="16"/>
    </row>
    <row r="12" spans="2:16" x14ac:dyDescent="0.25">
      <c r="B12" s="49">
        <v>3</v>
      </c>
      <c r="C12" s="52" t="s">
        <v>85</v>
      </c>
      <c r="D12" s="33" t="s">
        <v>75</v>
      </c>
      <c r="E12" s="54"/>
      <c r="F12" s="58"/>
      <c r="G12" s="50">
        <v>45230</v>
      </c>
      <c r="H12" s="50"/>
      <c r="I12" s="54">
        <v>45231</v>
      </c>
      <c r="J12" s="68" t="s">
        <v>170</v>
      </c>
      <c r="K12" s="54">
        <v>45232</v>
      </c>
      <c r="L12" s="68" t="s">
        <v>170</v>
      </c>
      <c r="M12" s="54">
        <v>45233</v>
      </c>
      <c r="N12" s="68" t="s">
        <v>170</v>
      </c>
      <c r="O12" s="10"/>
      <c r="P12" s="16"/>
    </row>
    <row r="13" spans="2:16" x14ac:dyDescent="0.25">
      <c r="B13" s="49">
        <v>7</v>
      </c>
      <c r="C13" s="48" t="s">
        <v>72</v>
      </c>
      <c r="D13" s="53" t="s">
        <v>63</v>
      </c>
      <c r="E13" s="54">
        <v>45236</v>
      </c>
      <c r="F13" s="58"/>
      <c r="G13" s="50"/>
      <c r="H13" s="50"/>
      <c r="I13" s="54"/>
      <c r="J13" s="54"/>
      <c r="K13" s="54"/>
      <c r="L13" s="54"/>
      <c r="M13" s="54"/>
      <c r="O13" s="10"/>
      <c r="P13" s="16"/>
    </row>
    <row r="14" spans="2:16" x14ac:dyDescent="0.25">
      <c r="B14" s="49">
        <v>4</v>
      </c>
      <c r="C14" s="52" t="s">
        <v>85</v>
      </c>
      <c r="D14" s="33" t="s">
        <v>77</v>
      </c>
      <c r="E14" s="33"/>
      <c r="F14" s="59"/>
      <c r="G14" s="50">
        <v>45237</v>
      </c>
      <c r="H14" s="50"/>
      <c r="I14" s="54">
        <v>45238</v>
      </c>
      <c r="J14" s="68" t="s">
        <v>170</v>
      </c>
      <c r="K14" s="54">
        <v>45239</v>
      </c>
      <c r="L14" s="68" t="s">
        <v>170</v>
      </c>
      <c r="M14" s="54">
        <v>45240</v>
      </c>
      <c r="N14" s="68" t="s">
        <v>170</v>
      </c>
      <c r="O14" s="10"/>
      <c r="P14" s="16"/>
    </row>
    <row r="15" spans="2:16" x14ac:dyDescent="0.25">
      <c r="B15" s="49">
        <v>8</v>
      </c>
      <c r="C15" s="48" t="s">
        <v>72</v>
      </c>
      <c r="D15" s="53" t="s">
        <v>63</v>
      </c>
      <c r="E15" s="54">
        <v>45243</v>
      </c>
      <c r="F15" s="68" t="s">
        <v>170</v>
      </c>
      <c r="G15" s="50"/>
      <c r="H15" s="50"/>
      <c r="I15" s="54"/>
      <c r="J15" s="54"/>
      <c r="K15" s="54"/>
      <c r="L15" s="54"/>
      <c r="M15" s="54"/>
      <c r="O15" s="10"/>
      <c r="P15" s="16"/>
    </row>
    <row r="16" spans="2:16" x14ac:dyDescent="0.25">
      <c r="B16" s="49">
        <v>5</v>
      </c>
      <c r="C16" s="52" t="s">
        <v>85</v>
      </c>
      <c r="D16" s="33" t="s">
        <v>78</v>
      </c>
      <c r="E16" s="33"/>
      <c r="F16" s="59"/>
      <c r="G16" s="50">
        <v>45244</v>
      </c>
      <c r="H16" s="50"/>
      <c r="I16" s="54">
        <v>45245</v>
      </c>
      <c r="J16" s="68" t="s">
        <v>170</v>
      </c>
      <c r="K16" s="54">
        <v>45246</v>
      </c>
      <c r="L16" s="68" t="s">
        <v>170</v>
      </c>
      <c r="M16" s="54">
        <v>45247</v>
      </c>
      <c r="N16" s="68" t="s">
        <v>170</v>
      </c>
      <c r="O16" s="10"/>
      <c r="P16" s="16"/>
    </row>
    <row r="17" spans="2:16" x14ac:dyDescent="0.25">
      <c r="B17" s="49">
        <v>9</v>
      </c>
      <c r="C17" s="48" t="s">
        <v>72</v>
      </c>
      <c r="D17" s="53" t="s">
        <v>64</v>
      </c>
      <c r="E17" s="54">
        <v>45250</v>
      </c>
      <c r="F17" s="68" t="s">
        <v>170</v>
      </c>
      <c r="G17" s="50"/>
      <c r="H17" s="50"/>
      <c r="I17" s="54"/>
      <c r="J17" s="54"/>
      <c r="K17" s="54"/>
      <c r="L17" s="54"/>
      <c r="M17" s="54"/>
      <c r="O17" s="10"/>
      <c r="P17" s="16"/>
    </row>
    <row r="18" spans="2:16" x14ac:dyDescent="0.25">
      <c r="B18" s="49">
        <v>6</v>
      </c>
      <c r="C18" s="52" t="s">
        <v>85</v>
      </c>
      <c r="D18" s="33" t="s">
        <v>79</v>
      </c>
      <c r="E18" s="33"/>
      <c r="F18" s="59"/>
      <c r="G18" s="50">
        <v>45251</v>
      </c>
      <c r="H18" s="50"/>
      <c r="I18" s="54">
        <v>45252</v>
      </c>
      <c r="J18" s="68" t="s">
        <v>170</v>
      </c>
      <c r="K18" s="54">
        <v>45253</v>
      </c>
      <c r="L18" s="68" t="s">
        <v>170</v>
      </c>
      <c r="M18" s="54">
        <v>45254</v>
      </c>
      <c r="N18" s="68" t="s">
        <v>170</v>
      </c>
      <c r="O18" s="10"/>
      <c r="P18" s="16"/>
    </row>
    <row r="19" spans="2:16" x14ac:dyDescent="0.25">
      <c r="B19" s="49">
        <v>10</v>
      </c>
      <c r="C19" s="48" t="s">
        <v>72</v>
      </c>
      <c r="D19" s="53" t="s">
        <v>64</v>
      </c>
      <c r="E19" s="54">
        <v>45257</v>
      </c>
      <c r="F19" s="68" t="s">
        <v>170</v>
      </c>
      <c r="G19" s="50"/>
      <c r="H19" s="50"/>
      <c r="I19" s="54"/>
      <c r="J19" s="54"/>
      <c r="K19" s="54"/>
      <c r="L19" s="54"/>
      <c r="M19" s="54"/>
      <c r="O19" s="10"/>
      <c r="P19" s="16"/>
    </row>
    <row r="20" spans="2:16" x14ac:dyDescent="0.25">
      <c r="B20" s="49">
        <v>7</v>
      </c>
      <c r="C20" s="52" t="s">
        <v>85</v>
      </c>
      <c r="D20" s="33" t="s">
        <v>80</v>
      </c>
      <c r="E20" s="33"/>
      <c r="F20" s="59"/>
      <c r="G20" s="50">
        <v>45258</v>
      </c>
      <c r="H20" s="50"/>
      <c r="I20" s="54">
        <v>45259</v>
      </c>
      <c r="J20" s="68" t="s">
        <v>170</v>
      </c>
      <c r="K20" s="54">
        <v>45260</v>
      </c>
      <c r="L20" s="68" t="s">
        <v>170</v>
      </c>
      <c r="M20" s="54">
        <v>45261</v>
      </c>
      <c r="N20" s="68" t="s">
        <v>170</v>
      </c>
      <c r="O20" s="10"/>
      <c r="P20" s="16"/>
    </row>
    <row r="21" spans="2:16" x14ac:dyDescent="0.25">
      <c r="B21" s="49">
        <v>11</v>
      </c>
      <c r="C21" s="48" t="s">
        <v>72</v>
      </c>
      <c r="D21" s="53" t="s">
        <v>65</v>
      </c>
      <c r="E21" s="54">
        <v>45264</v>
      </c>
      <c r="F21" s="58"/>
      <c r="G21" s="49"/>
      <c r="H21" s="49"/>
      <c r="I21" s="33"/>
      <c r="J21" s="33"/>
      <c r="K21" s="33"/>
      <c r="L21" s="33"/>
      <c r="M21" s="33"/>
      <c r="O21" s="10"/>
      <c r="P21" s="16"/>
    </row>
    <row r="22" spans="2:16" x14ac:dyDescent="0.25">
      <c r="B22" s="49">
        <v>8</v>
      </c>
      <c r="C22" s="52" t="s">
        <v>85</v>
      </c>
      <c r="D22" s="33" t="s">
        <v>76</v>
      </c>
      <c r="E22" s="54"/>
      <c r="F22" s="58"/>
      <c r="G22" s="50">
        <v>45265</v>
      </c>
      <c r="H22" s="50"/>
      <c r="I22" s="54">
        <v>45266</v>
      </c>
      <c r="J22" s="54"/>
      <c r="K22" s="54">
        <v>45267</v>
      </c>
      <c r="L22" s="54"/>
      <c r="M22" s="54">
        <v>45268</v>
      </c>
      <c r="O22" s="10"/>
      <c r="P22" s="16"/>
    </row>
    <row r="23" spans="2:16" x14ac:dyDescent="0.25">
      <c r="B23" s="49">
        <v>12</v>
      </c>
      <c r="C23" s="48" t="s">
        <v>72</v>
      </c>
      <c r="D23" s="53" t="s">
        <v>66</v>
      </c>
      <c r="E23" s="54">
        <v>45271</v>
      </c>
      <c r="F23" s="58"/>
      <c r="G23" s="49"/>
      <c r="H23" s="49"/>
      <c r="I23" s="33"/>
      <c r="J23" s="33"/>
      <c r="K23" s="33"/>
      <c r="L23" s="33"/>
      <c r="M23" s="33"/>
      <c r="O23" s="10"/>
      <c r="P23" s="16"/>
    </row>
    <row r="24" spans="2:16" x14ac:dyDescent="0.25">
      <c r="B24" s="49">
        <v>9</v>
      </c>
      <c r="C24" s="52" t="s">
        <v>85</v>
      </c>
      <c r="D24" s="33" t="s">
        <v>81</v>
      </c>
      <c r="E24" s="54"/>
      <c r="F24" s="58"/>
      <c r="G24" s="50">
        <v>45272</v>
      </c>
      <c r="H24" s="50"/>
      <c r="I24" s="54">
        <v>45273</v>
      </c>
      <c r="J24" s="54"/>
      <c r="K24" s="54">
        <v>45274</v>
      </c>
      <c r="L24" s="54"/>
      <c r="M24" s="54">
        <v>45275</v>
      </c>
      <c r="O24" s="10"/>
      <c r="P24" s="16"/>
    </row>
    <row r="25" spans="2:16" x14ac:dyDescent="0.25">
      <c r="B25" s="49">
        <v>13</v>
      </c>
      <c r="C25" s="48" t="s">
        <v>72</v>
      </c>
      <c r="D25" s="53" t="s">
        <v>67</v>
      </c>
      <c r="E25" s="54">
        <v>45278</v>
      </c>
      <c r="F25" s="58"/>
      <c r="G25" s="49"/>
      <c r="H25" s="49"/>
      <c r="I25" s="33"/>
      <c r="J25" s="33"/>
      <c r="K25" s="33"/>
      <c r="L25" s="33"/>
      <c r="M25" s="33"/>
      <c r="O25" s="10"/>
      <c r="P25" s="16"/>
    </row>
    <row r="26" spans="2:16" x14ac:dyDescent="0.25">
      <c r="B26" s="49">
        <v>10</v>
      </c>
      <c r="C26" s="52" t="s">
        <v>85</v>
      </c>
      <c r="D26" s="33" t="s">
        <v>82</v>
      </c>
      <c r="E26" s="54"/>
      <c r="F26" s="58"/>
      <c r="G26" s="50">
        <v>45279</v>
      </c>
      <c r="H26" s="50"/>
      <c r="I26" s="54">
        <v>45280</v>
      </c>
      <c r="J26" s="54"/>
      <c r="K26" s="54">
        <v>45281</v>
      </c>
      <c r="L26" s="54"/>
      <c r="M26" s="54">
        <v>45282</v>
      </c>
      <c r="O26" s="10"/>
    </row>
    <row r="27" spans="2:16" x14ac:dyDescent="0.25">
      <c r="B27" s="49">
        <v>11</v>
      </c>
      <c r="C27" s="52" t="s">
        <v>85</v>
      </c>
      <c r="D27" s="33" t="s">
        <v>86</v>
      </c>
      <c r="E27" s="33"/>
      <c r="F27" s="59"/>
      <c r="G27" s="50">
        <v>45286</v>
      </c>
      <c r="H27" s="50"/>
      <c r="I27" s="54">
        <v>45287</v>
      </c>
      <c r="J27" s="54"/>
      <c r="K27" s="54">
        <v>45288</v>
      </c>
      <c r="L27" s="54"/>
      <c r="M27" s="54">
        <v>45289</v>
      </c>
      <c r="O27" s="10"/>
    </row>
    <row r="28" spans="2:16" x14ac:dyDescent="0.25">
      <c r="B28" s="49">
        <v>12</v>
      </c>
      <c r="C28" s="52" t="s">
        <v>85</v>
      </c>
      <c r="D28" s="33" t="s">
        <v>83</v>
      </c>
      <c r="E28" s="54"/>
      <c r="F28" s="58"/>
      <c r="G28" s="50">
        <v>45306</v>
      </c>
      <c r="H28" s="50"/>
      <c r="I28" s="54">
        <v>45307</v>
      </c>
      <c r="J28" s="54"/>
      <c r="K28" s="54">
        <v>45308</v>
      </c>
      <c r="L28" s="54"/>
      <c r="M28" s="54">
        <v>45309</v>
      </c>
      <c r="O28" s="10"/>
    </row>
    <row r="29" spans="2:16" x14ac:dyDescent="0.25">
      <c r="B29" s="49">
        <v>13</v>
      </c>
      <c r="C29" s="52" t="s">
        <v>85</v>
      </c>
      <c r="D29" s="33" t="s">
        <v>84</v>
      </c>
      <c r="E29" s="33"/>
      <c r="F29" s="59"/>
      <c r="G29" s="50">
        <v>45313</v>
      </c>
      <c r="H29" s="50"/>
      <c r="I29" s="54">
        <v>45314</v>
      </c>
      <c r="J29" s="54"/>
      <c r="K29" s="54">
        <v>45315</v>
      </c>
      <c r="L29" s="54"/>
      <c r="M29" s="54">
        <v>45316</v>
      </c>
      <c r="O29" s="10"/>
    </row>
    <row r="30" spans="2:16" x14ac:dyDescent="0.25">
      <c r="E30" s="10"/>
      <c r="F30" s="60"/>
      <c r="O30" s="10"/>
    </row>
    <row r="31" spans="2:16" x14ac:dyDescent="0.25">
      <c r="G31" s="11"/>
      <c r="H31" s="11"/>
      <c r="I31" s="10"/>
      <c r="J31" s="10"/>
      <c r="K31" s="10"/>
      <c r="L31" s="10"/>
      <c r="M31" s="10"/>
      <c r="O31" s="10"/>
    </row>
    <row r="32" spans="2:16" x14ac:dyDescent="0.25">
      <c r="B32" s="2" t="s">
        <v>45</v>
      </c>
      <c r="C32" s="9" t="s">
        <v>71</v>
      </c>
      <c r="D32" s="55" t="s">
        <v>68</v>
      </c>
      <c r="E32" s="11" t="s">
        <v>129</v>
      </c>
      <c r="F32" s="11" t="s">
        <v>130</v>
      </c>
      <c r="G32" s="2" t="s">
        <v>127</v>
      </c>
      <c r="K32" t="s">
        <v>135</v>
      </c>
      <c r="M32" t="s">
        <v>127</v>
      </c>
    </row>
    <row r="33" spans="2:17" x14ac:dyDescent="0.25">
      <c r="B33" s="2">
        <v>1</v>
      </c>
      <c r="C33" s="9" t="s">
        <v>72</v>
      </c>
      <c r="D33" s="61" t="s">
        <v>60</v>
      </c>
      <c r="E33" s="10">
        <v>45194</v>
      </c>
      <c r="F33" s="2" t="s">
        <v>72</v>
      </c>
      <c r="G33" s="63" t="s">
        <v>128</v>
      </c>
      <c r="H33" s="63"/>
      <c r="M33" s="67" t="s">
        <v>136</v>
      </c>
      <c r="N33" s="10"/>
      <c r="O33" s="10"/>
      <c r="P33" s="10"/>
      <c r="Q33" s="10"/>
    </row>
    <row r="34" spans="2:17" x14ac:dyDescent="0.25">
      <c r="B34" s="2">
        <v>2</v>
      </c>
      <c r="C34" s="9" t="s">
        <v>72</v>
      </c>
      <c r="D34" s="61" t="s">
        <v>70</v>
      </c>
      <c r="E34" s="10">
        <v>45201</v>
      </c>
      <c r="F34" s="2" t="s">
        <v>72</v>
      </c>
      <c r="G34" s="63" t="s">
        <v>128</v>
      </c>
      <c r="H34" s="63"/>
      <c r="M34" s="67" t="s">
        <v>137</v>
      </c>
      <c r="N34" s="10"/>
      <c r="O34" s="10"/>
      <c r="P34" s="10"/>
      <c r="Q34" s="10"/>
    </row>
    <row r="35" spans="2:17" x14ac:dyDescent="0.25">
      <c r="B35" s="2">
        <v>3</v>
      </c>
      <c r="C35" s="9" t="s">
        <v>72</v>
      </c>
      <c r="D35" s="61" t="s">
        <v>61</v>
      </c>
      <c r="E35" s="10">
        <v>45208</v>
      </c>
      <c r="F35" s="2" t="s">
        <v>72</v>
      </c>
      <c r="G35" s="63" t="s">
        <v>128</v>
      </c>
      <c r="H35" s="63"/>
      <c r="M35" s="67" t="s">
        <v>138</v>
      </c>
      <c r="N35" s="10"/>
      <c r="O35" s="10"/>
      <c r="P35" s="10"/>
      <c r="Q35" s="10"/>
    </row>
    <row r="36" spans="2:17" x14ac:dyDescent="0.25">
      <c r="B36" s="2">
        <v>4</v>
      </c>
      <c r="C36" s="9" t="s">
        <v>72</v>
      </c>
      <c r="D36" s="61" t="s">
        <v>69</v>
      </c>
      <c r="E36" s="10">
        <v>45215</v>
      </c>
      <c r="F36" s="2" t="s">
        <v>72</v>
      </c>
      <c r="G36" s="63" t="s">
        <v>128</v>
      </c>
      <c r="H36" s="63"/>
      <c r="M36" s="67" t="s">
        <v>139</v>
      </c>
      <c r="N36" s="10"/>
      <c r="O36" s="10"/>
      <c r="P36" s="10"/>
      <c r="Q36" s="10"/>
    </row>
    <row r="37" spans="2:17" x14ac:dyDescent="0.25">
      <c r="B37" s="2">
        <v>1</v>
      </c>
      <c r="C37" s="9" t="s">
        <v>85</v>
      </c>
      <c r="D37" s="61" t="s">
        <v>73</v>
      </c>
      <c r="E37" s="10">
        <v>45216</v>
      </c>
      <c r="F37" s="2" t="s">
        <v>85</v>
      </c>
      <c r="G37" s="62" t="s">
        <v>131</v>
      </c>
      <c r="H37" s="62"/>
      <c r="M37" s="67" t="s">
        <v>140</v>
      </c>
      <c r="O37" s="10"/>
      <c r="P37" s="10"/>
    </row>
    <row r="38" spans="2:17" x14ac:dyDescent="0.25">
      <c r="B38" s="2"/>
      <c r="C38" s="9" t="s">
        <v>85</v>
      </c>
      <c r="D38" s="61" t="s">
        <v>73</v>
      </c>
      <c r="E38" s="10">
        <v>45217</v>
      </c>
      <c r="F38" s="2" t="s">
        <v>85</v>
      </c>
      <c r="G38" s="64" t="s">
        <v>132</v>
      </c>
      <c r="H38" s="64"/>
      <c r="M38" s="67" t="s">
        <v>141</v>
      </c>
      <c r="N38" s="10"/>
      <c r="O38" s="10"/>
      <c r="P38" s="10"/>
      <c r="Q38" s="10"/>
    </row>
    <row r="39" spans="2:17" x14ac:dyDescent="0.25">
      <c r="B39" s="2"/>
      <c r="C39" s="9" t="s">
        <v>85</v>
      </c>
      <c r="D39" s="61" t="s">
        <v>73</v>
      </c>
      <c r="E39" s="10">
        <v>45218</v>
      </c>
      <c r="F39" s="2" t="s">
        <v>85</v>
      </c>
      <c r="G39" s="65" t="s">
        <v>133</v>
      </c>
      <c r="H39" s="65"/>
      <c r="M39" s="67" t="s">
        <v>142</v>
      </c>
      <c r="N39" s="10"/>
      <c r="O39" s="10"/>
      <c r="P39" s="10"/>
      <c r="Q39" s="10"/>
    </row>
    <row r="40" spans="2:17" x14ac:dyDescent="0.25">
      <c r="B40" s="2"/>
      <c r="C40" s="9" t="s">
        <v>85</v>
      </c>
      <c r="D40" s="61" t="s">
        <v>73</v>
      </c>
      <c r="E40" s="10">
        <v>45219</v>
      </c>
      <c r="F40" s="2" t="s">
        <v>85</v>
      </c>
      <c r="G40" s="66" t="s">
        <v>134</v>
      </c>
      <c r="H40" s="66"/>
      <c r="M40" s="67" t="s">
        <v>143</v>
      </c>
      <c r="N40" s="10"/>
      <c r="O40" s="10"/>
      <c r="P40" s="10"/>
      <c r="Q40" s="10"/>
    </row>
    <row r="41" spans="2:17" x14ac:dyDescent="0.25">
      <c r="B41" s="2">
        <v>5</v>
      </c>
      <c r="C41" s="9" t="s">
        <v>72</v>
      </c>
      <c r="D41" s="61" t="s">
        <v>87</v>
      </c>
      <c r="E41" s="10">
        <v>45222</v>
      </c>
      <c r="F41" s="2" t="s">
        <v>72</v>
      </c>
      <c r="G41" s="63" t="s">
        <v>128</v>
      </c>
      <c r="H41" s="63"/>
      <c r="M41" s="67" t="s">
        <v>144</v>
      </c>
      <c r="N41" s="10"/>
      <c r="O41" s="10"/>
      <c r="P41" s="10"/>
      <c r="Q41" s="10"/>
    </row>
    <row r="42" spans="2:17" x14ac:dyDescent="0.25">
      <c r="B42" s="2">
        <v>2</v>
      </c>
      <c r="C42" s="9" t="s">
        <v>85</v>
      </c>
      <c r="D42" s="61" t="s">
        <v>74</v>
      </c>
      <c r="E42" s="10">
        <v>45223</v>
      </c>
      <c r="F42" s="2" t="s">
        <v>85</v>
      </c>
      <c r="G42" s="62" t="s">
        <v>131</v>
      </c>
      <c r="H42" s="62"/>
      <c r="M42" s="67" t="s">
        <v>145</v>
      </c>
      <c r="N42" s="10"/>
      <c r="O42" s="10"/>
      <c r="P42" s="10"/>
      <c r="Q42" s="10"/>
    </row>
    <row r="43" spans="2:17" x14ac:dyDescent="0.25">
      <c r="C43" s="9" t="s">
        <v>85</v>
      </c>
      <c r="D43" s="61" t="s">
        <v>74</v>
      </c>
      <c r="E43" s="10">
        <v>45224</v>
      </c>
      <c r="F43" s="2" t="s">
        <v>85</v>
      </c>
      <c r="G43" s="64" t="s">
        <v>132</v>
      </c>
      <c r="H43" s="64"/>
      <c r="M43" s="67" t="s">
        <v>146</v>
      </c>
      <c r="N43" s="10"/>
      <c r="O43" s="10"/>
      <c r="P43" s="10"/>
      <c r="Q43" s="10"/>
    </row>
    <row r="44" spans="2:17" x14ac:dyDescent="0.25">
      <c r="C44" s="9" t="s">
        <v>85</v>
      </c>
      <c r="D44" s="61" t="s">
        <v>74</v>
      </c>
      <c r="E44" s="10">
        <v>45225</v>
      </c>
      <c r="F44" s="2" t="s">
        <v>85</v>
      </c>
      <c r="G44" s="65" t="s">
        <v>133</v>
      </c>
      <c r="H44" s="65"/>
      <c r="M44" s="67" t="s">
        <v>147</v>
      </c>
      <c r="N44" s="10"/>
      <c r="O44" s="10"/>
      <c r="P44" s="10"/>
      <c r="Q44" s="10"/>
    </row>
    <row r="45" spans="2:17" x14ac:dyDescent="0.25">
      <c r="C45" s="9" t="s">
        <v>85</v>
      </c>
      <c r="D45" s="61" t="s">
        <v>74</v>
      </c>
      <c r="E45" s="10">
        <v>45226</v>
      </c>
      <c r="F45" s="2" t="s">
        <v>85</v>
      </c>
      <c r="G45" s="66" t="s">
        <v>134</v>
      </c>
      <c r="H45" s="66"/>
      <c r="M45" s="67" t="s">
        <v>148</v>
      </c>
      <c r="N45" s="10"/>
      <c r="O45" s="10"/>
      <c r="P45" s="10"/>
      <c r="Q45" s="10"/>
    </row>
    <row r="46" spans="2:17" ht="15" customHeight="1" x14ac:dyDescent="0.25">
      <c r="B46" s="2">
        <v>6</v>
      </c>
      <c r="C46" s="9" t="s">
        <v>72</v>
      </c>
      <c r="D46" s="61" t="s">
        <v>62</v>
      </c>
      <c r="E46" s="10">
        <v>45229</v>
      </c>
      <c r="F46" s="2" t="s">
        <v>72</v>
      </c>
      <c r="G46" s="63" t="s">
        <v>128</v>
      </c>
      <c r="H46" s="63"/>
      <c r="M46" s="67" t="s">
        <v>149</v>
      </c>
      <c r="N46" s="10"/>
      <c r="O46" s="10"/>
      <c r="P46" s="10"/>
      <c r="Q46" s="10"/>
    </row>
    <row r="47" spans="2:17" x14ac:dyDescent="0.25">
      <c r="B47" s="2">
        <v>3</v>
      </c>
      <c r="C47" s="9" t="s">
        <v>85</v>
      </c>
      <c r="D47" s="61" t="s">
        <v>75</v>
      </c>
      <c r="E47" s="10">
        <v>45230</v>
      </c>
      <c r="F47" s="2" t="s">
        <v>85</v>
      </c>
      <c r="G47" s="62" t="s">
        <v>131</v>
      </c>
      <c r="H47" s="62"/>
      <c r="M47" s="67" t="s">
        <v>150</v>
      </c>
      <c r="N47" s="10"/>
      <c r="O47" s="10"/>
      <c r="P47" s="10"/>
      <c r="Q47" s="10"/>
    </row>
    <row r="48" spans="2:17" x14ac:dyDescent="0.25">
      <c r="C48" s="9" t="s">
        <v>85</v>
      </c>
      <c r="D48" s="61" t="s">
        <v>75</v>
      </c>
      <c r="E48" s="10">
        <v>45231</v>
      </c>
      <c r="F48" s="2" t="s">
        <v>85</v>
      </c>
      <c r="G48" s="64" t="s">
        <v>132</v>
      </c>
      <c r="H48" s="64"/>
      <c r="M48" s="67" t="s">
        <v>151</v>
      </c>
      <c r="N48" s="10"/>
      <c r="O48" s="10"/>
      <c r="P48" s="10"/>
      <c r="Q48" s="10"/>
    </row>
    <row r="49" spans="2:17" x14ac:dyDescent="0.25">
      <c r="C49" s="9" t="s">
        <v>85</v>
      </c>
      <c r="D49" s="61" t="s">
        <v>75</v>
      </c>
      <c r="E49" s="10">
        <v>45232</v>
      </c>
      <c r="F49" s="2" t="s">
        <v>85</v>
      </c>
      <c r="G49" s="65" t="s">
        <v>133</v>
      </c>
      <c r="H49" s="65"/>
      <c r="M49" s="67" t="s">
        <v>152</v>
      </c>
      <c r="N49" s="10"/>
      <c r="O49" s="10"/>
      <c r="P49" s="10"/>
      <c r="Q49" s="10"/>
    </row>
    <row r="50" spans="2:17" x14ac:dyDescent="0.25">
      <c r="C50" s="9" t="s">
        <v>85</v>
      </c>
      <c r="D50" s="61" t="s">
        <v>75</v>
      </c>
      <c r="E50" s="10">
        <v>45233</v>
      </c>
      <c r="F50" s="2" t="s">
        <v>85</v>
      </c>
      <c r="G50" s="66" t="s">
        <v>134</v>
      </c>
      <c r="H50" s="66"/>
      <c r="M50" s="67" t="s">
        <v>153</v>
      </c>
      <c r="N50" s="10"/>
      <c r="O50" s="10"/>
      <c r="P50" s="10"/>
      <c r="Q50" s="10"/>
    </row>
    <row r="51" spans="2:17" x14ac:dyDescent="0.25">
      <c r="B51" s="2">
        <v>7</v>
      </c>
      <c r="C51" s="9" t="s">
        <v>72</v>
      </c>
      <c r="D51" s="61" t="s">
        <v>63</v>
      </c>
      <c r="E51" s="10">
        <v>45236</v>
      </c>
      <c r="F51" s="2" t="s">
        <v>72</v>
      </c>
      <c r="G51" s="63" t="s">
        <v>128</v>
      </c>
      <c r="H51" s="63"/>
      <c r="M51" s="67" t="s">
        <v>154</v>
      </c>
      <c r="N51" s="10"/>
      <c r="O51" s="10"/>
      <c r="P51" s="10"/>
      <c r="Q51" s="10"/>
    </row>
    <row r="52" spans="2:17" x14ac:dyDescent="0.25">
      <c r="B52" s="2">
        <v>4</v>
      </c>
      <c r="C52" s="9" t="s">
        <v>85</v>
      </c>
      <c r="D52" s="61" t="s">
        <v>77</v>
      </c>
      <c r="E52" s="10">
        <v>45237</v>
      </c>
      <c r="F52" s="2" t="s">
        <v>85</v>
      </c>
      <c r="G52" s="62" t="s">
        <v>131</v>
      </c>
      <c r="H52" s="62"/>
      <c r="M52" s="67" t="s">
        <v>155</v>
      </c>
      <c r="N52" s="10"/>
      <c r="O52" s="10"/>
      <c r="P52" s="10"/>
      <c r="Q52" s="10"/>
    </row>
    <row r="53" spans="2:17" x14ac:dyDescent="0.25">
      <c r="C53" s="9" t="s">
        <v>85</v>
      </c>
      <c r="D53" s="61" t="s">
        <v>77</v>
      </c>
      <c r="E53" s="10">
        <v>45238</v>
      </c>
      <c r="F53" s="2" t="s">
        <v>85</v>
      </c>
      <c r="G53" s="64" t="s">
        <v>132</v>
      </c>
      <c r="H53" s="64"/>
      <c r="M53" s="67" t="s">
        <v>156</v>
      </c>
      <c r="N53" s="10"/>
      <c r="O53" s="10"/>
      <c r="P53" s="10"/>
      <c r="Q53" s="10"/>
    </row>
    <row r="54" spans="2:17" x14ac:dyDescent="0.25">
      <c r="C54" s="9" t="s">
        <v>85</v>
      </c>
      <c r="D54" s="61" t="s">
        <v>77</v>
      </c>
      <c r="E54" s="10">
        <v>45239</v>
      </c>
      <c r="F54" s="2" t="s">
        <v>85</v>
      </c>
      <c r="G54" s="65" t="s">
        <v>133</v>
      </c>
      <c r="H54" s="65"/>
      <c r="M54" s="67" t="s">
        <v>157</v>
      </c>
      <c r="N54" s="10"/>
      <c r="O54" s="10"/>
      <c r="P54" s="10"/>
      <c r="Q54" s="10"/>
    </row>
    <row r="55" spans="2:17" x14ac:dyDescent="0.25">
      <c r="C55" s="9" t="s">
        <v>85</v>
      </c>
      <c r="D55" s="61" t="s">
        <v>77</v>
      </c>
      <c r="E55" s="10">
        <v>45240</v>
      </c>
      <c r="F55" s="2" t="s">
        <v>85</v>
      </c>
      <c r="G55" s="66" t="s">
        <v>134</v>
      </c>
      <c r="H55" s="66"/>
      <c r="M55" s="67" t="s">
        <v>158</v>
      </c>
      <c r="N55" s="10"/>
      <c r="O55" s="10"/>
      <c r="P55" s="10"/>
      <c r="Q55" s="10"/>
    </row>
    <row r="56" spans="2:17" x14ac:dyDescent="0.25">
      <c r="B56" s="2">
        <v>8</v>
      </c>
      <c r="C56" s="9" t="s">
        <v>72</v>
      </c>
      <c r="D56" s="61" t="s">
        <v>63</v>
      </c>
      <c r="E56" s="10">
        <v>45243</v>
      </c>
      <c r="F56" s="2" t="s">
        <v>72</v>
      </c>
      <c r="G56" s="63" t="s">
        <v>128</v>
      </c>
      <c r="H56" s="63"/>
      <c r="M56" s="67" t="s">
        <v>159</v>
      </c>
      <c r="N56" s="10"/>
      <c r="O56" s="10"/>
      <c r="P56" s="10"/>
      <c r="Q56" s="10"/>
    </row>
    <row r="57" spans="2:17" x14ac:dyDescent="0.25">
      <c r="B57" s="2">
        <v>5</v>
      </c>
      <c r="C57" s="9" t="s">
        <v>85</v>
      </c>
      <c r="D57" s="61" t="s">
        <v>78</v>
      </c>
      <c r="E57" s="10">
        <v>45244</v>
      </c>
      <c r="F57" s="2" t="s">
        <v>85</v>
      </c>
      <c r="G57" s="62" t="s">
        <v>131</v>
      </c>
      <c r="H57" s="62"/>
      <c r="M57" s="67" t="s">
        <v>160</v>
      </c>
      <c r="N57" s="10"/>
      <c r="O57" s="10"/>
      <c r="P57" s="10"/>
      <c r="Q57" s="10"/>
    </row>
    <row r="58" spans="2:17" x14ac:dyDescent="0.25">
      <c r="C58" s="9" t="s">
        <v>85</v>
      </c>
      <c r="D58" s="61" t="s">
        <v>78</v>
      </c>
      <c r="E58" s="10">
        <v>45245</v>
      </c>
      <c r="F58" s="2" t="s">
        <v>85</v>
      </c>
      <c r="G58" s="64" t="s">
        <v>132</v>
      </c>
      <c r="H58" s="64"/>
      <c r="M58" s="67" t="s">
        <v>161</v>
      </c>
      <c r="N58" s="10"/>
      <c r="O58" s="10"/>
      <c r="P58" s="10"/>
      <c r="Q58" s="10"/>
    </row>
    <row r="59" spans="2:17" x14ac:dyDescent="0.25">
      <c r="C59" s="9" t="s">
        <v>85</v>
      </c>
      <c r="D59" s="61" t="s">
        <v>78</v>
      </c>
      <c r="E59" s="10">
        <v>45246</v>
      </c>
      <c r="F59" s="2" t="s">
        <v>85</v>
      </c>
      <c r="G59" s="65" t="s">
        <v>133</v>
      </c>
      <c r="H59" s="65"/>
      <c r="M59" s="67" t="s">
        <v>162</v>
      </c>
      <c r="N59" s="10"/>
      <c r="O59" s="10"/>
      <c r="P59" s="10"/>
      <c r="Q59" s="10"/>
    </row>
    <row r="60" spans="2:17" x14ac:dyDescent="0.25">
      <c r="C60" s="9" t="s">
        <v>85</v>
      </c>
      <c r="D60" s="61" t="s">
        <v>78</v>
      </c>
      <c r="E60" s="10">
        <v>45247</v>
      </c>
      <c r="F60" s="2" t="s">
        <v>85</v>
      </c>
      <c r="G60" s="66" t="s">
        <v>134</v>
      </c>
      <c r="H60" s="66"/>
      <c r="M60" s="67" t="s">
        <v>163</v>
      </c>
      <c r="N60" s="10"/>
      <c r="O60" s="10"/>
      <c r="P60" s="10"/>
      <c r="Q60" s="10"/>
    </row>
    <row r="61" spans="2:17" x14ac:dyDescent="0.25">
      <c r="B61" s="2">
        <v>9</v>
      </c>
      <c r="C61" s="9" t="s">
        <v>72</v>
      </c>
      <c r="D61" s="61" t="s">
        <v>64</v>
      </c>
      <c r="E61" s="10">
        <v>45250</v>
      </c>
      <c r="F61" s="2" t="s">
        <v>72</v>
      </c>
      <c r="G61" s="63" t="s">
        <v>128</v>
      </c>
      <c r="H61" s="63"/>
      <c r="M61" s="67" t="s">
        <v>164</v>
      </c>
      <c r="N61" s="10"/>
      <c r="O61" s="10"/>
      <c r="P61" s="10"/>
      <c r="Q61" s="10"/>
    </row>
    <row r="62" spans="2:17" x14ac:dyDescent="0.25">
      <c r="B62" s="2">
        <v>6</v>
      </c>
      <c r="C62" s="9" t="s">
        <v>85</v>
      </c>
      <c r="D62" s="61" t="s">
        <v>79</v>
      </c>
      <c r="E62" s="10">
        <v>45251</v>
      </c>
      <c r="F62" s="2" t="s">
        <v>85</v>
      </c>
      <c r="G62" s="62" t="s">
        <v>131</v>
      </c>
      <c r="H62" s="62"/>
      <c r="M62" s="67" t="s">
        <v>165</v>
      </c>
    </row>
    <row r="63" spans="2:17" x14ac:dyDescent="0.25">
      <c r="C63" s="9" t="s">
        <v>85</v>
      </c>
      <c r="D63" s="61" t="s">
        <v>79</v>
      </c>
      <c r="E63" s="10">
        <v>45252</v>
      </c>
      <c r="F63" s="2" t="s">
        <v>85</v>
      </c>
      <c r="G63" s="64" t="s">
        <v>132</v>
      </c>
      <c r="H63" s="64"/>
      <c r="M63" s="67" t="s">
        <v>166</v>
      </c>
    </row>
    <row r="64" spans="2:17" x14ac:dyDescent="0.25">
      <c r="C64" s="9" t="s">
        <v>85</v>
      </c>
      <c r="D64" s="61" t="s">
        <v>79</v>
      </c>
      <c r="E64" s="10">
        <v>45253</v>
      </c>
      <c r="F64" s="2" t="s">
        <v>85</v>
      </c>
      <c r="G64" s="65" t="s">
        <v>133</v>
      </c>
      <c r="H64" s="65"/>
      <c r="M64" s="67" t="s">
        <v>167</v>
      </c>
    </row>
    <row r="65" spans="2:13" x14ac:dyDescent="0.25">
      <c r="C65" s="9" t="s">
        <v>85</v>
      </c>
      <c r="D65" s="61" t="s">
        <v>79</v>
      </c>
      <c r="E65" s="10">
        <v>45254</v>
      </c>
      <c r="F65" s="2" t="s">
        <v>85</v>
      </c>
      <c r="G65" s="66" t="s">
        <v>134</v>
      </c>
      <c r="H65" s="66"/>
      <c r="M65" s="67" t="s">
        <v>168</v>
      </c>
    </row>
    <row r="66" spans="2:13" x14ac:dyDescent="0.25">
      <c r="B66" s="2">
        <v>10</v>
      </c>
      <c r="C66" s="9" t="s">
        <v>72</v>
      </c>
      <c r="D66" s="61" t="s">
        <v>64</v>
      </c>
      <c r="E66" s="10">
        <v>45257</v>
      </c>
      <c r="F66" s="2" t="s">
        <v>72</v>
      </c>
      <c r="G66" s="63" t="s">
        <v>128</v>
      </c>
      <c r="H66" s="63"/>
      <c r="M66" s="67" t="s">
        <v>169</v>
      </c>
    </row>
    <row r="67" spans="2:13" x14ac:dyDescent="0.25">
      <c r="B67" s="2">
        <v>7</v>
      </c>
      <c r="C67" s="9" t="s">
        <v>85</v>
      </c>
      <c r="D67" s="61" t="s">
        <v>80</v>
      </c>
      <c r="E67" s="10">
        <v>45258</v>
      </c>
      <c r="F67" s="2" t="s">
        <v>85</v>
      </c>
      <c r="G67" s="62" t="s">
        <v>131</v>
      </c>
      <c r="H67" s="62"/>
    </row>
    <row r="68" spans="2:13" x14ac:dyDescent="0.25">
      <c r="C68" s="9" t="s">
        <v>85</v>
      </c>
      <c r="D68" s="61" t="s">
        <v>80</v>
      </c>
      <c r="E68" s="10">
        <v>45259</v>
      </c>
      <c r="F68" s="2" t="s">
        <v>85</v>
      </c>
      <c r="G68" s="64" t="s">
        <v>132</v>
      </c>
      <c r="H68" s="64"/>
    </row>
    <row r="69" spans="2:13" x14ac:dyDescent="0.25">
      <c r="C69" s="9" t="s">
        <v>85</v>
      </c>
      <c r="D69" s="61" t="s">
        <v>80</v>
      </c>
      <c r="E69" s="10">
        <v>45260</v>
      </c>
      <c r="F69" s="2" t="s">
        <v>85</v>
      </c>
      <c r="G69" s="65" t="s">
        <v>133</v>
      </c>
      <c r="H69" s="65"/>
    </row>
    <row r="70" spans="2:13" x14ac:dyDescent="0.25">
      <c r="C70" s="9" t="s">
        <v>85</v>
      </c>
      <c r="D70" s="61" t="s">
        <v>80</v>
      </c>
      <c r="E70" s="10">
        <v>45261</v>
      </c>
      <c r="F70" s="2" t="s">
        <v>85</v>
      </c>
      <c r="G70" s="66" t="s">
        <v>134</v>
      </c>
      <c r="H70" s="66"/>
    </row>
    <row r="71" spans="2:13" x14ac:dyDescent="0.25">
      <c r="B71" s="2">
        <v>11</v>
      </c>
      <c r="C71" s="9" t="s">
        <v>72</v>
      </c>
      <c r="D71" s="61" t="s">
        <v>65</v>
      </c>
      <c r="E71" s="10">
        <v>45264</v>
      </c>
      <c r="F71" s="2" t="s">
        <v>72</v>
      </c>
      <c r="G71" s="63" t="s">
        <v>128</v>
      </c>
      <c r="H71" s="63"/>
    </row>
    <row r="72" spans="2:13" x14ac:dyDescent="0.25">
      <c r="B72" s="2">
        <v>8</v>
      </c>
      <c r="C72" s="9" t="s">
        <v>85</v>
      </c>
      <c r="D72" s="61" t="s">
        <v>76</v>
      </c>
      <c r="E72" s="10">
        <v>45265</v>
      </c>
      <c r="F72" s="2" t="s">
        <v>85</v>
      </c>
      <c r="G72" s="62" t="s">
        <v>131</v>
      </c>
      <c r="H72" s="62"/>
    </row>
    <row r="73" spans="2:13" x14ac:dyDescent="0.25">
      <c r="C73" s="9" t="s">
        <v>85</v>
      </c>
      <c r="D73" s="61" t="s">
        <v>76</v>
      </c>
      <c r="E73" s="10">
        <v>45266</v>
      </c>
      <c r="F73" s="2" t="s">
        <v>85</v>
      </c>
      <c r="G73" s="64" t="s">
        <v>132</v>
      </c>
      <c r="H73" s="64"/>
    </row>
    <row r="74" spans="2:13" x14ac:dyDescent="0.25">
      <c r="C74" s="9" t="s">
        <v>85</v>
      </c>
      <c r="D74" s="61" t="s">
        <v>76</v>
      </c>
      <c r="E74" s="10">
        <v>45267</v>
      </c>
      <c r="F74" s="2" t="s">
        <v>85</v>
      </c>
      <c r="G74" s="65" t="s">
        <v>133</v>
      </c>
      <c r="H74" s="65"/>
    </row>
    <row r="75" spans="2:13" x14ac:dyDescent="0.25">
      <c r="C75" s="9" t="s">
        <v>85</v>
      </c>
      <c r="D75" s="61" t="s">
        <v>76</v>
      </c>
      <c r="E75" s="10">
        <v>45268</v>
      </c>
      <c r="F75" s="2" t="s">
        <v>85</v>
      </c>
      <c r="G75" s="66" t="s">
        <v>134</v>
      </c>
      <c r="H75" s="66"/>
    </row>
    <row r="76" spans="2:13" x14ac:dyDescent="0.25">
      <c r="B76" s="2">
        <v>12</v>
      </c>
      <c r="C76" s="9" t="s">
        <v>72</v>
      </c>
      <c r="D76" s="61" t="s">
        <v>66</v>
      </c>
      <c r="E76" s="10">
        <v>45271</v>
      </c>
      <c r="F76" s="2" t="s">
        <v>72</v>
      </c>
      <c r="G76" s="63" t="s">
        <v>128</v>
      </c>
      <c r="H76" s="63"/>
    </row>
    <row r="77" spans="2:13" x14ac:dyDescent="0.25">
      <c r="B77" s="2">
        <v>9</v>
      </c>
      <c r="C77" s="9" t="s">
        <v>85</v>
      </c>
      <c r="D77" s="61" t="s">
        <v>81</v>
      </c>
      <c r="E77" s="10">
        <v>45272</v>
      </c>
      <c r="F77" s="2" t="s">
        <v>85</v>
      </c>
      <c r="G77" s="62" t="s">
        <v>131</v>
      </c>
      <c r="H77" s="62"/>
    </row>
    <row r="78" spans="2:13" x14ac:dyDescent="0.25">
      <c r="C78" s="9" t="s">
        <v>85</v>
      </c>
      <c r="D78" s="61" t="s">
        <v>81</v>
      </c>
      <c r="E78" s="10">
        <v>45273</v>
      </c>
      <c r="F78" s="2" t="s">
        <v>85</v>
      </c>
      <c r="G78" s="64" t="s">
        <v>132</v>
      </c>
      <c r="H78" s="64"/>
    </row>
    <row r="79" spans="2:13" x14ac:dyDescent="0.25">
      <c r="C79" s="9" t="s">
        <v>85</v>
      </c>
      <c r="D79" s="61" t="s">
        <v>81</v>
      </c>
      <c r="E79" s="10">
        <v>45274</v>
      </c>
      <c r="F79" s="2" t="s">
        <v>85</v>
      </c>
      <c r="G79" s="65" t="s">
        <v>133</v>
      </c>
      <c r="H79" s="65"/>
    </row>
    <row r="80" spans="2:13" x14ac:dyDescent="0.25">
      <c r="C80" s="9" t="s">
        <v>85</v>
      </c>
      <c r="D80" s="61" t="s">
        <v>81</v>
      </c>
      <c r="E80" s="10">
        <v>45275</v>
      </c>
      <c r="F80" s="2" t="s">
        <v>85</v>
      </c>
      <c r="G80" s="66" t="s">
        <v>134</v>
      </c>
      <c r="H80" s="66"/>
    </row>
    <row r="81" spans="2:8" x14ac:dyDescent="0.25">
      <c r="B81" s="2">
        <v>13</v>
      </c>
      <c r="C81" s="9" t="s">
        <v>72</v>
      </c>
      <c r="D81" s="61" t="s">
        <v>67</v>
      </c>
      <c r="E81" s="10">
        <v>45278</v>
      </c>
      <c r="F81" s="2" t="s">
        <v>72</v>
      </c>
      <c r="G81" s="63" t="s">
        <v>128</v>
      </c>
      <c r="H81" s="63"/>
    </row>
    <row r="82" spans="2:8" x14ac:dyDescent="0.25">
      <c r="B82" s="2">
        <v>10</v>
      </c>
      <c r="C82" s="9" t="s">
        <v>85</v>
      </c>
      <c r="D82" s="61" t="s">
        <v>82</v>
      </c>
      <c r="E82" s="10">
        <v>45279</v>
      </c>
      <c r="F82" s="2" t="s">
        <v>85</v>
      </c>
      <c r="G82" s="62" t="s">
        <v>131</v>
      </c>
      <c r="H82" s="62"/>
    </row>
    <row r="83" spans="2:8" x14ac:dyDescent="0.25">
      <c r="C83" s="9" t="s">
        <v>85</v>
      </c>
      <c r="D83" s="61" t="s">
        <v>82</v>
      </c>
      <c r="E83" s="10">
        <v>45280</v>
      </c>
      <c r="F83" s="2" t="s">
        <v>85</v>
      </c>
      <c r="G83" s="64" t="s">
        <v>132</v>
      </c>
      <c r="H83" s="64"/>
    </row>
    <row r="84" spans="2:8" x14ac:dyDescent="0.25">
      <c r="C84" s="9" t="s">
        <v>85</v>
      </c>
      <c r="D84" s="61" t="s">
        <v>82</v>
      </c>
      <c r="E84" s="10">
        <v>45281</v>
      </c>
      <c r="F84" s="2" t="s">
        <v>85</v>
      </c>
      <c r="G84" s="65" t="s">
        <v>133</v>
      </c>
      <c r="H84" s="65"/>
    </row>
    <row r="85" spans="2:8" x14ac:dyDescent="0.25">
      <c r="C85" s="9" t="s">
        <v>85</v>
      </c>
      <c r="D85" s="61" t="s">
        <v>82</v>
      </c>
      <c r="E85" s="10">
        <v>45282</v>
      </c>
      <c r="F85" s="2" t="s">
        <v>85</v>
      </c>
      <c r="G85" s="66" t="s">
        <v>134</v>
      </c>
      <c r="H85" s="66"/>
    </row>
    <row r="86" spans="2:8" x14ac:dyDescent="0.25">
      <c r="B86" s="2">
        <v>11</v>
      </c>
      <c r="C86" s="9" t="s">
        <v>85</v>
      </c>
      <c r="D86" s="61" t="s">
        <v>86</v>
      </c>
      <c r="E86" s="10">
        <v>45286</v>
      </c>
      <c r="F86" s="2" t="s">
        <v>85</v>
      </c>
      <c r="G86" s="62" t="s">
        <v>131</v>
      </c>
      <c r="H86" s="62"/>
    </row>
    <row r="87" spans="2:8" x14ac:dyDescent="0.25">
      <c r="C87" s="9" t="s">
        <v>85</v>
      </c>
      <c r="D87" s="61" t="s">
        <v>86</v>
      </c>
      <c r="E87" s="10">
        <v>45287</v>
      </c>
      <c r="F87" s="2" t="s">
        <v>85</v>
      </c>
      <c r="G87" s="64" t="s">
        <v>132</v>
      </c>
      <c r="H87" s="64"/>
    </row>
    <row r="88" spans="2:8" x14ac:dyDescent="0.25">
      <c r="C88" s="9" t="s">
        <v>85</v>
      </c>
      <c r="D88" s="61" t="s">
        <v>86</v>
      </c>
      <c r="E88" s="10">
        <v>45288</v>
      </c>
      <c r="F88" s="2" t="s">
        <v>85</v>
      </c>
      <c r="G88" s="65" t="s">
        <v>133</v>
      </c>
      <c r="H88" s="65"/>
    </row>
    <row r="89" spans="2:8" x14ac:dyDescent="0.25">
      <c r="C89" s="9" t="s">
        <v>85</v>
      </c>
      <c r="D89" s="61" t="s">
        <v>86</v>
      </c>
      <c r="E89" s="10">
        <v>45289</v>
      </c>
      <c r="F89" s="2" t="s">
        <v>85</v>
      </c>
      <c r="G89" s="66" t="s">
        <v>134</v>
      </c>
      <c r="H89" s="66"/>
    </row>
    <row r="90" spans="2:8" x14ac:dyDescent="0.25">
      <c r="B90" s="2">
        <v>12</v>
      </c>
      <c r="C90" s="9" t="s">
        <v>85</v>
      </c>
      <c r="D90" s="61" t="s">
        <v>83</v>
      </c>
      <c r="E90" s="10">
        <v>45306</v>
      </c>
      <c r="F90" s="2" t="s">
        <v>85</v>
      </c>
      <c r="G90" s="62" t="s">
        <v>131</v>
      </c>
      <c r="H90" s="62"/>
    </row>
    <row r="91" spans="2:8" x14ac:dyDescent="0.25">
      <c r="C91" s="9" t="s">
        <v>85</v>
      </c>
      <c r="D91" s="61" t="s">
        <v>83</v>
      </c>
      <c r="E91" s="10">
        <v>45307</v>
      </c>
      <c r="F91" s="2" t="s">
        <v>85</v>
      </c>
      <c r="G91" s="64" t="s">
        <v>132</v>
      </c>
      <c r="H91" s="64"/>
    </row>
    <row r="92" spans="2:8" x14ac:dyDescent="0.25">
      <c r="C92" s="9" t="s">
        <v>85</v>
      </c>
      <c r="D92" s="61" t="s">
        <v>83</v>
      </c>
      <c r="E92" s="10">
        <v>45308</v>
      </c>
      <c r="F92" s="2" t="s">
        <v>85</v>
      </c>
      <c r="G92" s="65" t="s">
        <v>133</v>
      </c>
      <c r="H92" s="65"/>
    </row>
    <row r="93" spans="2:8" x14ac:dyDescent="0.25">
      <c r="C93" s="9" t="s">
        <v>85</v>
      </c>
      <c r="D93" s="61" t="s">
        <v>83</v>
      </c>
      <c r="E93" s="10">
        <v>45309</v>
      </c>
      <c r="F93" s="2" t="s">
        <v>85</v>
      </c>
      <c r="G93" s="66" t="s">
        <v>134</v>
      </c>
      <c r="H93" s="66"/>
    </row>
    <row r="94" spans="2:8" x14ac:dyDescent="0.25">
      <c r="B94" s="2">
        <v>13</v>
      </c>
      <c r="C94" s="9" t="s">
        <v>85</v>
      </c>
      <c r="D94" s="61" t="s">
        <v>84</v>
      </c>
      <c r="E94" s="10">
        <v>45313</v>
      </c>
      <c r="F94" s="2" t="s">
        <v>85</v>
      </c>
      <c r="G94" s="62" t="s">
        <v>131</v>
      </c>
      <c r="H94" s="62"/>
    </row>
    <row r="95" spans="2:8" x14ac:dyDescent="0.25">
      <c r="C95" s="9" t="s">
        <v>85</v>
      </c>
      <c r="D95" s="61" t="s">
        <v>84</v>
      </c>
      <c r="E95" s="10">
        <v>45314</v>
      </c>
      <c r="F95" s="2" t="s">
        <v>85</v>
      </c>
      <c r="G95" s="64" t="s">
        <v>132</v>
      </c>
      <c r="H95" s="64"/>
    </row>
    <row r="96" spans="2:8" x14ac:dyDescent="0.25">
      <c r="C96" s="9" t="s">
        <v>85</v>
      </c>
      <c r="D96" s="61" t="s">
        <v>84</v>
      </c>
      <c r="E96" s="10">
        <v>45315</v>
      </c>
      <c r="F96" s="2" t="s">
        <v>85</v>
      </c>
      <c r="G96" s="65" t="s">
        <v>133</v>
      </c>
      <c r="H96" s="65"/>
    </row>
    <row r="97" spans="3:8" x14ac:dyDescent="0.25">
      <c r="C97" s="9" t="s">
        <v>85</v>
      </c>
      <c r="D97" s="61" t="s">
        <v>84</v>
      </c>
      <c r="E97" s="10">
        <v>45316</v>
      </c>
      <c r="F97" s="2" t="s">
        <v>85</v>
      </c>
      <c r="G97" s="66" t="s">
        <v>134</v>
      </c>
      <c r="H97" s="66"/>
    </row>
  </sheetData>
  <autoFilter ref="B1:E29" xr:uid="{35F39D02-4367-44AB-AD24-AE7166EFE5EC}"/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4B7D-1F2A-4088-9550-770DA3E35168}">
  <dimension ref="A1:N31"/>
  <sheetViews>
    <sheetView zoomScale="115" zoomScaleNormal="115" workbookViewId="0">
      <selection activeCell="D9" sqref="D9"/>
    </sheetView>
  </sheetViews>
  <sheetFormatPr defaultRowHeight="15" x14ac:dyDescent="0.25"/>
  <cols>
    <col min="1" max="1" width="10.7109375" style="17" bestFit="1" customWidth="1"/>
    <col min="2" max="2" width="6" style="17" customWidth="1"/>
    <col min="3" max="3" width="11.5703125" style="18" customWidth="1"/>
    <col min="4" max="4" width="112.5703125" style="18" customWidth="1"/>
    <col min="5" max="5" width="14.85546875" style="18" customWidth="1"/>
    <col min="6" max="6" width="14.85546875" style="19" customWidth="1"/>
    <col min="7" max="9" width="14.85546875" style="17" customWidth="1"/>
    <col min="10" max="14" width="8.7109375" style="20" customWidth="1"/>
    <col min="15" max="16384" width="9.140625" style="17"/>
  </cols>
  <sheetData>
    <row r="1" spans="1:14" x14ac:dyDescent="0.25">
      <c r="E1" s="19">
        <v>7</v>
      </c>
      <c r="F1" s="19">
        <v>7</v>
      </c>
      <c r="G1" s="19">
        <v>27</v>
      </c>
      <c r="H1" s="19">
        <v>7</v>
      </c>
      <c r="I1" s="19">
        <v>6</v>
      </c>
    </row>
    <row r="2" spans="1:14" x14ac:dyDescent="0.25">
      <c r="E2" s="19" t="s">
        <v>59</v>
      </c>
      <c r="F2" s="19" t="s">
        <v>55</v>
      </c>
      <c r="G2" s="19" t="s">
        <v>56</v>
      </c>
      <c r="H2" s="19" t="s">
        <v>57</v>
      </c>
      <c r="I2" s="19" t="s">
        <v>58</v>
      </c>
    </row>
    <row r="3" spans="1:14" s="21" customFormat="1" ht="45" customHeight="1" x14ac:dyDescent="0.25">
      <c r="A3" s="20"/>
      <c r="B3" s="25" t="s">
        <v>52</v>
      </c>
      <c r="C3" s="25" t="s">
        <v>53</v>
      </c>
      <c r="D3" s="26" t="s">
        <v>96</v>
      </c>
      <c r="E3" s="27" t="s">
        <v>120</v>
      </c>
      <c r="F3" s="27" t="s">
        <v>123</v>
      </c>
      <c r="G3" s="25" t="s">
        <v>121</v>
      </c>
      <c r="H3" s="27" t="s">
        <v>122</v>
      </c>
      <c r="I3" s="27" t="s">
        <v>119</v>
      </c>
      <c r="J3" s="20"/>
      <c r="K3" s="20"/>
      <c r="L3" s="20"/>
      <c r="M3" s="20"/>
      <c r="N3" s="20"/>
    </row>
    <row r="4" spans="1:14" x14ac:dyDescent="0.25">
      <c r="A4" s="22"/>
      <c r="B4" s="28">
        <v>1</v>
      </c>
      <c r="C4" s="29" t="s">
        <v>50</v>
      </c>
      <c r="D4" s="30" t="s">
        <v>60</v>
      </c>
      <c r="E4" s="31"/>
      <c r="F4" s="32"/>
      <c r="G4" s="32">
        <v>45196</v>
      </c>
      <c r="H4" s="31"/>
      <c r="I4" s="31"/>
      <c r="J4" s="24"/>
      <c r="K4" s="24"/>
      <c r="L4" s="24"/>
      <c r="M4" s="24"/>
      <c r="N4" s="24"/>
    </row>
    <row r="5" spans="1:14" x14ac:dyDescent="0.25">
      <c r="A5" s="22"/>
      <c r="B5" s="28">
        <v>2</v>
      </c>
      <c r="C5" s="29" t="s">
        <v>50</v>
      </c>
      <c r="D5" s="33" t="s">
        <v>97</v>
      </c>
      <c r="E5" s="31"/>
      <c r="F5" s="32"/>
      <c r="G5" s="32">
        <v>45203</v>
      </c>
      <c r="H5" s="31"/>
      <c r="I5" s="31"/>
      <c r="J5" s="24"/>
      <c r="K5" s="24"/>
      <c r="L5" s="24"/>
      <c r="M5" s="24"/>
      <c r="N5" s="24"/>
    </row>
    <row r="6" spans="1:14" x14ac:dyDescent="0.25">
      <c r="A6" s="22"/>
      <c r="B6" s="28">
        <v>3</v>
      </c>
      <c r="C6" s="29" t="s">
        <v>50</v>
      </c>
      <c r="D6" s="33" t="s">
        <v>94</v>
      </c>
      <c r="E6" s="31"/>
      <c r="F6" s="32"/>
      <c r="G6" s="32">
        <v>45210</v>
      </c>
      <c r="H6" s="31"/>
      <c r="I6" s="31"/>
      <c r="J6" s="24"/>
      <c r="K6" s="24"/>
      <c r="L6" s="24"/>
      <c r="M6" s="24"/>
      <c r="N6" s="24"/>
    </row>
    <row r="7" spans="1:14" x14ac:dyDescent="0.25">
      <c r="A7" s="22"/>
      <c r="B7" s="35">
        <v>1</v>
      </c>
      <c r="C7" s="36" t="s">
        <v>51</v>
      </c>
      <c r="D7" s="33" t="s">
        <v>98</v>
      </c>
      <c r="E7" s="32">
        <v>45215</v>
      </c>
      <c r="F7" s="32">
        <v>45216</v>
      </c>
      <c r="G7" s="32"/>
      <c r="H7" s="32">
        <v>45211</v>
      </c>
      <c r="I7" s="32">
        <v>45212</v>
      </c>
      <c r="J7" s="24"/>
      <c r="K7" s="24"/>
      <c r="L7" s="24"/>
      <c r="M7" s="24"/>
      <c r="N7" s="24"/>
    </row>
    <row r="8" spans="1:14" x14ac:dyDescent="0.25">
      <c r="A8" s="22"/>
      <c r="B8" s="28">
        <v>4</v>
      </c>
      <c r="C8" s="29" t="s">
        <v>50</v>
      </c>
      <c r="D8" s="33" t="s">
        <v>107</v>
      </c>
      <c r="E8" s="31"/>
      <c r="F8" s="34"/>
      <c r="G8" s="32">
        <v>45217</v>
      </c>
      <c r="H8" s="34"/>
      <c r="I8" s="34"/>
      <c r="J8" s="24"/>
      <c r="K8" s="24"/>
      <c r="L8" s="24"/>
      <c r="M8" s="24"/>
      <c r="N8" s="24"/>
    </row>
    <row r="9" spans="1:14" x14ac:dyDescent="0.25">
      <c r="A9" s="22"/>
      <c r="B9" s="35">
        <v>2</v>
      </c>
      <c r="C9" s="36" t="s">
        <v>51</v>
      </c>
      <c r="D9" s="33" t="s">
        <v>99</v>
      </c>
      <c r="E9" s="32">
        <v>45222</v>
      </c>
      <c r="F9" s="32">
        <v>45223</v>
      </c>
      <c r="G9" s="34"/>
      <c r="H9" s="32">
        <v>45218</v>
      </c>
      <c r="I9" s="32">
        <v>45219</v>
      </c>
      <c r="J9" s="24"/>
      <c r="K9" s="24"/>
      <c r="L9" s="24"/>
      <c r="M9" s="24"/>
      <c r="N9" s="24"/>
    </row>
    <row r="10" spans="1:14" x14ac:dyDescent="0.25">
      <c r="A10" s="22"/>
      <c r="B10" s="28">
        <v>5</v>
      </c>
      <c r="C10" s="29" t="s">
        <v>50</v>
      </c>
      <c r="D10" s="33" t="s">
        <v>108</v>
      </c>
      <c r="E10" s="31"/>
      <c r="F10" s="34"/>
      <c r="G10" s="32">
        <v>45224</v>
      </c>
      <c r="H10" s="32"/>
      <c r="I10" s="32"/>
      <c r="J10" s="24"/>
      <c r="K10" s="24"/>
      <c r="L10" s="24"/>
      <c r="M10" s="24"/>
      <c r="N10" s="24"/>
    </row>
    <row r="11" spans="1:14" x14ac:dyDescent="0.25">
      <c r="B11" s="35">
        <v>3</v>
      </c>
      <c r="C11" s="36" t="s">
        <v>51</v>
      </c>
      <c r="D11" s="33" t="s">
        <v>100</v>
      </c>
      <c r="E11" s="32">
        <v>45229</v>
      </c>
      <c r="F11" s="32">
        <v>45230</v>
      </c>
      <c r="G11" s="34"/>
      <c r="H11" s="32">
        <v>45225</v>
      </c>
      <c r="I11" s="32">
        <v>45226</v>
      </c>
      <c r="J11" s="24"/>
      <c r="K11" s="24"/>
      <c r="L11" s="24"/>
      <c r="M11" s="24"/>
      <c r="N11" s="24"/>
    </row>
    <row r="12" spans="1:14" x14ac:dyDescent="0.25">
      <c r="A12" s="22"/>
      <c r="B12" s="28">
        <v>6</v>
      </c>
      <c r="C12" s="29" t="s">
        <v>50</v>
      </c>
      <c r="D12" s="33" t="s">
        <v>113</v>
      </c>
      <c r="E12" s="31"/>
      <c r="F12" s="34"/>
      <c r="G12" s="32">
        <v>45231</v>
      </c>
      <c r="H12" s="34"/>
      <c r="I12" s="34"/>
      <c r="J12" s="24"/>
      <c r="K12" s="24"/>
      <c r="L12" s="24"/>
      <c r="M12" s="24"/>
      <c r="N12" s="24"/>
    </row>
    <row r="13" spans="1:14" x14ac:dyDescent="0.25">
      <c r="A13" s="22"/>
      <c r="B13" s="35">
        <v>4</v>
      </c>
      <c r="C13" s="36" t="s">
        <v>51</v>
      </c>
      <c r="D13" s="33" t="s">
        <v>101</v>
      </c>
      <c r="E13" s="32">
        <v>45236</v>
      </c>
      <c r="F13" s="32">
        <v>45237</v>
      </c>
      <c r="G13" s="34"/>
      <c r="H13" s="32">
        <v>45232</v>
      </c>
      <c r="I13" s="32">
        <v>45233</v>
      </c>
      <c r="J13" s="24"/>
      <c r="K13" s="24"/>
      <c r="L13" s="24"/>
      <c r="M13" s="24"/>
      <c r="N13" s="24"/>
    </row>
    <row r="14" spans="1:14" x14ac:dyDescent="0.25">
      <c r="A14" s="22"/>
      <c r="B14" s="28">
        <v>7</v>
      </c>
      <c r="C14" s="29" t="s">
        <v>50</v>
      </c>
      <c r="D14" s="33" t="s">
        <v>114</v>
      </c>
      <c r="E14" s="32"/>
      <c r="F14" s="34"/>
      <c r="G14" s="32">
        <v>45238</v>
      </c>
      <c r="H14" s="32"/>
      <c r="I14" s="32"/>
      <c r="J14" s="24"/>
      <c r="K14" s="24"/>
      <c r="L14" s="24"/>
      <c r="M14" s="24"/>
      <c r="N14" s="24"/>
    </row>
    <row r="15" spans="1:14" x14ac:dyDescent="0.25">
      <c r="A15" s="22"/>
      <c r="B15" s="35">
        <v>5</v>
      </c>
      <c r="C15" s="36" t="s">
        <v>51</v>
      </c>
      <c r="D15" s="33" t="s">
        <v>102</v>
      </c>
      <c r="E15" s="32">
        <v>45243</v>
      </c>
      <c r="F15" s="32">
        <v>45244</v>
      </c>
      <c r="G15" s="34"/>
      <c r="H15" s="32">
        <v>45239</v>
      </c>
      <c r="I15" s="32">
        <v>45240</v>
      </c>
      <c r="J15" s="24"/>
      <c r="K15" s="24"/>
      <c r="L15" s="24"/>
      <c r="M15" s="24"/>
      <c r="N15" s="24"/>
    </row>
    <row r="16" spans="1:14" x14ac:dyDescent="0.25">
      <c r="A16" s="22"/>
      <c r="B16" s="28">
        <v>8</v>
      </c>
      <c r="C16" s="29" t="s">
        <v>50</v>
      </c>
      <c r="D16" s="33" t="s">
        <v>115</v>
      </c>
      <c r="E16" s="31"/>
      <c r="F16" s="31"/>
      <c r="G16" s="32">
        <v>45245</v>
      </c>
      <c r="H16" s="31"/>
      <c r="I16" s="31"/>
      <c r="J16" s="24"/>
      <c r="K16" s="24"/>
      <c r="L16" s="24"/>
      <c r="M16" s="24"/>
      <c r="N16" s="24"/>
    </row>
    <row r="17" spans="1:14" x14ac:dyDescent="0.25">
      <c r="A17" s="22"/>
      <c r="B17" s="35">
        <v>6</v>
      </c>
      <c r="C17" s="36" t="s">
        <v>51</v>
      </c>
      <c r="D17" s="33" t="s">
        <v>103</v>
      </c>
      <c r="E17" s="32">
        <v>45250</v>
      </c>
      <c r="F17" s="32">
        <v>45251</v>
      </c>
      <c r="G17" s="34"/>
      <c r="H17" s="32">
        <v>45246</v>
      </c>
      <c r="I17" s="32">
        <v>45247</v>
      </c>
      <c r="J17" s="24"/>
      <c r="K17" s="24"/>
      <c r="L17" s="24"/>
      <c r="M17" s="24"/>
      <c r="N17" s="24"/>
    </row>
    <row r="18" spans="1:14" x14ac:dyDescent="0.25">
      <c r="A18" s="22"/>
      <c r="B18" s="28">
        <v>9</v>
      </c>
      <c r="C18" s="29" t="s">
        <v>50</v>
      </c>
      <c r="D18" s="33" t="s">
        <v>111</v>
      </c>
      <c r="E18" s="31"/>
      <c r="F18" s="32"/>
      <c r="G18" s="32">
        <v>45252</v>
      </c>
      <c r="H18" s="31"/>
      <c r="I18" s="31"/>
      <c r="J18" s="24"/>
      <c r="K18" s="24"/>
      <c r="L18" s="24"/>
      <c r="M18" s="24"/>
      <c r="N18" s="24"/>
    </row>
    <row r="19" spans="1:14" x14ac:dyDescent="0.25">
      <c r="A19" s="22"/>
      <c r="B19" s="35">
        <v>7</v>
      </c>
      <c r="C19" s="36" t="s">
        <v>51</v>
      </c>
      <c r="D19" s="33" t="s">
        <v>104</v>
      </c>
      <c r="E19" s="32">
        <v>45257</v>
      </c>
      <c r="F19" s="32">
        <v>45258</v>
      </c>
      <c r="G19" s="34"/>
      <c r="H19" s="32">
        <v>45253</v>
      </c>
      <c r="I19" s="32">
        <v>45254</v>
      </c>
      <c r="J19" s="24"/>
      <c r="K19" s="24"/>
      <c r="L19" s="24"/>
      <c r="M19" s="24"/>
      <c r="N19" s="24"/>
    </row>
    <row r="20" spans="1:14" x14ac:dyDescent="0.25">
      <c r="A20" s="22"/>
      <c r="B20" s="28">
        <v>10</v>
      </c>
      <c r="C20" s="29" t="s">
        <v>50</v>
      </c>
      <c r="D20" s="33" t="s">
        <v>95</v>
      </c>
      <c r="E20" s="31"/>
      <c r="F20" s="31"/>
      <c r="G20" s="32">
        <v>45259</v>
      </c>
      <c r="H20" s="31"/>
      <c r="I20" s="31"/>
      <c r="J20" s="24"/>
      <c r="K20" s="24"/>
      <c r="L20" s="24"/>
      <c r="M20" s="24"/>
      <c r="N20" s="24"/>
    </row>
    <row r="21" spans="1:14" x14ac:dyDescent="0.25">
      <c r="A21" s="22"/>
      <c r="B21" s="35">
        <v>8</v>
      </c>
      <c r="C21" s="36" t="s">
        <v>51</v>
      </c>
      <c r="D21" s="84" t="s">
        <v>112</v>
      </c>
      <c r="E21" s="32">
        <v>45264</v>
      </c>
      <c r="F21" s="32">
        <v>45265</v>
      </c>
      <c r="G21" s="34"/>
      <c r="H21" s="32">
        <v>45260</v>
      </c>
      <c r="I21" s="32">
        <v>45261</v>
      </c>
      <c r="J21" s="24"/>
      <c r="K21" s="24"/>
      <c r="L21" s="24"/>
      <c r="M21" s="24"/>
      <c r="N21" s="24"/>
    </row>
    <row r="22" spans="1:14" x14ac:dyDescent="0.25">
      <c r="A22" s="22"/>
      <c r="B22" s="28">
        <v>11</v>
      </c>
      <c r="C22" s="29" t="s">
        <v>50</v>
      </c>
      <c r="D22" s="33" t="s">
        <v>110</v>
      </c>
      <c r="E22" s="31"/>
      <c r="F22" s="31"/>
      <c r="G22" s="32">
        <v>45266</v>
      </c>
      <c r="H22" s="31"/>
      <c r="I22" s="31"/>
      <c r="J22" s="24"/>
      <c r="K22" s="24"/>
      <c r="L22" s="24"/>
      <c r="M22" s="24"/>
      <c r="N22" s="24"/>
    </row>
    <row r="23" spans="1:14" x14ac:dyDescent="0.25">
      <c r="A23" s="22"/>
      <c r="B23" s="35">
        <v>9</v>
      </c>
      <c r="C23" s="36" t="s">
        <v>51</v>
      </c>
      <c r="D23" s="83" t="s">
        <v>105</v>
      </c>
      <c r="E23" s="32">
        <v>45271</v>
      </c>
      <c r="F23" s="32">
        <v>45272</v>
      </c>
      <c r="G23" s="34"/>
      <c r="H23" s="32">
        <v>45267</v>
      </c>
      <c r="I23" s="32">
        <v>45268</v>
      </c>
      <c r="J23" s="24"/>
      <c r="K23" s="24"/>
      <c r="L23" s="24"/>
      <c r="M23" s="24"/>
      <c r="N23" s="24"/>
    </row>
    <row r="24" spans="1:14" x14ac:dyDescent="0.25">
      <c r="A24" s="22"/>
      <c r="B24" s="28">
        <v>12</v>
      </c>
      <c r="C24" s="29" t="s">
        <v>50</v>
      </c>
      <c r="D24" s="33" t="s">
        <v>109</v>
      </c>
      <c r="E24" s="31"/>
      <c r="F24" s="32"/>
      <c r="G24" s="32">
        <v>45273</v>
      </c>
      <c r="H24" s="31"/>
      <c r="I24" s="31"/>
      <c r="J24" s="24"/>
      <c r="K24" s="24"/>
      <c r="L24" s="24"/>
      <c r="M24" s="24"/>
      <c r="N24" s="24"/>
    </row>
    <row r="25" spans="1:14" x14ac:dyDescent="0.25">
      <c r="A25" s="22"/>
      <c r="B25" s="28">
        <v>13</v>
      </c>
      <c r="C25" s="29" t="s">
        <v>50</v>
      </c>
      <c r="D25" s="33" t="s">
        <v>116</v>
      </c>
      <c r="E25" s="34"/>
      <c r="F25" s="32"/>
      <c r="G25" s="32"/>
      <c r="H25" s="32">
        <v>45274</v>
      </c>
      <c r="I25" s="34"/>
      <c r="J25" s="24"/>
      <c r="K25" s="24"/>
      <c r="L25" s="24"/>
      <c r="M25" s="24"/>
      <c r="N25" s="24"/>
    </row>
    <row r="26" spans="1:14" x14ac:dyDescent="0.25">
      <c r="A26" s="22"/>
      <c r="B26" s="28">
        <v>14</v>
      </c>
      <c r="C26" s="29" t="s">
        <v>50</v>
      </c>
      <c r="D26" s="33" t="s">
        <v>117</v>
      </c>
      <c r="E26" s="34"/>
      <c r="F26" s="34"/>
      <c r="G26" s="32"/>
      <c r="H26" s="34"/>
      <c r="I26" s="32">
        <v>45275</v>
      </c>
      <c r="J26" s="24"/>
      <c r="K26" s="24"/>
      <c r="L26" s="24"/>
      <c r="M26" s="24"/>
      <c r="N26" s="24"/>
    </row>
    <row r="27" spans="1:14" x14ac:dyDescent="0.25">
      <c r="A27" s="22"/>
      <c r="B27" s="35">
        <v>10</v>
      </c>
      <c r="C27" s="36" t="s">
        <v>51</v>
      </c>
      <c r="D27" s="83" t="s">
        <v>106</v>
      </c>
      <c r="E27" s="32">
        <v>45278</v>
      </c>
      <c r="F27" s="32">
        <v>45279</v>
      </c>
      <c r="G27" s="32"/>
      <c r="H27" s="32">
        <v>45281</v>
      </c>
      <c r="I27" s="32">
        <v>45282</v>
      </c>
      <c r="J27" s="24"/>
      <c r="K27" s="24"/>
      <c r="L27" s="24"/>
      <c r="M27" s="24"/>
      <c r="N27" s="24"/>
    </row>
    <row r="28" spans="1:14" x14ac:dyDescent="0.25">
      <c r="A28" s="22"/>
      <c r="B28" s="28">
        <v>15</v>
      </c>
      <c r="C28" s="29" t="s">
        <v>50</v>
      </c>
      <c r="D28" s="33" t="s">
        <v>118</v>
      </c>
      <c r="E28" s="33"/>
      <c r="F28" s="32"/>
      <c r="G28" s="32">
        <v>45287</v>
      </c>
      <c r="H28" s="31"/>
      <c r="I28" s="31"/>
      <c r="J28" s="24"/>
      <c r="K28" s="24"/>
      <c r="L28" s="24"/>
      <c r="M28" s="24"/>
      <c r="N28" s="24"/>
    </row>
    <row r="29" spans="1:14" x14ac:dyDescent="0.25">
      <c r="C29" s="17"/>
      <c r="D29" s="17"/>
      <c r="E29" s="17"/>
      <c r="F29" s="17"/>
      <c r="G29" s="19"/>
      <c r="H29" s="19"/>
      <c r="I29" s="19"/>
    </row>
    <row r="30" spans="1:14" x14ac:dyDescent="0.25">
      <c r="C30" s="17"/>
      <c r="D30" s="17"/>
      <c r="E30" s="17"/>
      <c r="F30" s="17"/>
      <c r="G30" s="19"/>
      <c r="H30" s="19"/>
      <c r="I30" s="19"/>
    </row>
    <row r="31" spans="1:14" x14ac:dyDescent="0.25">
      <c r="F31" s="23"/>
    </row>
  </sheetData>
  <autoFilter ref="B3:I28" xr:uid="{AC1E4B7D-1F2A-4088-9550-770DA3E3516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5ED06-B55A-433A-810F-8C2B3DDB9CF0}">
  <dimension ref="B1:S43"/>
  <sheetViews>
    <sheetView zoomScale="85" zoomScaleNormal="85" workbookViewId="0">
      <selection activeCell="E12" sqref="E12"/>
    </sheetView>
  </sheetViews>
  <sheetFormatPr defaultRowHeight="15" x14ac:dyDescent="0.25"/>
  <cols>
    <col min="4" max="4" width="12.28515625" customWidth="1"/>
    <col min="5" max="5" width="11.28515625" customWidth="1"/>
    <col min="6" max="6" width="13.7109375" customWidth="1"/>
    <col min="7" max="7" width="13.42578125" customWidth="1"/>
    <col min="8" max="9" width="12.5703125" customWidth="1"/>
    <col min="12" max="12" width="12.7109375" customWidth="1"/>
  </cols>
  <sheetData>
    <row r="1" spans="4:19" x14ac:dyDescent="0.25">
      <c r="D1" s="40"/>
      <c r="E1" s="41" t="s">
        <v>15</v>
      </c>
      <c r="F1" s="41" t="s">
        <v>16</v>
      </c>
      <c r="G1" s="41" t="s">
        <v>17</v>
      </c>
      <c r="H1" s="41" t="s">
        <v>18</v>
      </c>
      <c r="I1" s="41" t="s">
        <v>19</v>
      </c>
    </row>
    <row r="2" spans="4:19" x14ac:dyDescent="0.25">
      <c r="D2" s="40" t="s">
        <v>125</v>
      </c>
      <c r="E2" s="42">
        <f>АБД!G1+ВПиОМИС!E1+ОАиСУБД!E1</f>
        <v>43</v>
      </c>
      <c r="F2" s="42">
        <f>АБД!H1+ВПиОМИС!G1+ОАиСУБД!F1</f>
        <v>25</v>
      </c>
      <c r="G2" s="42">
        <f>АБД!I1+ВПиОМИС!I1+ОАиСУБД!G1</f>
        <v>39</v>
      </c>
      <c r="H2" s="42">
        <f>АБД!J1+ВПиОМИС!K1+ОАиСУБД!H1</f>
        <v>17</v>
      </c>
      <c r="I2" s="42">
        <f>АБД!K1+ВПиОМИС!M1+ОАиСУБД!I1</f>
        <v>16</v>
      </c>
    </row>
    <row r="3" spans="4:19" x14ac:dyDescent="0.25">
      <c r="D3" s="40" t="s">
        <v>126</v>
      </c>
      <c r="E3" s="42">
        <f>АБД!G1+ОАиСУБД!E1</f>
        <v>9</v>
      </c>
      <c r="F3" s="42">
        <f>ВПиОМИС!G1+ОАиСУБД!F1</f>
        <v>16</v>
      </c>
      <c r="G3" s="42">
        <f>АБД!I1+ВПиОМИС!I1</f>
        <v>12</v>
      </c>
      <c r="H3" s="42">
        <f>АБД!J1+ВПиОМИС!K1+ОАиСУБД!H1</f>
        <v>17</v>
      </c>
      <c r="I3" s="42">
        <f>АБД!K1+ВПиОМИС!M1+ОАиСУБД!I1</f>
        <v>16</v>
      </c>
    </row>
    <row r="5" spans="4:19" x14ac:dyDescent="0.25">
      <c r="E5" t="s">
        <v>6</v>
      </c>
      <c r="F5" s="2" t="s">
        <v>5</v>
      </c>
      <c r="H5" s="2" t="s">
        <v>3</v>
      </c>
      <c r="I5" t="s">
        <v>4</v>
      </c>
      <c r="K5" t="s">
        <v>7</v>
      </c>
      <c r="N5">
        <v>12</v>
      </c>
    </row>
    <row r="6" spans="4:19" x14ac:dyDescent="0.25">
      <c r="D6" t="s">
        <v>2</v>
      </c>
      <c r="E6">
        <v>20</v>
      </c>
      <c r="F6">
        <v>10</v>
      </c>
      <c r="G6">
        <v>181</v>
      </c>
      <c r="H6" s="1">
        <v>6</v>
      </c>
      <c r="I6">
        <f>H6*2</f>
        <v>12</v>
      </c>
      <c r="K6">
        <v>2</v>
      </c>
      <c r="M6">
        <f>I6*F6</f>
        <v>120</v>
      </c>
      <c r="N6">
        <f>M6/$N$5</f>
        <v>10</v>
      </c>
    </row>
    <row r="7" spans="4:19" x14ac:dyDescent="0.25">
      <c r="D7" t="s">
        <v>1</v>
      </c>
      <c r="E7">
        <v>20</v>
      </c>
      <c r="F7">
        <v>10</v>
      </c>
      <c r="G7">
        <v>527</v>
      </c>
      <c r="H7" s="1">
        <v>18</v>
      </c>
      <c r="I7">
        <f t="shared" ref="I7:I8" si="0">H7*2</f>
        <v>36</v>
      </c>
      <c r="M7">
        <f t="shared" ref="M7:M8" si="1">I7*F7</f>
        <v>360</v>
      </c>
      <c r="N7">
        <f t="shared" ref="N7:N8" si="2">M7/$N$5</f>
        <v>30</v>
      </c>
    </row>
    <row r="8" spans="4:19" x14ac:dyDescent="0.25">
      <c r="D8" t="s">
        <v>0</v>
      </c>
      <c r="E8">
        <v>26</v>
      </c>
      <c r="F8">
        <v>13</v>
      </c>
      <c r="G8">
        <v>677</v>
      </c>
      <c r="H8" s="1">
        <v>23</v>
      </c>
      <c r="I8">
        <f t="shared" si="0"/>
        <v>46</v>
      </c>
      <c r="M8">
        <f t="shared" si="1"/>
        <v>598</v>
      </c>
      <c r="N8">
        <f t="shared" si="2"/>
        <v>49.833333333333336</v>
      </c>
    </row>
    <row r="10" spans="4:19" x14ac:dyDescent="0.25">
      <c r="I10" s="3">
        <f>SUM(I6:I8)</f>
        <v>94</v>
      </c>
    </row>
    <row r="12" spans="4:19" x14ac:dyDescent="0.25">
      <c r="F12">
        <v>1</v>
      </c>
      <c r="G12">
        <v>2</v>
      </c>
      <c r="H12">
        <v>3</v>
      </c>
      <c r="I12">
        <v>4</v>
      </c>
      <c r="J12">
        <v>5</v>
      </c>
      <c r="K12">
        <v>6</v>
      </c>
      <c r="L12">
        <v>7</v>
      </c>
      <c r="M12">
        <v>8</v>
      </c>
      <c r="N12">
        <v>9</v>
      </c>
      <c r="O12">
        <v>10</v>
      </c>
      <c r="P12">
        <v>11</v>
      </c>
      <c r="Q12">
        <v>12</v>
      </c>
      <c r="R12">
        <v>13</v>
      </c>
      <c r="S12">
        <v>14</v>
      </c>
    </row>
    <row r="13" spans="4:19" x14ac:dyDescent="0.25">
      <c r="F13">
        <v>3</v>
      </c>
      <c r="H13">
        <v>8</v>
      </c>
      <c r="J13">
        <v>8</v>
      </c>
      <c r="L13">
        <v>8</v>
      </c>
      <c r="N13">
        <v>8</v>
      </c>
      <c r="P13">
        <v>8</v>
      </c>
      <c r="R13">
        <v>8</v>
      </c>
    </row>
    <row r="14" spans="4:19" x14ac:dyDescent="0.25">
      <c r="G14">
        <v>8</v>
      </c>
      <c r="I14">
        <v>8</v>
      </c>
      <c r="K14">
        <v>8</v>
      </c>
      <c r="M14">
        <v>8</v>
      </c>
      <c r="O14">
        <v>8</v>
      </c>
      <c r="Q14">
        <v>8</v>
      </c>
      <c r="S14">
        <v>8</v>
      </c>
    </row>
    <row r="16" spans="4:19" x14ac:dyDescent="0.25">
      <c r="E16" s="4" t="s">
        <v>9</v>
      </c>
    </row>
    <row r="19" spans="2:12" x14ac:dyDescent="0.25">
      <c r="F19">
        <v>1</v>
      </c>
      <c r="G19">
        <v>2</v>
      </c>
      <c r="H19">
        <v>3</v>
      </c>
      <c r="I19">
        <v>4</v>
      </c>
      <c r="J19">
        <v>5</v>
      </c>
      <c r="K19">
        <v>6</v>
      </c>
    </row>
    <row r="20" spans="2:12" x14ac:dyDescent="0.25">
      <c r="E20" t="s">
        <v>8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5" spans="2:12" x14ac:dyDescent="0.25">
      <c r="H25">
        <v>20</v>
      </c>
      <c r="J25">
        <v>14</v>
      </c>
    </row>
    <row r="26" spans="2:12" x14ac:dyDescent="0.25">
      <c r="E26" t="s">
        <v>6</v>
      </c>
      <c r="F26" s="2" t="s">
        <v>5</v>
      </c>
      <c r="G26" t="s">
        <v>14</v>
      </c>
      <c r="H26" t="s">
        <v>10</v>
      </c>
      <c r="I26" t="s">
        <v>3</v>
      </c>
      <c r="J26" t="s">
        <v>11</v>
      </c>
      <c r="K26" t="s">
        <v>12</v>
      </c>
      <c r="L26" s="8" t="s">
        <v>13</v>
      </c>
    </row>
    <row r="27" spans="2:12" x14ac:dyDescent="0.25">
      <c r="D27" t="s">
        <v>2</v>
      </c>
      <c r="E27">
        <v>20</v>
      </c>
      <c r="F27">
        <v>10</v>
      </c>
      <c r="G27">
        <v>181</v>
      </c>
      <c r="H27">
        <f>H25</f>
        <v>20</v>
      </c>
      <c r="I27" s="5">
        <f>G27/H27</f>
        <v>9.0500000000000007</v>
      </c>
      <c r="J27">
        <f>J25</f>
        <v>14</v>
      </c>
      <c r="K27" s="6">
        <f>I27*F27</f>
        <v>90.5</v>
      </c>
      <c r="L27" s="6">
        <f>K27/J27</f>
        <v>6.4642857142857144</v>
      </c>
    </row>
    <row r="28" spans="2:12" x14ac:dyDescent="0.25">
      <c r="D28" t="s">
        <v>1</v>
      </c>
      <c r="E28">
        <v>20</v>
      </c>
      <c r="F28">
        <v>10</v>
      </c>
      <c r="G28">
        <v>527</v>
      </c>
      <c r="H28">
        <f>H25</f>
        <v>20</v>
      </c>
      <c r="I28" s="5">
        <f t="shared" ref="I28:I29" si="3">G28/H28</f>
        <v>26.35</v>
      </c>
      <c r="J28">
        <f>J25</f>
        <v>14</v>
      </c>
      <c r="K28" s="6">
        <f t="shared" ref="K28:K29" si="4">I28*F28</f>
        <v>263.5</v>
      </c>
      <c r="L28" s="6">
        <f t="shared" ref="L28:L29" si="5">K28/J28</f>
        <v>18.821428571428573</v>
      </c>
    </row>
    <row r="29" spans="2:12" x14ac:dyDescent="0.25">
      <c r="D29" t="s">
        <v>0</v>
      </c>
      <c r="E29">
        <v>26</v>
      </c>
      <c r="F29">
        <v>13</v>
      </c>
      <c r="G29">
        <v>677</v>
      </c>
      <c r="H29">
        <f>H25</f>
        <v>20</v>
      </c>
      <c r="I29" s="5">
        <f t="shared" si="3"/>
        <v>33.85</v>
      </c>
      <c r="J29">
        <f>J25</f>
        <v>14</v>
      </c>
      <c r="K29" s="6">
        <f t="shared" si="4"/>
        <v>440.05</v>
      </c>
      <c r="L29" s="6">
        <f t="shared" si="5"/>
        <v>31.432142857142857</v>
      </c>
    </row>
    <row r="30" spans="2:12" x14ac:dyDescent="0.25">
      <c r="L30" s="7"/>
    </row>
    <row r="31" spans="2:12" x14ac:dyDescent="0.25">
      <c r="L31" s="7">
        <f>SUM(L27:L30)</f>
        <v>56.717857142857142</v>
      </c>
    </row>
    <row r="32" spans="2:12" x14ac:dyDescent="0.25">
      <c r="B32">
        <f>70/4</f>
        <v>17.5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</row>
    <row r="33" spans="3:9" x14ac:dyDescent="0.25">
      <c r="E33">
        <v>18</v>
      </c>
      <c r="G33">
        <v>18</v>
      </c>
      <c r="H33">
        <v>17</v>
      </c>
      <c r="I33">
        <v>17</v>
      </c>
    </row>
    <row r="35" spans="3:9" x14ac:dyDescent="0.25">
      <c r="E35" t="s">
        <v>20</v>
      </c>
      <c r="F35" t="s">
        <v>21</v>
      </c>
    </row>
    <row r="36" spans="3:9" x14ac:dyDescent="0.25">
      <c r="C36">
        <f>3/13</f>
        <v>0.23076923076923078</v>
      </c>
      <c r="E36">
        <f>18*3000</f>
        <v>54000</v>
      </c>
      <c r="F36">
        <f>72*1200</f>
        <v>86400</v>
      </c>
      <c r="G36">
        <f>SUM(E36:F36)</f>
        <v>140400</v>
      </c>
    </row>
    <row r="37" spans="3:9" x14ac:dyDescent="0.25">
      <c r="E37">
        <f>9*3000</f>
        <v>27000</v>
      </c>
      <c r="F37">
        <f>90*1200</f>
        <v>108000</v>
      </c>
      <c r="G37">
        <f>SUM(E37:F37)</f>
        <v>135000</v>
      </c>
    </row>
    <row r="39" spans="3:9" x14ac:dyDescent="0.25">
      <c r="E39">
        <f>15*3000</f>
        <v>45000</v>
      </c>
      <c r="F39">
        <f>440*1200+10*1200</f>
        <v>540000</v>
      </c>
      <c r="G39" s="3">
        <f>SUM(E39:F39)</f>
        <v>585000</v>
      </c>
    </row>
    <row r="41" spans="3:9" x14ac:dyDescent="0.25">
      <c r="E41">
        <f>5*34*3000</f>
        <v>510000</v>
      </c>
      <c r="F41">
        <f>13*1200+8*1200*34</f>
        <v>342000</v>
      </c>
      <c r="G41" s="3">
        <f>SUM(E41:F41)</f>
        <v>852000</v>
      </c>
    </row>
    <row r="43" spans="3:9" x14ac:dyDescent="0.25">
      <c r="E43">
        <f>5*34</f>
        <v>170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АБД</vt:lpstr>
      <vt:lpstr>ВПиОМИС</vt:lpstr>
      <vt:lpstr>ОАиСУБД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2023-09-08T14:00:09Z</dcterms:created>
  <dcterms:modified xsi:type="dcterms:W3CDTF">2023-09-23T10:17:10Z</dcterms:modified>
</cp:coreProperties>
</file>