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8_{0F5C592A-E2BA-45C3-BF76-69FF112F1F31}" xr6:coauthVersionLast="47" xr6:coauthVersionMax="47" xr10:uidLastSave="{00000000-0000-0000-0000-000000000000}"/>
  <bookViews>
    <workbookView xWindow="-120" yWindow="-120" windowWidth="20730" windowHeight="1116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'material balance (3)'!$A$30:$GG$688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8" i="1" l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K28" i="1"/>
  <c r="DL693" i="1"/>
  <c r="FB688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Q707" i="1"/>
  <c r="S696" i="1"/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ER5" i="1"/>
  <c r="ES5" i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ER6" i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T234" i="1" s="1" a="1"/>
  <c r="ET234" i="1" s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ER8" i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F104" i="1" s="1" a="1"/>
  <c r="EF104" i="1" s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T387" i="1" s="1" a="1"/>
  <c r="ET387" i="1" s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S604" i="1" s="1" a="1"/>
  <c r="ES604" i="1" s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X135" i="1" a="1"/>
  <c r="EX135" i="1" s="1"/>
  <c r="J136" i="1"/>
  <c r="AK136" i="1"/>
  <c r="AL136" i="1" s="1"/>
  <c r="AT136" i="1"/>
  <c r="AU136" i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ER560" i="1" l="1" a="1"/>
  <c r="ER560" i="1" s="1"/>
  <c r="ET551" i="1" a="1"/>
  <c r="ET551" i="1" s="1"/>
  <c r="ET479" i="1" a="1"/>
  <c r="ET479" i="1" s="1"/>
  <c r="ET433" i="1" a="1"/>
  <c r="ET433" i="1" s="1"/>
  <c r="ET315" i="1" a="1"/>
  <c r="ET315" i="1" s="1"/>
  <c r="ES231" i="1" a="1"/>
  <c r="ES231" i="1" s="1"/>
  <c r="ET640" i="1" a="1"/>
  <c r="ET640" i="1" s="1"/>
  <c r="ES504" i="1" a="1"/>
  <c r="ES504" i="1" s="1"/>
  <c r="ES479" i="1" a="1"/>
  <c r="ES479" i="1" s="1"/>
  <c r="ET469" i="1" a="1"/>
  <c r="ET469" i="1" s="1"/>
  <c r="ET423" i="1" a="1"/>
  <c r="ET423" i="1" s="1"/>
  <c r="ET400" i="1" a="1"/>
  <c r="ET400" i="1" s="1"/>
  <c r="ET339" i="1" a="1"/>
  <c r="ET339" i="1" s="1"/>
  <c r="ES315" i="1" a="1"/>
  <c r="ES315" i="1" s="1"/>
  <c r="ES303" i="1" a="1"/>
  <c r="ES303" i="1" s="1"/>
  <c r="ES188" i="1" a="1"/>
  <c r="ES188" i="1" s="1"/>
  <c r="ES172" i="1" a="1"/>
  <c r="ES172" i="1" s="1"/>
  <c r="ET504" i="1" a="1"/>
  <c r="ET504" i="1" s="1"/>
  <c r="ES387" i="1" a="1"/>
  <c r="ES387" i="1" s="1"/>
  <c r="ES264" i="1" a="1"/>
  <c r="ES264" i="1" s="1"/>
  <c r="ES652" i="1" a="1"/>
  <c r="ES652" i="1" s="1"/>
  <c r="ES640" i="1" a="1"/>
  <c r="ES640" i="1" s="1"/>
  <c r="ES519" i="1" a="1"/>
  <c r="ES519" i="1" s="1"/>
  <c r="ES339" i="1" a="1"/>
  <c r="ES339" i="1" s="1"/>
  <c r="ES250" i="1" a="1"/>
  <c r="ES250" i="1" s="1"/>
  <c r="ES211" i="1" a="1"/>
  <c r="ES211" i="1" s="1"/>
  <c r="ER555" i="1" a="1"/>
  <c r="ER555" i="1" s="1"/>
  <c r="ER474" i="1" a="1"/>
  <c r="ER474" i="1" s="1"/>
  <c r="ER398" i="1" a="1"/>
  <c r="ER398" i="1" s="1"/>
  <c r="ER599" i="1" a="1"/>
  <c r="ER599" i="1" s="1"/>
  <c r="ER524" i="1" a="1"/>
  <c r="ER524" i="1" s="1"/>
  <c r="ER465" i="1" a="1"/>
  <c r="ER465" i="1" s="1"/>
  <c r="ER649" i="1" a="1"/>
  <c r="ER649" i="1" s="1"/>
  <c r="ES630" i="1" a="1"/>
  <c r="ES630" i="1" s="1"/>
  <c r="ET562" i="1" a="1"/>
  <c r="ET562" i="1" s="1"/>
  <c r="ES552" i="1" a="1"/>
  <c r="ES552" i="1" s="1"/>
  <c r="ES365" i="1" a="1"/>
  <c r="ES365" i="1" s="1"/>
  <c r="ES289" i="1" a="1"/>
  <c r="ES289" i="1" s="1"/>
  <c r="ES329" i="1" a="1"/>
  <c r="ES329" i="1" s="1"/>
  <c r="ER406" i="1" a="1"/>
  <c r="ER406" i="1" s="1"/>
  <c r="ET649" i="1" a="1"/>
  <c r="ET649" i="1" s="1"/>
  <c r="ET679" i="1" a="1"/>
  <c r="ET679" i="1" s="1"/>
  <c r="ET508" i="1" a="1"/>
  <c r="ET508" i="1" s="1"/>
  <c r="ET354" i="1" a="1"/>
  <c r="ET354" i="1" s="1"/>
  <c r="ET368" i="1" a="1"/>
  <c r="ET368" i="1" s="1"/>
  <c r="ET466" i="1" a="1"/>
  <c r="ET466" i="1" s="1"/>
  <c r="ET515" i="1" a="1"/>
  <c r="ET515" i="1" s="1"/>
  <c r="ET541" i="1" a="1"/>
  <c r="ET541" i="1" s="1"/>
  <c r="ET608" i="1" a="1"/>
  <c r="ET608" i="1" s="1"/>
  <c r="ET581" i="1" a="1"/>
  <c r="ET581" i="1" s="1"/>
  <c r="ET598" i="1" a="1"/>
  <c r="ET598" i="1" s="1"/>
  <c r="ET626" i="1" a="1"/>
  <c r="ET626" i="1" s="1"/>
  <c r="ET685" i="1" a="1"/>
  <c r="ET685" i="1" s="1"/>
  <c r="ET532" i="1" a="1"/>
  <c r="ET532" i="1" s="1"/>
  <c r="ET655" i="1" a="1"/>
  <c r="ET655" i="1" s="1"/>
  <c r="ET572" i="1" a="1"/>
  <c r="ET572" i="1" s="1"/>
  <c r="ET658" i="1" a="1"/>
  <c r="ET658" i="1" s="1"/>
  <c r="ET669" i="1" a="1"/>
  <c r="ET669" i="1" s="1"/>
  <c r="ET678" i="1" a="1"/>
  <c r="ET678" i="1" s="1"/>
  <c r="ET475" i="1" a="1"/>
  <c r="ET475" i="1" s="1"/>
  <c r="ET525" i="1" a="1"/>
  <c r="ET525" i="1" s="1"/>
  <c r="ET600" i="1" a="1"/>
  <c r="ET600" i="1" s="1"/>
  <c r="ET428" i="1" a="1"/>
  <c r="ET428" i="1" s="1"/>
  <c r="ET548" i="1" a="1"/>
  <c r="ET548" i="1" s="1"/>
  <c r="ET599" i="1" a="1"/>
  <c r="ET599" i="1" s="1"/>
  <c r="ET617" i="1" a="1"/>
  <c r="ET617" i="1" s="1"/>
  <c r="ET607" i="1" a="1"/>
  <c r="ET607" i="1" s="1"/>
  <c r="ET547" i="1" a="1"/>
  <c r="ET547" i="1" s="1"/>
  <c r="ET589" i="1" a="1"/>
  <c r="ET589" i="1" s="1"/>
  <c r="ET643" i="1" a="1"/>
  <c r="ET643" i="1" s="1"/>
  <c r="ET648" i="1" a="1"/>
  <c r="ET648" i="1" s="1"/>
  <c r="ET668" i="1" a="1"/>
  <c r="ET668" i="1" s="1"/>
  <c r="ET452" i="1" a="1"/>
  <c r="ET452" i="1" s="1"/>
  <c r="ET591" i="1" a="1"/>
  <c r="ET591" i="1" s="1"/>
  <c r="ET687" i="1" a="1"/>
  <c r="ET687" i="1" s="1"/>
  <c r="ET555" i="1" a="1"/>
  <c r="ET555" i="1" s="1"/>
  <c r="ET633" i="1" a="1"/>
  <c r="ET633" i="1" s="1"/>
  <c r="ET611" i="1" a="1"/>
  <c r="ET611" i="1" s="1"/>
  <c r="ET637" i="1" a="1"/>
  <c r="ET637" i="1" s="1"/>
  <c r="ET647" i="1" a="1"/>
  <c r="ET647" i="1" s="1"/>
  <c r="ET667" i="1" a="1"/>
  <c r="ET667" i="1" s="1"/>
  <c r="ET677" i="1" a="1"/>
  <c r="ET677" i="1" s="1"/>
  <c r="ET474" i="1" a="1"/>
  <c r="ET474" i="1" s="1"/>
  <c r="ET675" i="1" a="1"/>
  <c r="ET675" i="1" s="1"/>
  <c r="ET483" i="1" a="1"/>
  <c r="ET483" i="1" s="1"/>
  <c r="ET567" i="1" a="1"/>
  <c r="ET567" i="1" s="1"/>
  <c r="ET635" i="1" a="1"/>
  <c r="ET635" i="1" s="1"/>
  <c r="ET451" i="1" a="1"/>
  <c r="ET451" i="1" s="1"/>
  <c r="ET574" i="1" a="1"/>
  <c r="ET574" i="1" s="1"/>
  <c r="ET634" i="1" a="1"/>
  <c r="ET634" i="1" s="1"/>
  <c r="ET481" i="1" a="1"/>
  <c r="ET481" i="1" s="1"/>
  <c r="ET564" i="1" a="1"/>
  <c r="ET564" i="1" s="1"/>
  <c r="ET644" i="1" a="1"/>
  <c r="ET644" i="1" s="1"/>
  <c r="ET663" i="1" a="1"/>
  <c r="ET663" i="1" s="1"/>
  <c r="ET563" i="1" a="1"/>
  <c r="ET563" i="1" s="1"/>
  <c r="ET683" i="1" a="1"/>
  <c r="ET683" i="1" s="1"/>
  <c r="ET646" i="1" a="1"/>
  <c r="ET646" i="1" s="1"/>
  <c r="ET657" i="1" a="1"/>
  <c r="ET657" i="1" s="1"/>
  <c r="ET666" i="1" a="1"/>
  <c r="ET666" i="1" s="1"/>
  <c r="ET420" i="1" a="1"/>
  <c r="ET420" i="1" s="1"/>
  <c r="ET516" i="1" a="1"/>
  <c r="ET516" i="1" s="1"/>
  <c r="ET575" i="1" a="1"/>
  <c r="ET575" i="1" s="1"/>
  <c r="ET656" i="1" a="1"/>
  <c r="ET656" i="1" s="1"/>
  <c r="ET686" i="1" a="1"/>
  <c r="ET686" i="1" s="1"/>
  <c r="ET676" i="1" a="1"/>
  <c r="ET676" i="1" s="1"/>
  <c r="ET397" i="1" a="1"/>
  <c r="ET397" i="1" s="1"/>
  <c r="ET645" i="1" a="1"/>
  <c r="ET645" i="1" s="1"/>
  <c r="ET253" i="1" a="1"/>
  <c r="ET253" i="1" s="1"/>
  <c r="ET292" i="1" a="1"/>
  <c r="ET292" i="1" s="1"/>
  <c r="ET301" i="1" a="1"/>
  <c r="ET301" i="1" s="1"/>
  <c r="ET306" i="1" a="1"/>
  <c r="ET306" i="1" s="1"/>
  <c r="ET323" i="1" a="1"/>
  <c r="ET323" i="1" s="1"/>
  <c r="ET335" i="1" a="1"/>
  <c r="ET335" i="1" s="1"/>
  <c r="ET361" i="1" a="1"/>
  <c r="ET361" i="1" s="1"/>
  <c r="ET411" i="1" a="1"/>
  <c r="ET411" i="1" s="1"/>
  <c r="ET459" i="1" a="1"/>
  <c r="ET459" i="1" s="1"/>
  <c r="ET500" i="1" a="1"/>
  <c r="ET500" i="1" s="1"/>
  <c r="ET524" i="1" a="1"/>
  <c r="ET524" i="1" s="1"/>
  <c r="ET565" i="1" a="1"/>
  <c r="ET565" i="1" s="1"/>
  <c r="ET665" i="1" a="1"/>
  <c r="ET665" i="1" s="1"/>
  <c r="ET556" i="1" a="1"/>
  <c r="ET556" i="1" s="1"/>
  <c r="ET590" i="1" a="1"/>
  <c r="ET590" i="1" s="1"/>
  <c r="ET664" i="1" a="1"/>
  <c r="ET664" i="1" s="1"/>
  <c r="ET523" i="1" a="1"/>
  <c r="ET523" i="1" s="1"/>
  <c r="ET540" i="1" a="1"/>
  <c r="ET540" i="1" s="1"/>
  <c r="ET662" i="1" a="1"/>
  <c r="ET662" i="1" s="1"/>
  <c r="ET396" i="1" a="1"/>
  <c r="ET396" i="1" s="1"/>
  <c r="ET419" i="1" a="1"/>
  <c r="ET419" i="1" s="1"/>
  <c r="ET427" i="1" a="1"/>
  <c r="ET427" i="1" s="1"/>
  <c r="ET507" i="1" a="1"/>
  <c r="ET507" i="1" s="1"/>
  <c r="ET375" i="1" a="1"/>
  <c r="ET375" i="1" s="1"/>
  <c r="ET382" i="1" a="1"/>
  <c r="ET382" i="1" s="1"/>
  <c r="ET389" i="1" a="1"/>
  <c r="ET389" i="1" s="1"/>
  <c r="ET403" i="1" a="1"/>
  <c r="ET403" i="1" s="1"/>
  <c r="ET418" i="1" a="1"/>
  <c r="ET418" i="1" s="1"/>
  <c r="ET435" i="1" a="1"/>
  <c r="ET435" i="1" s="1"/>
  <c r="ET442" i="1" a="1"/>
  <c r="ET442" i="1" s="1"/>
  <c r="ET473" i="1" a="1"/>
  <c r="ET473" i="1" s="1"/>
  <c r="ET491" i="1" a="1"/>
  <c r="ET491" i="1" s="1"/>
  <c r="ET212" i="1" a="1"/>
  <c r="ET212" i="1" s="1"/>
  <c r="ET232" i="1" a="1"/>
  <c r="ET232" i="1" s="1"/>
  <c r="ET257" i="1" a="1"/>
  <c r="ET257" i="1" s="1"/>
  <c r="ET305" i="1" a="1"/>
  <c r="ET305" i="1" s="1"/>
  <c r="ET322" i="1" a="1"/>
  <c r="ET322" i="1" s="1"/>
  <c r="ET328" i="1" a="1"/>
  <c r="ET328" i="1" s="1"/>
  <c r="ET353" i="1" a="1"/>
  <c r="ET353" i="1" s="1"/>
  <c r="ET360" i="1" a="1"/>
  <c r="ET360" i="1" s="1"/>
  <c r="ET367" i="1" a="1"/>
  <c r="ET367" i="1" s="1"/>
  <c r="ET374" i="1" a="1"/>
  <c r="ET374" i="1" s="1"/>
  <c r="ET410" i="1" a="1"/>
  <c r="ET410" i="1" s="1"/>
  <c r="ET450" i="1" a="1"/>
  <c r="ET450" i="1" s="1"/>
  <c r="ET458" i="1" a="1"/>
  <c r="ET458" i="1" s="1"/>
  <c r="ET465" i="1" a="1"/>
  <c r="ET465" i="1" s="1"/>
  <c r="ET499" i="1" a="1"/>
  <c r="ET499" i="1" s="1"/>
  <c r="ET514" i="1" a="1"/>
  <c r="ET514" i="1" s="1"/>
  <c r="ET531" i="1" a="1"/>
  <c r="ET531" i="1" s="1"/>
  <c r="ET573" i="1" a="1"/>
  <c r="ET573" i="1" s="1"/>
  <c r="ET597" i="1" a="1"/>
  <c r="ET597" i="1" s="1"/>
  <c r="ET616" i="1" a="1"/>
  <c r="ET616" i="1" s="1"/>
  <c r="ET625" i="1" a="1"/>
  <c r="ET625" i="1" s="1"/>
  <c r="ET654" i="1" a="1"/>
  <c r="ET654" i="1" s="1"/>
  <c r="ET674" i="1" a="1"/>
  <c r="ET674" i="1" s="1"/>
  <c r="ET684" i="1" a="1"/>
  <c r="ET684" i="1" s="1"/>
  <c r="ET236" i="1" a="1"/>
  <c r="ET236" i="1" s="1"/>
  <c r="ET261" i="1" a="1"/>
  <c r="ET261" i="1" s="1"/>
  <c r="ET310" i="1" a="1"/>
  <c r="ET310" i="1" s="1"/>
  <c r="ET316" i="1" a="1"/>
  <c r="ET316" i="1" s="1"/>
  <c r="ET340" i="1" a="1"/>
  <c r="ET340" i="1" s="1"/>
  <c r="ET346" i="1" a="1"/>
  <c r="ET346" i="1" s="1"/>
  <c r="ET395" i="1" a="1"/>
  <c r="ET395" i="1" s="1"/>
  <c r="ET417" i="1" a="1"/>
  <c r="ET417" i="1" s="1"/>
  <c r="ET426" i="1" a="1"/>
  <c r="ET426" i="1" s="1"/>
  <c r="ET457" i="1" a="1"/>
  <c r="ET457" i="1" s="1"/>
  <c r="ET490" i="1" a="1"/>
  <c r="ET490" i="1" s="1"/>
  <c r="ET506" i="1" a="1"/>
  <c r="ET506" i="1" s="1"/>
  <c r="ET539" i="1" a="1"/>
  <c r="ET539" i="1" s="1"/>
  <c r="ET191" i="1" a="1"/>
  <c r="ET191" i="1" s="1"/>
  <c r="ET208" i="1" a="1"/>
  <c r="ET208" i="1" s="1"/>
  <c r="ET381" i="1" a="1"/>
  <c r="ET381" i="1" s="1"/>
  <c r="ET388" i="1" a="1"/>
  <c r="ET388" i="1" s="1"/>
  <c r="ET402" i="1" a="1"/>
  <c r="ET402" i="1" s="1"/>
  <c r="ET434" i="1" a="1"/>
  <c r="ET434" i="1" s="1"/>
  <c r="ET441" i="1" a="1"/>
  <c r="ET441" i="1" s="1"/>
  <c r="ET464" i="1" a="1"/>
  <c r="ET464" i="1" s="1"/>
  <c r="ET472" i="1" a="1"/>
  <c r="ET472" i="1" s="1"/>
  <c r="ET480" i="1" a="1"/>
  <c r="ET480" i="1" s="1"/>
  <c r="ET489" i="1" a="1"/>
  <c r="ET489" i="1" s="1"/>
  <c r="ET498" i="1" a="1"/>
  <c r="ET498" i="1" s="1"/>
  <c r="ET505" i="1" a="1"/>
  <c r="ET505" i="1" s="1"/>
  <c r="ET513" i="1" a="1"/>
  <c r="ET513" i="1" s="1"/>
  <c r="ET522" i="1" a="1"/>
  <c r="ET522" i="1" s="1"/>
  <c r="ET530" i="1" a="1"/>
  <c r="ET530" i="1" s="1"/>
  <c r="ET580" i="1" a="1"/>
  <c r="ET580" i="1" s="1"/>
  <c r="ET606" i="1" a="1"/>
  <c r="ET606" i="1" s="1"/>
  <c r="ET624" i="1" a="1"/>
  <c r="ET624" i="1" s="1"/>
  <c r="ET632" i="1" a="1"/>
  <c r="ET632" i="1" s="1"/>
  <c r="ET642" i="1" a="1"/>
  <c r="ET642" i="1" s="1"/>
  <c r="ET352" i="1" a="1"/>
  <c r="ET352" i="1" s="1"/>
  <c r="ET359" i="1" a="1"/>
  <c r="ET359" i="1" s="1"/>
  <c r="ET366" i="1" a="1"/>
  <c r="ET366" i="1" s="1"/>
  <c r="ET373" i="1" a="1"/>
  <c r="ET373" i="1" s="1"/>
  <c r="ET409" i="1" a="1"/>
  <c r="ET409" i="1" s="1"/>
  <c r="ET449" i="1" a="1"/>
  <c r="ET449" i="1" s="1"/>
  <c r="ET456" i="1" a="1"/>
  <c r="ET456" i="1" s="1"/>
  <c r="ET538" i="1" a="1"/>
  <c r="ET538" i="1" s="1"/>
  <c r="ET546" i="1" a="1"/>
  <c r="ET546" i="1" s="1"/>
  <c r="ET554" i="1" a="1"/>
  <c r="ET554" i="1" s="1"/>
  <c r="ET596" i="1" a="1"/>
  <c r="ET596" i="1" s="1"/>
  <c r="ET605" i="1" a="1"/>
  <c r="ET605" i="1" s="1"/>
  <c r="ET615" i="1" a="1"/>
  <c r="ET615" i="1" s="1"/>
  <c r="ET631" i="1" a="1"/>
  <c r="ET631" i="1" s="1"/>
  <c r="ET641" i="1" a="1"/>
  <c r="ET641" i="1" s="1"/>
  <c r="ET653" i="1" a="1"/>
  <c r="ET653" i="1" s="1"/>
  <c r="ET673" i="1" a="1"/>
  <c r="ET673" i="1" s="1"/>
  <c r="ET408" i="1" a="1"/>
  <c r="ET408" i="1" s="1"/>
  <c r="ET424" i="1" a="1"/>
  <c r="ET424" i="1" s="1"/>
  <c r="ET432" i="1" a="1"/>
  <c r="ET432" i="1" s="1"/>
  <c r="ET455" i="1" a="1"/>
  <c r="ET455" i="1" s="1"/>
  <c r="ET470" i="1" a="1"/>
  <c r="ET470" i="1" s="1"/>
  <c r="ET487" i="1" a="1"/>
  <c r="ET487" i="1" s="1"/>
  <c r="ET496" i="1" a="1"/>
  <c r="ET496" i="1" s="1"/>
  <c r="ET511" i="1" a="1"/>
  <c r="ET511" i="1" s="1"/>
  <c r="ET545" i="1" a="1"/>
  <c r="ET545" i="1" s="1"/>
  <c r="ET552" i="1" a="1"/>
  <c r="ET552" i="1" s="1"/>
  <c r="ET578" i="1" a="1"/>
  <c r="ET578" i="1" s="1"/>
  <c r="ET595" i="1" a="1"/>
  <c r="ET595" i="1" s="1"/>
  <c r="ET630" i="1" a="1"/>
  <c r="ET630" i="1" s="1"/>
  <c r="ET652" i="1" a="1"/>
  <c r="ET652" i="1" s="1"/>
  <c r="ET681" i="1" a="1"/>
  <c r="ET681" i="1" s="1"/>
  <c r="ET393" i="1" a="1"/>
  <c r="ET393" i="1" s="1"/>
  <c r="ET415" i="1" a="1"/>
  <c r="ET415" i="1" s="1"/>
  <c r="ET439" i="1" a="1"/>
  <c r="ET439" i="1" s="1"/>
  <c r="ET447" i="1" a="1"/>
  <c r="ET447" i="1" s="1"/>
  <c r="ET528" i="1" a="1"/>
  <c r="ET528" i="1" s="1"/>
  <c r="ET536" i="1" a="1"/>
  <c r="ET536" i="1" s="1"/>
  <c r="ET561" i="1" a="1"/>
  <c r="ET561" i="1" s="1"/>
  <c r="ET570" i="1" a="1"/>
  <c r="ET570" i="1" s="1"/>
  <c r="ET587" i="1" a="1"/>
  <c r="ET587" i="1" s="1"/>
  <c r="ET594" i="1" a="1"/>
  <c r="ET594" i="1" s="1"/>
  <c r="ET603" i="1" a="1"/>
  <c r="ET603" i="1" s="1"/>
  <c r="ET613" i="1" a="1"/>
  <c r="ET613" i="1" s="1"/>
  <c r="ET622" i="1" a="1"/>
  <c r="ET622" i="1" s="1"/>
  <c r="ET651" i="1" a="1"/>
  <c r="ET651" i="1" s="1"/>
  <c r="ET660" i="1" a="1"/>
  <c r="ET660" i="1" s="1"/>
  <c r="ES577" i="1" a="1"/>
  <c r="ES577" i="1" s="1"/>
  <c r="ET553" i="1" a="1"/>
  <c r="ET553" i="1" s="1"/>
  <c r="ET529" i="1" a="1"/>
  <c r="ET529" i="1" s="1"/>
  <c r="ET520" i="1" a="1"/>
  <c r="ET520" i="1" s="1"/>
  <c r="ES470" i="1" a="1"/>
  <c r="ES470" i="1" s="1"/>
  <c r="ES424" i="1" a="1"/>
  <c r="ES424" i="1" s="1"/>
  <c r="ET401" i="1" a="1"/>
  <c r="ET401" i="1" s="1"/>
  <c r="ES553" i="1" a="1"/>
  <c r="ES553" i="1" s="1"/>
  <c r="ET495" i="1" a="1"/>
  <c r="ET495" i="1" s="1"/>
  <c r="ES401" i="1" a="1"/>
  <c r="ES401" i="1" s="1"/>
  <c r="ET379" i="1" a="1"/>
  <c r="ET379" i="1" s="1"/>
  <c r="ET265" i="1" a="1"/>
  <c r="ET265" i="1" s="1"/>
  <c r="ET588" i="1" a="1"/>
  <c r="ET588" i="1" s="1"/>
  <c r="ES544" i="1" a="1"/>
  <c r="ES544" i="1" s="1"/>
  <c r="ET521" i="1" a="1"/>
  <c r="ET521" i="1" s="1"/>
  <c r="ES510" i="1" a="1"/>
  <c r="ES510" i="1" s="1"/>
  <c r="ET471" i="1" a="1"/>
  <c r="ET471" i="1" s="1"/>
  <c r="ET425" i="1" a="1"/>
  <c r="ET425" i="1" s="1"/>
  <c r="ES357" i="1" a="1"/>
  <c r="ES357" i="1" s="1"/>
  <c r="ET235" i="1" a="1"/>
  <c r="ET235" i="1" s="1"/>
  <c r="ET357" i="1" a="1"/>
  <c r="ET357" i="1" s="1"/>
  <c r="ET448" i="1" a="1"/>
  <c r="ET448" i="1" s="1"/>
  <c r="ET380" i="1" a="1"/>
  <c r="ET380" i="1" s="1"/>
  <c r="ET308" i="1" a="1"/>
  <c r="ET308" i="1" s="1"/>
  <c r="ET251" i="1" a="1"/>
  <c r="ET251" i="1" s="1"/>
  <c r="ES344" i="1" a="1"/>
  <c r="ES344" i="1" s="1"/>
  <c r="ES222" i="1" a="1"/>
  <c r="ES222" i="1" s="1"/>
  <c r="ES113" i="1" a="1"/>
  <c r="ES113" i="1" s="1"/>
  <c r="ET680" i="1" a="1"/>
  <c r="ET680" i="1" s="1"/>
  <c r="ET579" i="1" a="1"/>
  <c r="ET579" i="1" s="1"/>
  <c r="ET497" i="1" a="1"/>
  <c r="ET497" i="1" s="1"/>
  <c r="ES486" i="1" a="1"/>
  <c r="ES486" i="1" s="1"/>
  <c r="ET462" i="1" a="1"/>
  <c r="ET462" i="1" s="1"/>
  <c r="ES380" i="1" a="1"/>
  <c r="ES380" i="1" s="1"/>
  <c r="ET294" i="1" a="1"/>
  <c r="ET294" i="1" s="1"/>
  <c r="ET304" i="1" a="1"/>
  <c r="ET304" i="1" s="1"/>
  <c r="ES578" i="1" a="1"/>
  <c r="ES578" i="1" s="1"/>
  <c r="ES521" i="1" a="1"/>
  <c r="ES521" i="1" s="1"/>
  <c r="ES496" i="1" a="1"/>
  <c r="ES496" i="1" s="1"/>
  <c r="ES579" i="1" a="1"/>
  <c r="ES579" i="1" s="1"/>
  <c r="ES497" i="1" a="1"/>
  <c r="ES497" i="1" s="1"/>
  <c r="ET255" i="1" a="1"/>
  <c r="ET255" i="1" s="1"/>
  <c r="ES392" i="1" a="1"/>
  <c r="ES392" i="1" s="1"/>
  <c r="ES569" i="1" a="1"/>
  <c r="ES569" i="1" s="1"/>
  <c r="ES511" i="1" a="1"/>
  <c r="ES511" i="1" s="1"/>
  <c r="ES407" i="1" a="1"/>
  <c r="ES407" i="1" s="1"/>
  <c r="ES358" i="1" a="1"/>
  <c r="ES358" i="1" s="1"/>
  <c r="ES345" i="1" a="1"/>
  <c r="ES345" i="1" s="1"/>
  <c r="ET309" i="1" a="1"/>
  <c r="ET309" i="1" s="1"/>
  <c r="ES175" i="1" a="1"/>
  <c r="ES175" i="1" s="1"/>
  <c r="ES135" i="1" a="1"/>
  <c r="ES135" i="1" s="1"/>
  <c r="ET250" i="1" a="1"/>
  <c r="ET250" i="1" s="1"/>
  <c r="ET463" i="1" a="1"/>
  <c r="ET463" i="1" s="1"/>
  <c r="ET416" i="1" a="1"/>
  <c r="ET416" i="1" s="1"/>
  <c r="ET371" i="1" a="1"/>
  <c r="ET371" i="1" s="1"/>
  <c r="ES309" i="1" a="1"/>
  <c r="ES309" i="1" s="1"/>
  <c r="ET211" i="1" a="1"/>
  <c r="ET211" i="1" s="1"/>
  <c r="ET285" i="1" a="1"/>
  <c r="ET285" i="1" s="1"/>
  <c r="ET661" i="1" a="1"/>
  <c r="ET661" i="1" s="1"/>
  <c r="ES679" i="1" a="1"/>
  <c r="ES679" i="1" s="1"/>
  <c r="ET670" i="1" a="1"/>
  <c r="ET670" i="1" s="1"/>
  <c r="ET659" i="1" a="1"/>
  <c r="ET659" i="1" s="1"/>
  <c r="ET623" i="1" a="1"/>
  <c r="ET623" i="1" s="1"/>
  <c r="ES487" i="1" a="1"/>
  <c r="ES487" i="1" s="1"/>
  <c r="ES463" i="1" a="1"/>
  <c r="ES463" i="1" s="1"/>
  <c r="ET440" i="1" a="1"/>
  <c r="ET440" i="1" s="1"/>
  <c r="ET394" i="1" a="1"/>
  <c r="ET394" i="1" s="1"/>
  <c r="ET239" i="1" a="1"/>
  <c r="ET239" i="1" s="1"/>
  <c r="ES545" i="1" a="1"/>
  <c r="ES545" i="1" s="1"/>
  <c r="ET512" i="1" a="1"/>
  <c r="ET512" i="1" s="1"/>
  <c r="ES454" i="1" a="1"/>
  <c r="ES454" i="1" s="1"/>
  <c r="ET431" i="1" a="1"/>
  <c r="ET431" i="1" s="1"/>
  <c r="ET333" i="1" a="1"/>
  <c r="ET333" i="1" s="1"/>
  <c r="ES259" i="1" a="1"/>
  <c r="ES259" i="1" s="1"/>
  <c r="ET682" i="1" a="1"/>
  <c r="ET682" i="1" s="1"/>
  <c r="ES649" i="1" a="1"/>
  <c r="ES649" i="1" s="1"/>
  <c r="ES408" i="1" a="1"/>
  <c r="ES408" i="1" s="1"/>
  <c r="ET372" i="1" a="1"/>
  <c r="ET372" i="1" s="1"/>
  <c r="ES350" i="1" a="1"/>
  <c r="ES350" i="1" s="1"/>
  <c r="ET256" i="1" a="1"/>
  <c r="ET256" i="1" s="1"/>
  <c r="ET671" i="1" a="1"/>
  <c r="ET671" i="1" s="1"/>
  <c r="ET614" i="1" a="1"/>
  <c r="ET614" i="1" s="1"/>
  <c r="ET604" i="1" a="1"/>
  <c r="ET604" i="1" s="1"/>
  <c r="ET488" i="1" a="1"/>
  <c r="ET488" i="1" s="1"/>
  <c r="ET386" i="1" a="1"/>
  <c r="ET386" i="1" s="1"/>
  <c r="ES372" i="1" a="1"/>
  <c r="ES372" i="1" s="1"/>
  <c r="ES274" i="1" a="1"/>
  <c r="ES274" i="1" s="1"/>
  <c r="ET503" i="1" a="1"/>
  <c r="ET503" i="1" s="1"/>
  <c r="ET478" i="1" a="1"/>
  <c r="ET478" i="1" s="1"/>
  <c r="ES432" i="1" a="1"/>
  <c r="ES432" i="1" s="1"/>
  <c r="ET314" i="1" a="1"/>
  <c r="ET314" i="1" s="1"/>
  <c r="ES671" i="1" a="1"/>
  <c r="ES671" i="1" s="1"/>
  <c r="ET650" i="1" a="1"/>
  <c r="ET650" i="1" s="1"/>
  <c r="ET571" i="1" a="1"/>
  <c r="ET571" i="1" s="1"/>
  <c r="ET672" i="1" a="1"/>
  <c r="ET672" i="1" s="1"/>
  <c r="ET639" i="1" a="1"/>
  <c r="ET639" i="1" s="1"/>
  <c r="ES595" i="1" a="1"/>
  <c r="ES595" i="1" s="1"/>
  <c r="ES571" i="1" a="1"/>
  <c r="ES571" i="1" s="1"/>
  <c r="ES455" i="1" a="1"/>
  <c r="ES455" i="1" s="1"/>
  <c r="ET338" i="1" a="1"/>
  <c r="ET338" i="1" s="1"/>
  <c r="ES299" i="1" a="1"/>
  <c r="ES299" i="1" s="1"/>
  <c r="ET246" i="1" a="1"/>
  <c r="ET246" i="1" s="1"/>
  <c r="ES680" i="1" a="1"/>
  <c r="ES680" i="1" s="1"/>
  <c r="ES670" i="1" a="1"/>
  <c r="ES670" i="1" s="1"/>
  <c r="ES659" i="1" a="1"/>
  <c r="ES659" i="1" s="1"/>
  <c r="ES650" i="1" a="1"/>
  <c r="ES650" i="1" s="1"/>
  <c r="ES639" i="1" a="1"/>
  <c r="ES639" i="1" s="1"/>
  <c r="ES551" i="1" a="1"/>
  <c r="ES551" i="1" s="1"/>
  <c r="ES520" i="1" a="1"/>
  <c r="ES520" i="1" s="1"/>
  <c r="ES503" i="1" a="1"/>
  <c r="ES503" i="1" s="1"/>
  <c r="ES495" i="1" a="1"/>
  <c r="ES495" i="1" s="1"/>
  <c r="ES478" i="1" a="1"/>
  <c r="ES478" i="1" s="1"/>
  <c r="ES469" i="1" a="1"/>
  <c r="ES469" i="1" s="1"/>
  <c r="ES462" i="1" a="1"/>
  <c r="ES462" i="1" s="1"/>
  <c r="ES431" i="1" a="1"/>
  <c r="ES431" i="1" s="1"/>
  <c r="ES423" i="1" a="1"/>
  <c r="ES423" i="1" s="1"/>
  <c r="ES400" i="1" a="1"/>
  <c r="ES400" i="1" s="1"/>
  <c r="ES386" i="1" a="1"/>
  <c r="ES386" i="1" s="1"/>
  <c r="ES379" i="1" a="1"/>
  <c r="ES379" i="1" s="1"/>
  <c r="ES371" i="1" a="1"/>
  <c r="ES371" i="1" s="1"/>
  <c r="ES338" i="1" a="1"/>
  <c r="ES338" i="1" s="1"/>
  <c r="ET332" i="1" a="1"/>
  <c r="ET332" i="1" s="1"/>
  <c r="ET326" i="1" a="1"/>
  <c r="ET326" i="1" s="1"/>
  <c r="ET320" i="1" a="1"/>
  <c r="ET320" i="1" s="1"/>
  <c r="ES314" i="1" a="1"/>
  <c r="ES314" i="1" s="1"/>
  <c r="ES308" i="1" a="1"/>
  <c r="ES308" i="1" s="1"/>
  <c r="ES294" i="1" a="1"/>
  <c r="ES294" i="1" s="1"/>
  <c r="ET284" i="1" a="1"/>
  <c r="ET284" i="1" s="1"/>
  <c r="ET279" i="1" a="1"/>
  <c r="ET279" i="1" s="1"/>
  <c r="ES269" i="1" a="1"/>
  <c r="ES269" i="1" s="1"/>
  <c r="ES255" i="1" a="1"/>
  <c r="ES255" i="1" s="1"/>
  <c r="ES246" i="1" a="1"/>
  <c r="ES246" i="1" s="1"/>
  <c r="ES242" i="1" a="1"/>
  <c r="ES242" i="1" s="1"/>
  <c r="ES234" i="1" a="1"/>
  <c r="ES234" i="1" s="1"/>
  <c r="ET218" i="1" a="1"/>
  <c r="ET218" i="1" s="1"/>
  <c r="ES177" i="1" a="1"/>
  <c r="ES177" i="1" s="1"/>
  <c r="ET167" i="1" a="1"/>
  <c r="ET167" i="1" s="1"/>
  <c r="ES681" i="1" a="1"/>
  <c r="ES681" i="1" s="1"/>
  <c r="ES660" i="1" a="1"/>
  <c r="ES660" i="1" s="1"/>
  <c r="ES651" i="1" a="1"/>
  <c r="ES651" i="1" s="1"/>
  <c r="ES622" i="1" a="1"/>
  <c r="ES622" i="1" s="1"/>
  <c r="ES613" i="1" a="1"/>
  <c r="ES613" i="1" s="1"/>
  <c r="ES603" i="1" a="1"/>
  <c r="ES603" i="1" s="1"/>
  <c r="ES594" i="1" a="1"/>
  <c r="ES594" i="1" s="1"/>
  <c r="ES587" i="1" a="1"/>
  <c r="ES587" i="1" s="1"/>
  <c r="ES570" i="1" a="1"/>
  <c r="ES570" i="1" s="1"/>
  <c r="ES561" i="1" a="1"/>
  <c r="ES561" i="1" s="1"/>
  <c r="ES536" i="1" a="1"/>
  <c r="ES536" i="1" s="1"/>
  <c r="ES528" i="1" a="1"/>
  <c r="ES528" i="1" s="1"/>
  <c r="ES447" i="1" a="1"/>
  <c r="ES447" i="1" s="1"/>
  <c r="ES439" i="1" a="1"/>
  <c r="ES439" i="1" s="1"/>
  <c r="ES415" i="1" a="1"/>
  <c r="ES415" i="1" s="1"/>
  <c r="ES393" i="1" a="1"/>
  <c r="ES393" i="1" s="1"/>
  <c r="ET365" i="1" a="1"/>
  <c r="ET365" i="1" s="1"/>
  <c r="ET358" i="1" a="1"/>
  <c r="ET358" i="1" s="1"/>
  <c r="ET351" i="1" a="1"/>
  <c r="ET351" i="1" s="1"/>
  <c r="ES332" i="1" a="1"/>
  <c r="ES332" i="1" s="1"/>
  <c r="ES326" i="1" a="1"/>
  <c r="ES326" i="1" s="1"/>
  <c r="ES320" i="1" a="1"/>
  <c r="ES320" i="1" s="1"/>
  <c r="ET299" i="1" a="1"/>
  <c r="ET299" i="1" s="1"/>
  <c r="ET289" i="1" a="1"/>
  <c r="ET289" i="1" s="1"/>
  <c r="ES284" i="1" a="1"/>
  <c r="ES284" i="1" s="1"/>
  <c r="ES279" i="1" a="1"/>
  <c r="ES279" i="1" s="1"/>
  <c r="ET231" i="1" a="1"/>
  <c r="ET231" i="1" s="1"/>
  <c r="ET222" i="1" a="1"/>
  <c r="ET222" i="1" s="1"/>
  <c r="ES218" i="1" a="1"/>
  <c r="ES218" i="1" s="1"/>
  <c r="ES205" i="1" a="1"/>
  <c r="ES205" i="1" s="1"/>
  <c r="ES200" i="1" a="1"/>
  <c r="ES200" i="1" s="1"/>
  <c r="ES167" i="1" a="1"/>
  <c r="ES167" i="1" s="1"/>
  <c r="ES158" i="1" a="1"/>
  <c r="ES158" i="1" s="1"/>
  <c r="ES121" i="1" a="1"/>
  <c r="ES121" i="1" s="1"/>
  <c r="ES117" i="1" a="1"/>
  <c r="ES117" i="1" s="1"/>
  <c r="ES672" i="1" a="1"/>
  <c r="ES672" i="1" s="1"/>
  <c r="ES661" i="1" a="1"/>
  <c r="ES661" i="1" s="1"/>
  <c r="ES623" i="1" a="1"/>
  <c r="ES623" i="1" s="1"/>
  <c r="ES614" i="1" a="1"/>
  <c r="ES614" i="1" s="1"/>
  <c r="ES588" i="1" a="1"/>
  <c r="ES588" i="1" s="1"/>
  <c r="ES562" i="1" a="1"/>
  <c r="ES562" i="1" s="1"/>
  <c r="ES537" i="1" a="1"/>
  <c r="ES537" i="1" s="1"/>
  <c r="ES529" i="1" a="1"/>
  <c r="ES529" i="1" s="1"/>
  <c r="ES512" i="1" a="1"/>
  <c r="ES512" i="1" s="1"/>
  <c r="ES488" i="1" a="1"/>
  <c r="ES488" i="1" s="1"/>
  <c r="ES471" i="1" a="1"/>
  <c r="ES471" i="1" s="1"/>
  <c r="ES448" i="1" a="1"/>
  <c r="ES448" i="1" s="1"/>
  <c r="ES440" i="1" a="1"/>
  <c r="ES440" i="1" s="1"/>
  <c r="ES433" i="1" a="1"/>
  <c r="ES433" i="1" s="1"/>
  <c r="ES425" i="1" a="1"/>
  <c r="ES425" i="1" s="1"/>
  <c r="ES416" i="1" a="1"/>
  <c r="ES416" i="1" s="1"/>
  <c r="ES394" i="1" a="1"/>
  <c r="ES394" i="1" s="1"/>
  <c r="ES333" i="1" a="1"/>
  <c r="ES333" i="1" s="1"/>
  <c r="ET327" i="1" a="1"/>
  <c r="ET327" i="1" s="1"/>
  <c r="ET321" i="1" a="1"/>
  <c r="ET321" i="1" s="1"/>
  <c r="ES304" i="1" a="1"/>
  <c r="ES304" i="1" s="1"/>
  <c r="ET290" i="1" a="1"/>
  <c r="ET290" i="1" s="1"/>
  <c r="ES285" i="1" a="1"/>
  <c r="ES285" i="1" s="1"/>
  <c r="ET280" i="1" a="1"/>
  <c r="ET280" i="1" s="1"/>
  <c r="ET275" i="1" a="1"/>
  <c r="ET275" i="1" s="1"/>
  <c r="ES265" i="1" a="1"/>
  <c r="ES265" i="1" s="1"/>
  <c r="ES256" i="1" a="1"/>
  <c r="ES256" i="1" s="1"/>
  <c r="ES251" i="1" a="1"/>
  <c r="ES251" i="1" s="1"/>
  <c r="ES239" i="1" a="1"/>
  <c r="ES239" i="1" s="1"/>
  <c r="ES235" i="1" a="1"/>
  <c r="ES235" i="1" s="1"/>
  <c r="ET227" i="1" a="1"/>
  <c r="ET227" i="1" s="1"/>
  <c r="ET223" i="1" a="1"/>
  <c r="ET223" i="1" s="1"/>
  <c r="ES215" i="1" a="1"/>
  <c r="ES215" i="1" s="1"/>
  <c r="ES208" i="1" a="1"/>
  <c r="ES208" i="1" s="1"/>
  <c r="ET198" i="1" a="1"/>
  <c r="ET198" i="1" s="1"/>
  <c r="ES191" i="1" a="1"/>
  <c r="ES191" i="1" s="1"/>
  <c r="ES186" i="1" a="1"/>
  <c r="ES186" i="1" s="1"/>
  <c r="ET160" i="1" a="1"/>
  <c r="ET160" i="1" s="1"/>
  <c r="ES131" i="1" a="1"/>
  <c r="ES131" i="1" s="1"/>
  <c r="ES673" i="1" a="1"/>
  <c r="ES673" i="1" s="1"/>
  <c r="ES653" i="1" a="1"/>
  <c r="ES653" i="1" s="1"/>
  <c r="ES641" i="1" a="1"/>
  <c r="ES641" i="1" s="1"/>
  <c r="ES631" i="1" a="1"/>
  <c r="ES631" i="1" s="1"/>
  <c r="ES615" i="1" a="1"/>
  <c r="ES615" i="1" s="1"/>
  <c r="ES605" i="1" a="1"/>
  <c r="ES605" i="1" s="1"/>
  <c r="ES596" i="1" a="1"/>
  <c r="ES596" i="1" s="1"/>
  <c r="ES554" i="1" a="1"/>
  <c r="ES554" i="1" s="1"/>
  <c r="ES546" i="1" a="1"/>
  <c r="ES546" i="1" s="1"/>
  <c r="ES538" i="1" a="1"/>
  <c r="ES538" i="1" s="1"/>
  <c r="ES456" i="1" a="1"/>
  <c r="ES456" i="1" s="1"/>
  <c r="ES449" i="1" a="1"/>
  <c r="ES449" i="1" s="1"/>
  <c r="ES409" i="1" a="1"/>
  <c r="ES409" i="1" s="1"/>
  <c r="ES373" i="1" a="1"/>
  <c r="ES373" i="1" s="1"/>
  <c r="ES366" i="1" a="1"/>
  <c r="ES366" i="1" s="1"/>
  <c r="ES359" i="1" a="1"/>
  <c r="ES359" i="1" s="1"/>
  <c r="ES352" i="1" a="1"/>
  <c r="ES352" i="1" s="1"/>
  <c r="ES327" i="1" a="1"/>
  <c r="ES327" i="1" s="1"/>
  <c r="ES321" i="1" a="1"/>
  <c r="ES321" i="1" s="1"/>
  <c r="ES295" i="1" a="1"/>
  <c r="ES295" i="1" s="1"/>
  <c r="ES290" i="1" a="1"/>
  <c r="ES290" i="1" s="1"/>
  <c r="ES280" i="1" a="1"/>
  <c r="ES280" i="1" s="1"/>
  <c r="ES275" i="1" a="1"/>
  <c r="ES275" i="1" s="1"/>
  <c r="ET270" i="1" a="1"/>
  <c r="ET270" i="1" s="1"/>
  <c r="ES247" i="1" a="1"/>
  <c r="ES247" i="1" s="1"/>
  <c r="ES227" i="1" a="1"/>
  <c r="ES227" i="1" s="1"/>
  <c r="ES223" i="1" a="1"/>
  <c r="ES223" i="1" s="1"/>
  <c r="ET219" i="1" a="1"/>
  <c r="ET219" i="1" s="1"/>
  <c r="ES203" i="1" a="1"/>
  <c r="ES203" i="1" s="1"/>
  <c r="ES198" i="1" a="1"/>
  <c r="ES198" i="1" s="1"/>
  <c r="ES194" i="1" a="1"/>
  <c r="ES194" i="1" s="1"/>
  <c r="ES184" i="1" a="1"/>
  <c r="ES184" i="1" s="1"/>
  <c r="ET173" i="1" a="1"/>
  <c r="ET173" i="1" s="1"/>
  <c r="ES160" i="1" a="1"/>
  <c r="ES160" i="1" s="1"/>
  <c r="ES127" i="1" a="1"/>
  <c r="ES127" i="1" s="1"/>
  <c r="ES530" i="1" a="1"/>
  <c r="ES530" i="1" s="1"/>
  <c r="ES522" i="1" a="1"/>
  <c r="ES522" i="1" s="1"/>
  <c r="ES513" i="1" a="1"/>
  <c r="ES513" i="1" s="1"/>
  <c r="ES505" i="1" a="1"/>
  <c r="ES505" i="1" s="1"/>
  <c r="ES498" i="1" a="1"/>
  <c r="ES498" i="1" s="1"/>
  <c r="ES489" i="1" a="1"/>
  <c r="ES489" i="1" s="1"/>
  <c r="ES480" i="1" a="1"/>
  <c r="ES480" i="1" s="1"/>
  <c r="ES472" i="1" a="1"/>
  <c r="ES472" i="1" s="1"/>
  <c r="ES464" i="1" a="1"/>
  <c r="ES464" i="1" s="1"/>
  <c r="ES441" i="1" a="1"/>
  <c r="ES441" i="1" s="1"/>
  <c r="ES434" i="1" a="1"/>
  <c r="ES434" i="1" s="1"/>
  <c r="ES402" i="1" a="1"/>
  <c r="ES402" i="1" s="1"/>
  <c r="ES388" i="1" a="1"/>
  <c r="ES388" i="1" s="1"/>
  <c r="ES381" i="1" a="1"/>
  <c r="ES381" i="1" s="1"/>
  <c r="ES300" i="1" a="1"/>
  <c r="ES300" i="1" s="1"/>
  <c r="ES270" i="1" a="1"/>
  <c r="ES270" i="1" s="1"/>
  <c r="ES243" i="1" a="1"/>
  <c r="ES243" i="1" s="1"/>
  <c r="ES219" i="1" a="1"/>
  <c r="ES219" i="1" s="1"/>
  <c r="ES173" i="1" a="1"/>
  <c r="ES173" i="1" s="1"/>
  <c r="ES162" i="1" a="1"/>
  <c r="ES162" i="1" s="1"/>
  <c r="ES683" i="1" a="1"/>
  <c r="ES683" i="1" s="1"/>
  <c r="ES662" i="1" a="1"/>
  <c r="ES662" i="1" s="1"/>
  <c r="ES643" i="1" a="1"/>
  <c r="ES643" i="1" s="1"/>
  <c r="ES633" i="1" a="1"/>
  <c r="ES633" i="1" s="1"/>
  <c r="ES589" i="1" a="1"/>
  <c r="ES589" i="1" s="1"/>
  <c r="ES572" i="1" a="1"/>
  <c r="ES572" i="1" s="1"/>
  <c r="ES563" i="1" a="1"/>
  <c r="ES563" i="1" s="1"/>
  <c r="ES555" i="1" a="1"/>
  <c r="ES555" i="1" s="1"/>
  <c r="ES547" i="1" a="1"/>
  <c r="ES547" i="1" s="1"/>
  <c r="ES539" i="1" a="1"/>
  <c r="ES539" i="1" s="1"/>
  <c r="ES506" i="1" a="1"/>
  <c r="ES506" i="1" s="1"/>
  <c r="ES490" i="1" a="1"/>
  <c r="ES490" i="1" s="1"/>
  <c r="ES457" i="1" a="1"/>
  <c r="ES457" i="1" s="1"/>
  <c r="ES426" i="1" a="1"/>
  <c r="ES426" i="1" s="1"/>
  <c r="ES417" i="1" a="1"/>
  <c r="ES417" i="1" s="1"/>
  <c r="ES395" i="1" a="1"/>
  <c r="ES395" i="1" s="1"/>
  <c r="ES346" i="1" a="1"/>
  <c r="ES346" i="1" s="1"/>
  <c r="ES340" i="1" a="1"/>
  <c r="ES340" i="1" s="1"/>
  <c r="ES334" i="1" a="1"/>
  <c r="ES334" i="1" s="1"/>
  <c r="ES316" i="1" a="1"/>
  <c r="ES316" i="1" s="1"/>
  <c r="ES310" i="1" a="1"/>
  <c r="ES310" i="1" s="1"/>
  <c r="ES261" i="1" a="1"/>
  <c r="ES261" i="1" s="1"/>
  <c r="ES252" i="1" a="1"/>
  <c r="ES252" i="1" s="1"/>
  <c r="ES236" i="1" a="1"/>
  <c r="ES236" i="1" s="1"/>
  <c r="ES155" i="1" a="1"/>
  <c r="ES155" i="1" s="1"/>
  <c r="ES465" i="1" a="1"/>
  <c r="ES465" i="1" s="1"/>
  <c r="ES458" i="1" a="1"/>
  <c r="ES458" i="1" s="1"/>
  <c r="ES450" i="1" a="1"/>
  <c r="ES450" i="1" s="1"/>
  <c r="ES410" i="1" a="1"/>
  <c r="ES410" i="1" s="1"/>
  <c r="ES374" i="1" a="1"/>
  <c r="ES374" i="1" s="1"/>
  <c r="ES367" i="1" a="1"/>
  <c r="ES367" i="1" s="1"/>
  <c r="ES360" i="1" a="1"/>
  <c r="ES360" i="1" s="1"/>
  <c r="ES353" i="1" a="1"/>
  <c r="ES353" i="1" s="1"/>
  <c r="ES328" i="1" a="1"/>
  <c r="ES328" i="1" s="1"/>
  <c r="ES322" i="1" a="1"/>
  <c r="ES322" i="1" s="1"/>
  <c r="ES305" i="1" a="1"/>
  <c r="ES305" i="1" s="1"/>
  <c r="ET291" i="1" a="1"/>
  <c r="ET291" i="1" s="1"/>
  <c r="ET286" i="1" a="1"/>
  <c r="ET286" i="1" s="1"/>
  <c r="ET276" i="1" a="1"/>
  <c r="ET276" i="1" s="1"/>
  <c r="ET271" i="1" a="1"/>
  <c r="ET271" i="1" s="1"/>
  <c r="ES257" i="1" a="1"/>
  <c r="ES257" i="1" s="1"/>
  <c r="ES232" i="1" a="1"/>
  <c r="ES232" i="1" s="1"/>
  <c r="ET224" i="1" a="1"/>
  <c r="ET224" i="1" s="1"/>
  <c r="ES212" i="1" a="1"/>
  <c r="ES212" i="1" s="1"/>
  <c r="ES182" i="1" a="1"/>
  <c r="ES182" i="1" s="1"/>
  <c r="ES137" i="1" a="1"/>
  <c r="ES137" i="1" s="1"/>
  <c r="ES108" i="1" a="1"/>
  <c r="ES108" i="1" s="1"/>
  <c r="ES540" i="1" a="1"/>
  <c r="ES540" i="1" s="1"/>
  <c r="ES523" i="1" a="1"/>
  <c r="ES523" i="1" s="1"/>
  <c r="ES491" i="1" a="1"/>
  <c r="ES491" i="1" s="1"/>
  <c r="ES481" i="1" a="1"/>
  <c r="ES481" i="1" s="1"/>
  <c r="ES473" i="1" a="1"/>
  <c r="ES473" i="1" s="1"/>
  <c r="ES442" i="1" a="1"/>
  <c r="ES442" i="1" s="1"/>
  <c r="ES435" i="1" a="1"/>
  <c r="ES435" i="1" s="1"/>
  <c r="ES418" i="1" a="1"/>
  <c r="ES418" i="1" s="1"/>
  <c r="ES403" i="1" a="1"/>
  <c r="ES403" i="1" s="1"/>
  <c r="ES389" i="1" a="1"/>
  <c r="ES389" i="1" s="1"/>
  <c r="ES382" i="1" a="1"/>
  <c r="ES382" i="1" s="1"/>
  <c r="ES375" i="1" a="1"/>
  <c r="ES375" i="1" s="1"/>
  <c r="ET347" i="1" a="1"/>
  <c r="ET347" i="1" s="1"/>
  <c r="ET341" i="1" a="1"/>
  <c r="ET341" i="1" s="1"/>
  <c r="ET317" i="1" a="1"/>
  <c r="ET317" i="1" s="1"/>
  <c r="ET311" i="1" a="1"/>
  <c r="ET311" i="1" s="1"/>
  <c r="ES296" i="1" a="1"/>
  <c r="ES296" i="1" s="1"/>
  <c r="ES291" i="1" a="1"/>
  <c r="ES291" i="1" s="1"/>
  <c r="ES286" i="1" a="1"/>
  <c r="ES286" i="1" s="1"/>
  <c r="ES281" i="1" a="1"/>
  <c r="ES281" i="1" s="1"/>
  <c r="ES276" i="1" a="1"/>
  <c r="ES276" i="1" s="1"/>
  <c r="ES271" i="1" a="1"/>
  <c r="ES271" i="1" s="1"/>
  <c r="ET266" i="1" a="1"/>
  <c r="ET266" i="1" s="1"/>
  <c r="ES228" i="1" a="1"/>
  <c r="ES228" i="1" s="1"/>
  <c r="ES224" i="1" a="1"/>
  <c r="ES224" i="1" s="1"/>
  <c r="ES216" i="1" a="1"/>
  <c r="ES216" i="1" s="1"/>
  <c r="ET209" i="1" a="1"/>
  <c r="ET209" i="1" s="1"/>
  <c r="ET201" i="1" a="1"/>
  <c r="ET201" i="1" s="1"/>
  <c r="ES189" i="1" a="1"/>
  <c r="ES189" i="1" s="1"/>
  <c r="ES644" i="1" a="1"/>
  <c r="ES644" i="1" s="1"/>
  <c r="ES598" i="1" a="1"/>
  <c r="ES598" i="1" s="1"/>
  <c r="ES427" i="1" a="1"/>
  <c r="ES427" i="1" s="1"/>
  <c r="ES317" i="1" a="1"/>
  <c r="ES317" i="1" s="1"/>
  <c r="ES266" i="1" a="1"/>
  <c r="ES266" i="1" s="1"/>
  <c r="ES248" i="1" a="1"/>
  <c r="ES248" i="1" s="1"/>
  <c r="ES240" i="1" a="1"/>
  <c r="ES240" i="1" s="1"/>
  <c r="ES220" i="1" a="1"/>
  <c r="ES220" i="1" s="1"/>
  <c r="ES209" i="1" a="1"/>
  <c r="ES209" i="1" s="1"/>
  <c r="ES201" i="1" a="1"/>
  <c r="ES201" i="1" s="1"/>
  <c r="ES166" i="1" a="1"/>
  <c r="ES166" i="1" s="1"/>
  <c r="ES686" i="1" a="1"/>
  <c r="ES686" i="1" s="1"/>
  <c r="ES665" i="1" a="1"/>
  <c r="ES665" i="1" s="1"/>
  <c r="ES656" i="1" a="1"/>
  <c r="ES656" i="1" s="1"/>
  <c r="ET627" i="1" a="1"/>
  <c r="ET627" i="1" s="1"/>
  <c r="ES617" i="1" a="1"/>
  <c r="ES617" i="1" s="1"/>
  <c r="ES608" i="1" a="1"/>
  <c r="ES608" i="1" s="1"/>
  <c r="ES599" i="1" a="1"/>
  <c r="ES599" i="1" s="1"/>
  <c r="ET582" i="1" a="1"/>
  <c r="ET582" i="1" s="1"/>
  <c r="ET566" i="1" a="1"/>
  <c r="ET566" i="1" s="1"/>
  <c r="ES565" i="1" a="1"/>
  <c r="ES565" i="1" s="1"/>
  <c r="ET557" i="1" a="1"/>
  <c r="ET557" i="1" s="1"/>
  <c r="ES548" i="1" a="1"/>
  <c r="ES548" i="1" s="1"/>
  <c r="ES541" i="1" a="1"/>
  <c r="ES541" i="1" s="1"/>
  <c r="ET533" i="1" a="1"/>
  <c r="ET533" i="1" s="1"/>
  <c r="ES524" i="1" a="1"/>
  <c r="ES524" i="1" s="1"/>
  <c r="ES515" i="1" a="1"/>
  <c r="ES515" i="1" s="1"/>
  <c r="ES500" i="1" a="1"/>
  <c r="ES500" i="1" s="1"/>
  <c r="ET492" i="1" a="1"/>
  <c r="ET492" i="1" s="1"/>
  <c r="ET482" i="1" a="1"/>
  <c r="ET482" i="1" s="1"/>
  <c r="ES474" i="1" a="1"/>
  <c r="ES474" i="1" s="1"/>
  <c r="ES466" i="1" a="1"/>
  <c r="ES466" i="1" s="1"/>
  <c r="ES459" i="1" a="1"/>
  <c r="ES459" i="1" s="1"/>
  <c r="ES451" i="1" a="1"/>
  <c r="ES451" i="1" s="1"/>
  <c r="ET443" i="1" a="1"/>
  <c r="ET443" i="1" s="1"/>
  <c r="ET436" i="1" a="1"/>
  <c r="ET436" i="1" s="1"/>
  <c r="ES428" i="1" a="1"/>
  <c r="ES428" i="1" s="1"/>
  <c r="ES411" i="1" a="1"/>
  <c r="ES411" i="1" s="1"/>
  <c r="ET404" i="1" a="1"/>
  <c r="ET404" i="1" s="1"/>
  <c r="ET390" i="1" a="1"/>
  <c r="ET390" i="1" s="1"/>
  <c r="ET383" i="1" a="1"/>
  <c r="ET383" i="1" s="1"/>
  <c r="ET376" i="1" a="1"/>
  <c r="ET376" i="1" s="1"/>
  <c r="ES368" i="1" a="1"/>
  <c r="ES368" i="1" s="1"/>
  <c r="ES361" i="1" a="1"/>
  <c r="ES361" i="1" s="1"/>
  <c r="ES354" i="1" a="1"/>
  <c r="ES354" i="1" s="1"/>
  <c r="ES335" i="1" a="1"/>
  <c r="ES335" i="1" s="1"/>
  <c r="ES323" i="1" a="1"/>
  <c r="ES323" i="1" s="1"/>
  <c r="ES306" i="1" a="1"/>
  <c r="ES306" i="1" s="1"/>
  <c r="ES301" i="1" a="1"/>
  <c r="ES301" i="1" s="1"/>
  <c r="ES292" i="1" a="1"/>
  <c r="ES292" i="1" s="1"/>
  <c r="ET272" i="1" a="1"/>
  <c r="ET272" i="1" s="1"/>
  <c r="ES262" i="1" a="1"/>
  <c r="ES262" i="1" s="1"/>
  <c r="ES253" i="1" a="1"/>
  <c r="ES253" i="1" s="1"/>
  <c r="ES244" i="1" a="1"/>
  <c r="ES244" i="1" s="1"/>
  <c r="ES206" i="1" a="1"/>
  <c r="ES206" i="1" s="1"/>
  <c r="ES192" i="1" a="1"/>
  <c r="ES192" i="1" s="1"/>
  <c r="ES178" i="1" a="1"/>
  <c r="ES178" i="1" s="1"/>
  <c r="ES436" i="1" a="1"/>
  <c r="ES436" i="1" s="1"/>
  <c r="ES404" i="1" a="1"/>
  <c r="ES404" i="1" s="1"/>
  <c r="ES390" i="1" a="1"/>
  <c r="ES390" i="1" s="1"/>
  <c r="ES383" i="1" a="1"/>
  <c r="ES383" i="1" s="1"/>
  <c r="ES376" i="1" a="1"/>
  <c r="ES376" i="1" s="1"/>
  <c r="ET362" i="1" a="1"/>
  <c r="ET362" i="1" s="1"/>
  <c r="ET355" i="1" a="1"/>
  <c r="ET355" i="1" s="1"/>
  <c r="ET348" i="1" a="1"/>
  <c r="ET348" i="1" s="1"/>
  <c r="ET342" i="1" a="1"/>
  <c r="ET342" i="1" s="1"/>
  <c r="ET312" i="1" a="1"/>
  <c r="ET312" i="1" s="1"/>
  <c r="ET282" i="1" a="1"/>
  <c r="ET282" i="1" s="1"/>
  <c r="ET277" i="1" a="1"/>
  <c r="ET277" i="1" s="1"/>
  <c r="ES272" i="1" a="1"/>
  <c r="ES272" i="1" s="1"/>
  <c r="ET267" i="1" a="1"/>
  <c r="ET267" i="1" s="1"/>
  <c r="ES213" i="1" a="1"/>
  <c r="ES213" i="1" s="1"/>
  <c r="ET199" i="1" a="1"/>
  <c r="ET199" i="1" s="1"/>
  <c r="ES180" i="1" a="1"/>
  <c r="ES180" i="1" s="1"/>
  <c r="ES176" i="1" a="1"/>
  <c r="ES176" i="1" s="1"/>
  <c r="ES168" i="1" a="1"/>
  <c r="ES168" i="1" s="1"/>
  <c r="ES682" i="1" a="1"/>
  <c r="ES682" i="1" s="1"/>
  <c r="ES514" i="1" a="1"/>
  <c r="ES514" i="1" s="1"/>
  <c r="ES607" i="1" a="1"/>
  <c r="ES607" i="1" s="1"/>
  <c r="ES564" i="1" a="1"/>
  <c r="ES564" i="1" s="1"/>
  <c r="ES574" i="1" a="1"/>
  <c r="ES574" i="1" s="1"/>
  <c r="ES627" i="1" a="1"/>
  <c r="ES627" i="1" s="1"/>
  <c r="ES557" i="1" a="1"/>
  <c r="ES557" i="1" s="1"/>
  <c r="ES687" i="1" a="1"/>
  <c r="ES687" i="1" s="1"/>
  <c r="ES677" i="1" a="1"/>
  <c r="ES677" i="1" s="1"/>
  <c r="ES635" i="1" a="1"/>
  <c r="ES635" i="1" s="1"/>
  <c r="ET618" i="1" a="1"/>
  <c r="ET618" i="1" s="1"/>
  <c r="ET609" i="1" a="1"/>
  <c r="ET609" i="1" s="1"/>
  <c r="ES600" i="1" a="1"/>
  <c r="ES600" i="1" s="1"/>
  <c r="ES591" i="1" a="1"/>
  <c r="ES591" i="1" s="1"/>
  <c r="ET583" i="1" a="1"/>
  <c r="ET583" i="1" s="1"/>
  <c r="ES575" i="1" a="1"/>
  <c r="ES575" i="1" s="1"/>
  <c r="ES567" i="1" a="1"/>
  <c r="ES567" i="1" s="1"/>
  <c r="ET542" i="1" a="1"/>
  <c r="ET542" i="1" s="1"/>
  <c r="ET526" i="1" a="1"/>
  <c r="ET526" i="1" s="1"/>
  <c r="ES525" i="1" a="1"/>
  <c r="ES525" i="1" s="1"/>
  <c r="ES516" i="1" a="1"/>
  <c r="ES516" i="1" s="1"/>
  <c r="ES508" i="1" a="1"/>
  <c r="ES508" i="1" s="1"/>
  <c r="ET501" i="1" a="1"/>
  <c r="ET501" i="1" s="1"/>
  <c r="ET484" i="1" a="1"/>
  <c r="ET484" i="1" s="1"/>
  <c r="ES483" i="1" a="1"/>
  <c r="ES483" i="1" s="1"/>
  <c r="ET476" i="1" a="1"/>
  <c r="ET476" i="1" s="1"/>
  <c r="ES475" i="1" a="1"/>
  <c r="ES475" i="1" s="1"/>
  <c r="ET467" i="1" a="1"/>
  <c r="ET467" i="1" s="1"/>
  <c r="ET460" i="1" a="1"/>
  <c r="ET460" i="1" s="1"/>
  <c r="ES452" i="1" a="1"/>
  <c r="ES452" i="1" s="1"/>
  <c r="ET429" i="1" a="1"/>
  <c r="ET429" i="1" s="1"/>
  <c r="ES420" i="1" a="1"/>
  <c r="ES420" i="1" s="1"/>
  <c r="ET412" i="1" a="1"/>
  <c r="ET412" i="1" s="1"/>
  <c r="ET398" i="1" a="1"/>
  <c r="ET398" i="1" s="1"/>
  <c r="ES397" i="1" a="1"/>
  <c r="ES397" i="1" s="1"/>
  <c r="ET384" i="1" a="1"/>
  <c r="ET384" i="1" s="1"/>
  <c r="ET377" i="1" a="1"/>
  <c r="ET377" i="1" s="1"/>
  <c r="ET369" i="1" a="1"/>
  <c r="ET369" i="1" s="1"/>
  <c r="ES362" i="1" a="1"/>
  <c r="ES362" i="1" s="1"/>
  <c r="ES355" i="1" a="1"/>
  <c r="ES355" i="1" s="1"/>
  <c r="ES348" i="1" a="1"/>
  <c r="ES348" i="1" s="1"/>
  <c r="ES342" i="1" a="1"/>
  <c r="ES342" i="1" s="1"/>
  <c r="ET336" i="1" a="1"/>
  <c r="ET336" i="1" s="1"/>
  <c r="ET324" i="1" a="1"/>
  <c r="ET324" i="1" s="1"/>
  <c r="ES318" i="1" a="1"/>
  <c r="ES318" i="1" s="1"/>
  <c r="ES312" i="1" a="1"/>
  <c r="ES312" i="1" s="1"/>
  <c r="ET302" i="1" a="1"/>
  <c r="ET302" i="1" s="1"/>
  <c r="ET297" i="1" a="1"/>
  <c r="ET297" i="1" s="1"/>
  <c r="ES287" i="1" a="1"/>
  <c r="ES287" i="1" s="1"/>
  <c r="ES282" i="1" a="1"/>
  <c r="ES282" i="1" s="1"/>
  <c r="ES277" i="1" a="1"/>
  <c r="ES277" i="1" s="1"/>
  <c r="ES267" i="1" a="1"/>
  <c r="ES267" i="1" s="1"/>
  <c r="ES237" i="1" a="1"/>
  <c r="ES237" i="1" s="1"/>
  <c r="ET229" i="1" a="1"/>
  <c r="ET229" i="1" s="1"/>
  <c r="ET225" i="1" a="1"/>
  <c r="ET225" i="1" s="1"/>
  <c r="ES199" i="1" a="1"/>
  <c r="ES199" i="1" s="1"/>
  <c r="ES150" i="1" a="1"/>
  <c r="ES150" i="1" s="1"/>
  <c r="ES133" i="1" a="1"/>
  <c r="ES133" i="1" s="1"/>
  <c r="ES606" i="1" a="1"/>
  <c r="ES606" i="1" s="1"/>
  <c r="ES625" i="1" a="1"/>
  <c r="ES625" i="1" s="1"/>
  <c r="ES663" i="1" a="1"/>
  <c r="ES663" i="1" s="1"/>
  <c r="ES685" i="1" a="1"/>
  <c r="ES685" i="1" s="1"/>
  <c r="ES626" i="1" a="1"/>
  <c r="ES626" i="1" s="1"/>
  <c r="ES581" i="1" a="1"/>
  <c r="ES581" i="1" s="1"/>
  <c r="ES311" i="1" a="1"/>
  <c r="ES311" i="1" s="1"/>
  <c r="ES666" i="1" a="1"/>
  <c r="ES666" i="1" s="1"/>
  <c r="ES657" i="1" a="1"/>
  <c r="ES657" i="1" s="1"/>
  <c r="ES646" i="1" a="1"/>
  <c r="ES646" i="1" s="1"/>
  <c r="ET636" i="1" a="1"/>
  <c r="ET636" i="1" s="1"/>
  <c r="ET628" i="1" a="1"/>
  <c r="ET628" i="1" s="1"/>
  <c r="ET619" i="1" a="1"/>
  <c r="ET619" i="1" s="1"/>
  <c r="ES618" i="1" a="1"/>
  <c r="ES618" i="1" s="1"/>
  <c r="ET610" i="1" a="1"/>
  <c r="ET610" i="1" s="1"/>
  <c r="ES609" i="1" a="1"/>
  <c r="ES609" i="1" s="1"/>
  <c r="ET601" i="1" a="1"/>
  <c r="ET601" i="1" s="1"/>
  <c r="ES583" i="1" a="1"/>
  <c r="ES583" i="1" s="1"/>
  <c r="ET549" i="1" a="1"/>
  <c r="ET549" i="1" s="1"/>
  <c r="ES542" i="1" a="1"/>
  <c r="ES542" i="1" s="1"/>
  <c r="ET534" i="1" a="1"/>
  <c r="ET534" i="1" s="1"/>
  <c r="ES526" i="1" a="1"/>
  <c r="ES526" i="1" s="1"/>
  <c r="ET517" i="1" a="1"/>
  <c r="ET517" i="1" s="1"/>
  <c r="ES501" i="1" a="1"/>
  <c r="ES501" i="1" s="1"/>
  <c r="ET493" i="1" a="1"/>
  <c r="ET493" i="1" s="1"/>
  <c r="ES484" i="1" a="1"/>
  <c r="ES484" i="1" s="1"/>
  <c r="ES476" i="1" a="1"/>
  <c r="ES476" i="1" s="1"/>
  <c r="ES467" i="1" a="1"/>
  <c r="ES467" i="1" s="1"/>
  <c r="ES460" i="1" a="1"/>
  <c r="ES460" i="1" s="1"/>
  <c r="ET444" i="1" a="1"/>
  <c r="ET444" i="1" s="1"/>
  <c r="ET437" i="1" a="1"/>
  <c r="ET437" i="1" s="1"/>
  <c r="ES429" i="1" a="1"/>
  <c r="ES429" i="1" s="1"/>
  <c r="ET421" i="1" a="1"/>
  <c r="ET421" i="1" s="1"/>
  <c r="ES412" i="1" a="1"/>
  <c r="ES412" i="1" s="1"/>
  <c r="ET405" i="1" a="1"/>
  <c r="ET405" i="1" s="1"/>
  <c r="ES398" i="1" a="1"/>
  <c r="ES398" i="1" s="1"/>
  <c r="ET391" i="1" a="1"/>
  <c r="ET391" i="1" s="1"/>
  <c r="ES384" i="1" a="1"/>
  <c r="ES384" i="1" s="1"/>
  <c r="ES377" i="1" a="1"/>
  <c r="ES377" i="1" s="1"/>
  <c r="ES369" i="1" a="1"/>
  <c r="ES369" i="1" s="1"/>
  <c r="ES336" i="1" a="1"/>
  <c r="ES336" i="1" s="1"/>
  <c r="ET330" i="1" a="1"/>
  <c r="ET330" i="1" s="1"/>
  <c r="ES324" i="1" a="1"/>
  <c r="ES324" i="1" s="1"/>
  <c r="ES302" i="1" a="1"/>
  <c r="ES302" i="1" s="1"/>
  <c r="ES297" i="1" a="1"/>
  <c r="ES297" i="1" s="1"/>
  <c r="ET273" i="1" a="1"/>
  <c r="ET273" i="1" s="1"/>
  <c r="ET263" i="1" a="1"/>
  <c r="ET263" i="1" s="1"/>
  <c r="ES258" i="1" a="1"/>
  <c r="ES258" i="1" s="1"/>
  <c r="ET254" i="1" a="1"/>
  <c r="ET254" i="1" s="1"/>
  <c r="ET249" i="1" a="1"/>
  <c r="ET249" i="1" s="1"/>
  <c r="ET241" i="1" a="1"/>
  <c r="ET241" i="1" s="1"/>
  <c r="ES233" i="1" a="1"/>
  <c r="ES233" i="1" s="1"/>
  <c r="ES229" i="1" a="1"/>
  <c r="ES229" i="1" s="1"/>
  <c r="ES225" i="1" a="1"/>
  <c r="ES225" i="1" s="1"/>
  <c r="ET195" i="1" a="1"/>
  <c r="ET195" i="1" s="1"/>
  <c r="ES187" i="1" a="1"/>
  <c r="ES187" i="1" s="1"/>
  <c r="ES185" i="1" a="1"/>
  <c r="ES185" i="1" s="1"/>
  <c r="ES174" i="1" a="1"/>
  <c r="ES174" i="1" s="1"/>
  <c r="ET147" i="1" a="1"/>
  <c r="ET147" i="1" s="1"/>
  <c r="ES347" i="1" a="1"/>
  <c r="ES347" i="1" s="1"/>
  <c r="ES636" i="1" a="1"/>
  <c r="ES636" i="1" s="1"/>
  <c r="ES628" i="1" a="1"/>
  <c r="ES628" i="1" s="1"/>
  <c r="ES619" i="1" a="1"/>
  <c r="ES619" i="1" s="1"/>
  <c r="ES610" i="1" a="1"/>
  <c r="ES610" i="1" s="1"/>
  <c r="ES601" i="1" a="1"/>
  <c r="ES601" i="1" s="1"/>
  <c r="ET592" i="1" a="1"/>
  <c r="ET592" i="1" s="1"/>
  <c r="ET584" i="1" a="1"/>
  <c r="ET584" i="1" s="1"/>
  <c r="ET576" i="1" a="1"/>
  <c r="ET576" i="1" s="1"/>
  <c r="ET568" i="1" a="1"/>
  <c r="ET568" i="1" s="1"/>
  <c r="ET558" i="1" a="1"/>
  <c r="ET558" i="1" s="1"/>
  <c r="ES549" i="1" a="1"/>
  <c r="ES549" i="1" s="1"/>
  <c r="ET543" i="1" a="1"/>
  <c r="ET543" i="1" s="1"/>
  <c r="ES534" i="1" a="1"/>
  <c r="ES534" i="1" s="1"/>
  <c r="ES517" i="1" a="1"/>
  <c r="ES517" i="1" s="1"/>
  <c r="ET509" i="1" a="1"/>
  <c r="ET509" i="1" s="1"/>
  <c r="ES493" i="1" a="1"/>
  <c r="ES493" i="1" s="1"/>
  <c r="ET485" i="1" a="1"/>
  <c r="ET485" i="1" s="1"/>
  <c r="ET453" i="1" a="1"/>
  <c r="ET453" i="1" s="1"/>
  <c r="ET445" i="1" a="1"/>
  <c r="ET445" i="1" s="1"/>
  <c r="ES444" i="1" a="1"/>
  <c r="ES444" i="1" s="1"/>
  <c r="ES437" i="1" a="1"/>
  <c r="ES437" i="1" s="1"/>
  <c r="ES421" i="1" a="1"/>
  <c r="ES421" i="1" s="1"/>
  <c r="ET413" i="1" a="1"/>
  <c r="ET413" i="1" s="1"/>
  <c r="ES405" i="1" a="1"/>
  <c r="ES405" i="1" s="1"/>
  <c r="ES391" i="1" a="1"/>
  <c r="ES391" i="1" s="1"/>
  <c r="ET363" i="1" a="1"/>
  <c r="ET363" i="1" s="1"/>
  <c r="ET356" i="1" a="1"/>
  <c r="ET356" i="1" s="1"/>
  <c r="ET349" i="1" a="1"/>
  <c r="ET349" i="1" s="1"/>
  <c r="ET343" i="1" a="1"/>
  <c r="ET343" i="1" s="1"/>
  <c r="ES330" i="1" a="1"/>
  <c r="ES330" i="1" s="1"/>
  <c r="ET313" i="1" a="1"/>
  <c r="ET313" i="1" s="1"/>
  <c r="ES307" i="1" a="1"/>
  <c r="ES307" i="1" s="1"/>
  <c r="ES273" i="1" a="1"/>
  <c r="ES273" i="1" s="1"/>
  <c r="ES263" i="1" a="1"/>
  <c r="ES263" i="1" s="1"/>
  <c r="ES254" i="1" a="1"/>
  <c r="ES254" i="1" s="1"/>
  <c r="ES249" i="1" a="1"/>
  <c r="ES249" i="1" s="1"/>
  <c r="ES241" i="1" a="1"/>
  <c r="ES241" i="1" s="1"/>
  <c r="ET197" i="1" a="1"/>
  <c r="ET197" i="1" s="1"/>
  <c r="ES195" i="1" a="1"/>
  <c r="ES195" i="1" s="1"/>
  <c r="ET190" i="1" a="1"/>
  <c r="ET190" i="1" s="1"/>
  <c r="ES99" i="1" a="1"/>
  <c r="ES99" i="1" s="1"/>
  <c r="ER683" i="1" a="1"/>
  <c r="ER683" i="1" s="1"/>
  <c r="ES642" i="1" a="1"/>
  <c r="ES642" i="1" s="1"/>
  <c r="ES624" i="1" a="1"/>
  <c r="ES624" i="1" s="1"/>
  <c r="ES684" i="1" a="1"/>
  <c r="ES684" i="1" s="1"/>
  <c r="ES533" i="1" a="1"/>
  <c r="ES533" i="1" s="1"/>
  <c r="ES492" i="1" a="1"/>
  <c r="ES492" i="1" s="1"/>
  <c r="ES443" i="1" a="1"/>
  <c r="ES443" i="1" s="1"/>
  <c r="ES678" i="1" a="1"/>
  <c r="ES678" i="1" s="1"/>
  <c r="ES667" i="1" a="1"/>
  <c r="ES667" i="1" s="1"/>
  <c r="ES647" i="1" a="1"/>
  <c r="ES647" i="1" s="1"/>
  <c r="ES637" i="1" a="1"/>
  <c r="ES637" i="1" s="1"/>
  <c r="ET620" i="1" a="1"/>
  <c r="ET620" i="1" s="1"/>
  <c r="ES611" i="1" a="1"/>
  <c r="ES611" i="1" s="1"/>
  <c r="ES592" i="1" a="1"/>
  <c r="ES592" i="1" s="1"/>
  <c r="ET585" i="1" a="1"/>
  <c r="ET585" i="1" s="1"/>
  <c r="ES584" i="1" a="1"/>
  <c r="ES584" i="1" s="1"/>
  <c r="ES576" i="1" a="1"/>
  <c r="ES576" i="1" s="1"/>
  <c r="ES568" i="1" a="1"/>
  <c r="ES568" i="1" s="1"/>
  <c r="ES558" i="1" a="1"/>
  <c r="ES558" i="1" s="1"/>
  <c r="ES543" i="1" a="1"/>
  <c r="ES543" i="1" s="1"/>
  <c r="ET527" i="1" a="1"/>
  <c r="ET527" i="1" s="1"/>
  <c r="ET518" i="1" a="1"/>
  <c r="ET518" i="1" s="1"/>
  <c r="ES509" i="1" a="1"/>
  <c r="ES509" i="1" s="1"/>
  <c r="ET502" i="1" a="1"/>
  <c r="ET502" i="1" s="1"/>
  <c r="ES485" i="1" a="1"/>
  <c r="ES485" i="1" s="1"/>
  <c r="ET477" i="1" a="1"/>
  <c r="ET477" i="1" s="1"/>
  <c r="ET468" i="1" a="1"/>
  <c r="ET468" i="1" s="1"/>
  <c r="ET461" i="1" a="1"/>
  <c r="ET461" i="1" s="1"/>
  <c r="ES453" i="1" a="1"/>
  <c r="ES453" i="1" s="1"/>
  <c r="ES445" i="1" a="1"/>
  <c r="ES445" i="1" s="1"/>
  <c r="ET430" i="1" a="1"/>
  <c r="ET430" i="1" s="1"/>
  <c r="ES413" i="1" a="1"/>
  <c r="ES413" i="1" s="1"/>
  <c r="ET406" i="1" a="1"/>
  <c r="ET406" i="1" s="1"/>
  <c r="ET399" i="1" a="1"/>
  <c r="ET399" i="1" s="1"/>
  <c r="ET385" i="1" a="1"/>
  <c r="ET385" i="1" s="1"/>
  <c r="ET378" i="1" a="1"/>
  <c r="ET378" i="1" s="1"/>
  <c r="ET370" i="1" a="1"/>
  <c r="ET370" i="1" s="1"/>
  <c r="ES363" i="1" a="1"/>
  <c r="ES363" i="1" s="1"/>
  <c r="ES356" i="1" a="1"/>
  <c r="ES356" i="1" s="1"/>
  <c r="ES349" i="1" a="1"/>
  <c r="ES349" i="1" s="1"/>
  <c r="ES343" i="1" a="1"/>
  <c r="ES343" i="1" s="1"/>
  <c r="ET337" i="1" a="1"/>
  <c r="ET337" i="1" s="1"/>
  <c r="ET325" i="1" a="1"/>
  <c r="ET325" i="1" s="1"/>
  <c r="ES313" i="1" a="1"/>
  <c r="ES313" i="1" s="1"/>
  <c r="ES293" i="1" a="1"/>
  <c r="ES293" i="1" s="1"/>
  <c r="ET283" i="1" a="1"/>
  <c r="ET283" i="1" s="1"/>
  <c r="ET268" i="1" a="1"/>
  <c r="ET268" i="1" s="1"/>
  <c r="ET245" i="1" a="1"/>
  <c r="ET245" i="1" s="1"/>
  <c r="ES190" i="1" a="1"/>
  <c r="ES190" i="1" s="1"/>
  <c r="ES136" i="1" a="1"/>
  <c r="ES136" i="1" s="1"/>
  <c r="ES110" i="1" a="1"/>
  <c r="ES110" i="1" s="1"/>
  <c r="ES94" i="1" a="1"/>
  <c r="ES94" i="1" s="1"/>
  <c r="ES580" i="1" a="1"/>
  <c r="ES580" i="1" s="1"/>
  <c r="ES674" i="1" a="1"/>
  <c r="ES674" i="1" s="1"/>
  <c r="ES654" i="1" a="1"/>
  <c r="ES654" i="1" s="1"/>
  <c r="ES597" i="1" a="1"/>
  <c r="ES597" i="1" s="1"/>
  <c r="ES531" i="1" a="1"/>
  <c r="ES531" i="1" s="1"/>
  <c r="ES675" i="1" a="1"/>
  <c r="ES675" i="1" s="1"/>
  <c r="ES655" i="1" a="1"/>
  <c r="ES655" i="1" s="1"/>
  <c r="ES532" i="1" a="1"/>
  <c r="ES532" i="1" s="1"/>
  <c r="ES676" i="1" a="1"/>
  <c r="ES676" i="1" s="1"/>
  <c r="ES645" i="1" a="1"/>
  <c r="ES645" i="1" s="1"/>
  <c r="ES566" i="1" a="1"/>
  <c r="ES566" i="1" s="1"/>
  <c r="ES482" i="1" a="1"/>
  <c r="ES482" i="1" s="1"/>
  <c r="ES668" i="1" a="1"/>
  <c r="ES668" i="1" s="1"/>
  <c r="ES648" i="1" a="1"/>
  <c r="ES648" i="1" s="1"/>
  <c r="ET638" i="1" a="1"/>
  <c r="ET638" i="1" s="1"/>
  <c r="ET621" i="1" a="1"/>
  <c r="ET621" i="1" s="1"/>
  <c r="ES620" i="1" a="1"/>
  <c r="ES620" i="1" s="1"/>
  <c r="ET612" i="1" a="1"/>
  <c r="ET612" i="1" s="1"/>
  <c r="ET602" i="1" a="1"/>
  <c r="ET602" i="1" s="1"/>
  <c r="ET593" i="1" a="1"/>
  <c r="ET593" i="1" s="1"/>
  <c r="ET586" i="1" a="1"/>
  <c r="ET586" i="1" s="1"/>
  <c r="ES585" i="1" a="1"/>
  <c r="ES585" i="1" s="1"/>
  <c r="ET560" i="1" a="1"/>
  <c r="ET560" i="1" s="1"/>
  <c r="ET559" i="1" a="1"/>
  <c r="ET559" i="1" s="1"/>
  <c r="ET550" i="1" a="1"/>
  <c r="ET550" i="1" s="1"/>
  <c r="ET535" i="1" a="1"/>
  <c r="ET535" i="1" s="1"/>
  <c r="ES527" i="1" a="1"/>
  <c r="ES527" i="1" s="1"/>
  <c r="ES518" i="1" a="1"/>
  <c r="ES518" i="1" s="1"/>
  <c r="ES502" i="1" a="1"/>
  <c r="ES502" i="1" s="1"/>
  <c r="ET494" i="1" a="1"/>
  <c r="ET494" i="1" s="1"/>
  <c r="ES477" i="1" a="1"/>
  <c r="ES477" i="1" s="1"/>
  <c r="ES468" i="1" a="1"/>
  <c r="ES468" i="1" s="1"/>
  <c r="ES461" i="1" a="1"/>
  <c r="ES461" i="1" s="1"/>
  <c r="ET446" i="1" a="1"/>
  <c r="ET446" i="1" s="1"/>
  <c r="ET438" i="1" a="1"/>
  <c r="ET438" i="1" s="1"/>
  <c r="ES430" i="1" a="1"/>
  <c r="ES430" i="1" s="1"/>
  <c r="ET422" i="1" a="1"/>
  <c r="ET422" i="1" s="1"/>
  <c r="ET414" i="1" a="1"/>
  <c r="ET414" i="1" s="1"/>
  <c r="ES406" i="1" a="1"/>
  <c r="ES406" i="1" s="1"/>
  <c r="ES399" i="1" a="1"/>
  <c r="ES399" i="1" s="1"/>
  <c r="ET392" i="1" a="1"/>
  <c r="ET392" i="1" s="1"/>
  <c r="ES385" i="1" a="1"/>
  <c r="ES385" i="1" s="1"/>
  <c r="ES378" i="1" a="1"/>
  <c r="ES378" i="1" s="1"/>
  <c r="ES370" i="1" a="1"/>
  <c r="ES370" i="1" s="1"/>
  <c r="ES337" i="1" a="1"/>
  <c r="ES337" i="1" s="1"/>
  <c r="ET331" i="1" a="1"/>
  <c r="ET331" i="1" s="1"/>
  <c r="ES325" i="1" a="1"/>
  <c r="ES325" i="1" s="1"/>
  <c r="ET319" i="1" a="1"/>
  <c r="ET319" i="1" s="1"/>
  <c r="ET298" i="1" a="1"/>
  <c r="ET298" i="1" s="1"/>
  <c r="ET288" i="1" a="1"/>
  <c r="ET288" i="1" s="1"/>
  <c r="ES283" i="1" a="1"/>
  <c r="ES283" i="1" s="1"/>
  <c r="ES278" i="1" a="1"/>
  <c r="ES278" i="1" s="1"/>
  <c r="ES268" i="1" a="1"/>
  <c r="ES268" i="1" s="1"/>
  <c r="ES245" i="1" a="1"/>
  <c r="ES245" i="1" s="1"/>
  <c r="ET238" i="1" a="1"/>
  <c r="ET238" i="1" s="1"/>
  <c r="ES230" i="1" a="1"/>
  <c r="ES230" i="1" s="1"/>
  <c r="ES221" i="1" a="1"/>
  <c r="ES221" i="1" s="1"/>
  <c r="ES217" i="1" a="1"/>
  <c r="ES217" i="1" s="1"/>
  <c r="ET214" i="1" a="1"/>
  <c r="ET214" i="1" s="1"/>
  <c r="ET210" i="1" a="1"/>
  <c r="ET210" i="1" s="1"/>
  <c r="ET207" i="1" a="1"/>
  <c r="ET207" i="1" s="1"/>
  <c r="ES193" i="1" a="1"/>
  <c r="ES193" i="1" s="1"/>
  <c r="ES183" i="1" a="1"/>
  <c r="ES183" i="1" s="1"/>
  <c r="ES154" i="1" a="1"/>
  <c r="ES154" i="1" s="1"/>
  <c r="ES152" i="1" a="1"/>
  <c r="ES152" i="1" s="1"/>
  <c r="ES138" i="1" a="1"/>
  <c r="ES138" i="1" s="1"/>
  <c r="ES88" i="1" a="1"/>
  <c r="ES88" i="1" s="1"/>
  <c r="ES632" i="1" a="1"/>
  <c r="ES632" i="1" s="1"/>
  <c r="ES616" i="1" a="1"/>
  <c r="ES616" i="1" s="1"/>
  <c r="ES573" i="1" a="1"/>
  <c r="ES573" i="1" s="1"/>
  <c r="ES499" i="1" a="1"/>
  <c r="ES499" i="1" s="1"/>
  <c r="ES664" i="1" a="1"/>
  <c r="ES664" i="1" s="1"/>
  <c r="ES634" i="1" a="1"/>
  <c r="ES634" i="1" s="1"/>
  <c r="ES590" i="1" a="1"/>
  <c r="ES590" i="1" s="1"/>
  <c r="ES556" i="1" a="1"/>
  <c r="ES556" i="1" s="1"/>
  <c r="ES507" i="1" a="1"/>
  <c r="ES507" i="1" s="1"/>
  <c r="ES419" i="1" a="1"/>
  <c r="ES419" i="1" s="1"/>
  <c r="ES396" i="1" a="1"/>
  <c r="ES396" i="1" s="1"/>
  <c r="ES341" i="1" a="1"/>
  <c r="ES341" i="1" s="1"/>
  <c r="ES582" i="1" a="1"/>
  <c r="ES582" i="1" s="1"/>
  <c r="ES669" i="1" a="1"/>
  <c r="ES669" i="1" s="1"/>
  <c r="ES658" i="1" a="1"/>
  <c r="ES658" i="1" s="1"/>
  <c r="ES638" i="1" a="1"/>
  <c r="ES638" i="1" s="1"/>
  <c r="ET629" i="1" a="1"/>
  <c r="ET629" i="1" s="1"/>
  <c r="ES621" i="1" a="1"/>
  <c r="ES621" i="1" s="1"/>
  <c r="ES612" i="1" a="1"/>
  <c r="ES612" i="1" s="1"/>
  <c r="ES602" i="1" a="1"/>
  <c r="ES602" i="1" s="1"/>
  <c r="ES593" i="1" a="1"/>
  <c r="ES593" i="1" s="1"/>
  <c r="ES586" i="1" a="1"/>
  <c r="ES586" i="1" s="1"/>
  <c r="ET577" i="1" a="1"/>
  <c r="ET577" i="1" s="1"/>
  <c r="ET569" i="1" a="1"/>
  <c r="ET569" i="1" s="1"/>
  <c r="ES560" i="1" a="1"/>
  <c r="ES560" i="1" s="1"/>
  <c r="ES559" i="1" a="1"/>
  <c r="ES559" i="1" s="1"/>
  <c r="ES550" i="1" a="1"/>
  <c r="ES550" i="1" s="1"/>
  <c r="ET544" i="1" a="1"/>
  <c r="ET544" i="1" s="1"/>
  <c r="ES535" i="1" a="1"/>
  <c r="ES535" i="1" s="1"/>
  <c r="ET519" i="1" a="1"/>
  <c r="ET519" i="1" s="1"/>
  <c r="ET510" i="1" a="1"/>
  <c r="ET510" i="1" s="1"/>
  <c r="ES494" i="1" a="1"/>
  <c r="ES494" i="1" s="1"/>
  <c r="ET486" i="1" a="1"/>
  <c r="ET486" i="1" s="1"/>
  <c r="ET454" i="1" a="1"/>
  <c r="ET454" i="1" s="1"/>
  <c r="ES446" i="1" a="1"/>
  <c r="ES446" i="1" s="1"/>
  <c r="ES438" i="1" a="1"/>
  <c r="ES438" i="1" s="1"/>
  <c r="ES422" i="1" a="1"/>
  <c r="ES422" i="1" s="1"/>
  <c r="ES414" i="1" a="1"/>
  <c r="ES414" i="1" s="1"/>
  <c r="ET407" i="1" a="1"/>
  <c r="ET407" i="1" s="1"/>
  <c r="ET364" i="1" a="1"/>
  <c r="ET364" i="1" s="1"/>
  <c r="ET350" i="1" a="1"/>
  <c r="ET350" i="1" s="1"/>
  <c r="ET344" i="1" a="1"/>
  <c r="ET344" i="1" s="1"/>
  <c r="ES331" i="1" a="1"/>
  <c r="ES331" i="1" s="1"/>
  <c r="ES319" i="1" a="1"/>
  <c r="ES319" i="1" s="1"/>
  <c r="ES298" i="1" a="1"/>
  <c r="ES298" i="1" s="1"/>
  <c r="ES288" i="1" a="1"/>
  <c r="ES288" i="1" s="1"/>
  <c r="ET259" i="1" a="1"/>
  <c r="ET259" i="1" s="1"/>
  <c r="ES238" i="1" a="1"/>
  <c r="ES238" i="1" s="1"/>
  <c r="ES226" i="1" a="1"/>
  <c r="ES226" i="1" s="1"/>
  <c r="ES214" i="1" a="1"/>
  <c r="ES214" i="1" s="1"/>
  <c r="ES210" i="1" a="1"/>
  <c r="ES210" i="1" s="1"/>
  <c r="ES207" i="1" a="1"/>
  <c r="ES207" i="1" s="1"/>
  <c r="ES202" i="1" a="1"/>
  <c r="ES202" i="1" s="1"/>
  <c r="AM502" i="1"/>
  <c r="AO502" i="1" s="1"/>
  <c r="AL651" i="1"/>
  <c r="AN651" i="1" s="1"/>
  <c r="AO651" i="1" s="1"/>
  <c r="AM650" i="1"/>
  <c r="AO650" i="1" s="1"/>
  <c r="AM670" i="1"/>
  <c r="AO670" i="1" s="1"/>
  <c r="AM476" i="1"/>
  <c r="AO476" i="1" s="1"/>
  <c r="AM669" i="1"/>
  <c r="AO669" i="1" s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O517" i="1" s="1"/>
  <c r="AL130" i="1"/>
  <c r="AN130" i="1" s="1"/>
  <c r="AO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O234" i="1" s="1"/>
  <c r="AM602" i="1"/>
  <c r="AO602" i="1" s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O255" i="1" s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AO219" i="1" s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M267" i="1"/>
  <c r="AO267" i="1" s="1"/>
  <c r="AL266" i="1"/>
  <c r="AN266" i="1" s="1"/>
  <c r="AO266" i="1" s="1"/>
  <c r="AL249" i="1"/>
  <c r="AN249" i="1" s="1"/>
  <c r="AO249" i="1" s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83" i="1" l="1"/>
  <c r="AO299" i="1"/>
  <c r="AO350" i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DR316" i="1"/>
  <c r="DP352" i="1"/>
  <c r="DP523" i="1"/>
  <c r="DV503" i="1"/>
  <c r="DP675" i="1"/>
  <c r="DR220" i="1"/>
  <c r="DP269" i="1"/>
  <c r="DO523" i="1"/>
  <c r="DM503" i="1"/>
  <c r="DP589" i="1"/>
  <c r="DM308" i="1"/>
  <c r="FB308" i="1" s="1"/>
  <c r="DP235" i="1"/>
  <c r="DQ245" i="1"/>
  <c r="DX370" i="1"/>
  <c r="DY335" i="1"/>
  <c r="EA515" i="1"/>
  <c r="DU605" i="1"/>
  <c r="DR178" i="1"/>
  <c r="DP220" i="1"/>
  <c r="DQ269" i="1"/>
  <c r="DR396" i="1"/>
  <c r="DM389" i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FB387" i="1" s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FB216" i="1" s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A674" i="1"/>
  <c r="DT619" i="1"/>
  <c r="FA619" i="1"/>
  <c r="DS634" i="1"/>
  <c r="DU687" i="1"/>
  <c r="DR669" i="1"/>
  <c r="DM646" i="1"/>
  <c r="FB646" i="1" s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FB217" i="1" l="1"/>
  <c r="FB97" i="1"/>
  <c r="FB316" i="1"/>
  <c r="FB612" i="1"/>
  <c r="FB620" i="1"/>
  <c r="FB131" i="1"/>
  <c r="FB515" i="1"/>
  <c r="FB256" i="1"/>
  <c r="FB78" i="1"/>
  <c r="FB632" i="1"/>
  <c r="FB660" i="1"/>
  <c r="FB167" i="1"/>
  <c r="FB582" i="1"/>
  <c r="FB99" i="1"/>
  <c r="FB210" i="1"/>
  <c r="FB237" i="1"/>
  <c r="FB344" i="1"/>
  <c r="FB122" i="1"/>
  <c r="FB389" i="1"/>
  <c r="FB118" i="1"/>
  <c r="FB635" i="1"/>
  <c r="FB245" i="1"/>
  <c r="FB254" i="1"/>
  <c r="FB684" i="1"/>
  <c r="FB108" i="1"/>
  <c r="FB509" i="1"/>
  <c r="FB586" i="1"/>
  <c r="FB652" i="1"/>
  <c r="FB394" i="1"/>
  <c r="FB269" i="1"/>
  <c r="FB538" i="1"/>
  <c r="FB348" i="1"/>
  <c r="FB434" i="1"/>
  <c r="FB352" i="1"/>
  <c r="FB47" i="1"/>
  <c r="FB207" i="1"/>
  <c r="FB570" i="1"/>
  <c r="FB61" i="1"/>
  <c r="FB31" i="1"/>
  <c r="FB112" i="1"/>
  <c r="FB64" i="1"/>
  <c r="FB179" i="1"/>
  <c r="FB448" i="1"/>
  <c r="FB577" i="1"/>
  <c r="FB165" i="1"/>
  <c r="FB613" i="1"/>
  <c r="FB249" i="1"/>
  <c r="FB86" i="1"/>
  <c r="FB177" i="1"/>
  <c r="FB673" i="1"/>
  <c r="FB42" i="1"/>
  <c r="FB51" i="1"/>
  <c r="FB511" i="1"/>
  <c r="FB588" i="1"/>
  <c r="FB293" i="1"/>
  <c r="FB384" i="1"/>
  <c r="FB219" i="1"/>
  <c r="FB200" i="1"/>
  <c r="FB312" i="1"/>
  <c r="FB679" i="1"/>
  <c r="FB315" i="1"/>
  <c r="FB455" i="1"/>
  <c r="FB402" i="1"/>
  <c r="FB492" i="1"/>
  <c r="FB634" i="1"/>
  <c r="FB326" i="1"/>
  <c r="FB111" i="1"/>
  <c r="FB174" i="1"/>
  <c r="FB568" i="1"/>
  <c r="FB333" i="1"/>
  <c r="FB463" i="1"/>
  <c r="FB514" i="1"/>
  <c r="FB488" i="1"/>
  <c r="FB518" i="1"/>
  <c r="FB36" i="1"/>
  <c r="FB170" i="1"/>
  <c r="FB268" i="1"/>
  <c r="FB73" i="1"/>
  <c r="FB607" i="1"/>
  <c r="FB388" i="1"/>
  <c r="FB320" i="1"/>
  <c r="FB283" i="1"/>
  <c r="FB294" i="1"/>
  <c r="FB436" i="1"/>
  <c r="FB92" i="1"/>
  <c r="FB34" i="1"/>
  <c r="FB202" i="1"/>
  <c r="FB468" i="1"/>
  <c r="FB101" i="1"/>
  <c r="FB185" i="1"/>
  <c r="FB433" i="1"/>
  <c r="FB497" i="1"/>
  <c r="FB654" i="1"/>
  <c r="FB109" i="1"/>
  <c r="FB52" i="1"/>
  <c r="FB35" i="1"/>
  <c r="FB520" i="1"/>
  <c r="FB287" i="1"/>
  <c r="FB503" i="1"/>
  <c r="FB224" i="1"/>
  <c r="FB68" i="1"/>
  <c r="FB120" i="1"/>
  <c r="FB98" i="1"/>
  <c r="FB533" i="1"/>
  <c r="FB116" i="1"/>
  <c r="FB123" i="1"/>
  <c r="FB129" i="1"/>
  <c r="FB183" i="1"/>
  <c r="FB668" i="1"/>
  <c r="FB356" i="1"/>
  <c r="FB439" i="1"/>
  <c r="FB643" i="1"/>
  <c r="FB266" i="1"/>
  <c r="FB336" i="1"/>
  <c r="FB189" i="1"/>
  <c r="FB550" i="1"/>
  <c r="FB422" i="1"/>
  <c r="FB426" i="1"/>
  <c r="FB87" i="1"/>
  <c r="FB677" i="1"/>
  <c r="FB330" i="1"/>
  <c r="FB543" i="1"/>
  <c r="FB220" i="1"/>
  <c r="FB451" i="1"/>
  <c r="FB285" i="1"/>
  <c r="FB546" i="1"/>
  <c r="FB279" i="1"/>
  <c r="FB103" i="1"/>
  <c r="FB115" i="1"/>
  <c r="FB161" i="1"/>
  <c r="FB680" i="1"/>
  <c r="FB447" i="1"/>
  <c r="FB58" i="1"/>
  <c r="FB589" i="1"/>
  <c r="FB675" i="1"/>
  <c r="FB57" i="1"/>
  <c r="FB655" i="1"/>
  <c r="FB241" i="1"/>
  <c r="FB83" i="1"/>
  <c r="FB621" i="1"/>
  <c r="FB353" i="1"/>
  <c r="FB113" i="1"/>
  <c r="FB611" i="1"/>
  <c r="FB581" i="1"/>
  <c r="FB539" i="1"/>
  <c r="FB157" i="1"/>
  <c r="FB81" i="1"/>
  <c r="FB66" i="1"/>
  <c r="FB343" i="1"/>
  <c r="FB633" i="1"/>
  <c r="FB313" i="1"/>
  <c r="FB391" i="1"/>
  <c r="FB146" i="1"/>
  <c r="FB45" i="1"/>
  <c r="FB526" i="1"/>
  <c r="FB40" i="1"/>
  <c r="FB644" i="1"/>
  <c r="FB255" i="1"/>
  <c r="FB540" i="1"/>
  <c r="FB155" i="1"/>
  <c r="FB339" i="1"/>
  <c r="FB624" i="1"/>
  <c r="FB523" i="1"/>
  <c r="FB569" i="1"/>
  <c r="FB135" i="1"/>
  <c r="FB275" i="1"/>
  <c r="FB277" i="1"/>
  <c r="FB534" i="1"/>
  <c r="FB175" i="1"/>
  <c r="FB197" i="1"/>
  <c r="FB230" i="1"/>
  <c r="FB565" i="1"/>
  <c r="FB340" i="1"/>
  <c r="FB180" i="1"/>
  <c r="FB303" i="1"/>
  <c r="FB319" i="1"/>
  <c r="FB446" i="1"/>
  <c r="FB160" i="1"/>
  <c r="FB164" i="1"/>
  <c r="FB687" i="1"/>
  <c r="FB233" i="1"/>
  <c r="FB562" i="1"/>
  <c r="FB367" i="1"/>
  <c r="FB239" i="1"/>
  <c r="FB600" i="1"/>
  <c r="FB638" i="1"/>
  <c r="FB408" i="1"/>
  <c r="FB381" i="1"/>
  <c r="FB323" i="1"/>
  <c r="FB222" i="1"/>
  <c r="FB143" i="1"/>
  <c r="FB88" i="1"/>
  <c r="FB127" i="1"/>
  <c r="FB606" i="1"/>
  <c r="FB573" i="1"/>
  <c r="FB551" i="1"/>
  <c r="FB594" i="1"/>
  <c r="FB74" i="1"/>
  <c r="FB91" i="1"/>
  <c r="FB596" i="1"/>
  <c r="FB262" i="1"/>
  <c r="FB59" i="1"/>
  <c r="FB685" i="1"/>
  <c r="FB537" i="1"/>
  <c r="FB44" i="1"/>
  <c r="FB117" i="1"/>
  <c r="FB95" i="1"/>
  <c r="FB438" i="1"/>
  <c r="FB414" i="1"/>
  <c r="FB307" i="1"/>
  <c r="FB317" i="1"/>
  <c r="FB504" i="1"/>
  <c r="FB205" i="1"/>
  <c r="FB253" i="1"/>
  <c r="FB288" i="1"/>
  <c r="FB386" i="1"/>
  <c r="FB171" i="1"/>
  <c r="FB630" i="1"/>
  <c r="FB667" i="1"/>
  <c r="FB669" i="1"/>
  <c r="FB559" i="1"/>
  <c r="FB425" i="1"/>
  <c r="FB267" i="1"/>
  <c r="FB597" i="1"/>
  <c r="FB257" i="1"/>
  <c r="FB393" i="1"/>
  <c r="FB544" i="1"/>
  <c r="FB545" i="1"/>
  <c r="FB50" i="1"/>
  <c r="FB55" i="1"/>
  <c r="FB62" i="1"/>
  <c r="FB681" i="1"/>
  <c r="FB454" i="1"/>
  <c r="FB223" i="1"/>
  <c r="FB500" i="1"/>
  <c r="FB437" i="1"/>
  <c r="FB124" i="1"/>
  <c r="FB259" i="1"/>
  <c r="FB194" i="1"/>
  <c r="FB674" i="1"/>
  <c r="FB640" i="1"/>
  <c r="FB373" i="1"/>
  <c r="FB647" i="1"/>
  <c r="FB645" i="1"/>
  <c r="FB355" i="1"/>
  <c r="FB309" i="1"/>
  <c r="FB173" i="1"/>
  <c r="FB137" i="1"/>
  <c r="FB445" i="1"/>
  <c r="FB176" i="1"/>
  <c r="FB203" i="1"/>
  <c r="FB484" i="1"/>
  <c r="FB558" i="1"/>
  <c r="FB405" i="1"/>
  <c r="FB487" i="1"/>
  <c r="FB400" i="1"/>
  <c r="FB456" i="1"/>
  <c r="FB585" i="1"/>
  <c r="FB243" i="1"/>
  <c r="FB417" i="1"/>
  <c r="FB33" i="1"/>
  <c r="FB43" i="1"/>
  <c r="FB610" i="1"/>
  <c r="FB642" i="1"/>
  <c r="FB379" i="1"/>
  <c r="FB561" i="1"/>
  <c r="FB76" i="1"/>
  <c r="FB182" i="1"/>
  <c r="FB475" i="1"/>
  <c r="FB299" i="1"/>
  <c r="FB363" i="1"/>
  <c r="FB450" i="1"/>
  <c r="FB354" i="1"/>
  <c r="FB522" i="1"/>
  <c r="FB300" i="1"/>
  <c r="FB335" i="1"/>
  <c r="FB616" i="1"/>
  <c r="FB415" i="1"/>
  <c r="FB672" i="1"/>
  <c r="FB476" i="1"/>
  <c r="FB374" i="1"/>
  <c r="FB665" i="1"/>
  <c r="FB564" i="1"/>
  <c r="FB274" i="1"/>
  <c r="FB138" i="1"/>
  <c r="FB70" i="1"/>
  <c r="FB84" i="1"/>
  <c r="FB162" i="1"/>
  <c r="FB208" i="1"/>
  <c r="FB396" i="1"/>
  <c r="FB289" i="1"/>
  <c r="FB132" i="1"/>
  <c r="FB292" i="1"/>
  <c r="FB535" i="1"/>
  <c r="FB191" i="1"/>
  <c r="FB236" i="1"/>
  <c r="FB371" i="1"/>
  <c r="FB286" i="1"/>
  <c r="FB676" i="1"/>
  <c r="FB228" i="1"/>
  <c r="FB229" i="1"/>
  <c r="FB502" i="1"/>
  <c r="FB649" i="1"/>
  <c r="FB617" i="1"/>
  <c r="FB528" i="1"/>
  <c r="FB251" i="1"/>
  <c r="FB424" i="1"/>
  <c r="FB683" i="1"/>
  <c r="FB517" i="1"/>
  <c r="FB121" i="1"/>
  <c r="FB37" i="1"/>
  <c r="FB67" i="1"/>
  <c r="FB420" i="1"/>
  <c r="FB629" i="1"/>
  <c r="FB96" i="1"/>
  <c r="FB272" i="1"/>
  <c r="FB298" i="1"/>
  <c r="FB240" i="1"/>
  <c r="FB145" i="1"/>
  <c r="FB331" i="1"/>
  <c r="FB238" i="1"/>
  <c r="FB337" i="1"/>
  <c r="FB556" i="1"/>
  <c r="FB186" i="1"/>
  <c r="FB342" i="1"/>
  <c r="FB346" i="1"/>
  <c r="FB350" i="1"/>
  <c r="FB401" i="1"/>
  <c r="FB566" i="1"/>
  <c r="FB494" i="1"/>
  <c r="FB382" i="1"/>
  <c r="FB413" i="1"/>
  <c r="FB555" i="1"/>
  <c r="FB628" i="1"/>
  <c r="FB587" i="1"/>
  <c r="FB427" i="1"/>
  <c r="FB327" i="1"/>
  <c r="FB493" i="1"/>
  <c r="FB142" i="1"/>
  <c r="FB63" i="1"/>
  <c r="FB56" i="1"/>
  <c r="FB397" i="1"/>
  <c r="FB366" i="1"/>
  <c r="FB278" i="1"/>
  <c r="FB295" i="1"/>
  <c r="FB153" i="1"/>
  <c r="FB147" i="1"/>
  <c r="FB154" i="1"/>
  <c r="FB291" i="1"/>
  <c r="FB332" i="1"/>
  <c r="FB209" i="1"/>
  <c r="FB529" i="1"/>
  <c r="FB474" i="1"/>
  <c r="FB372" i="1"/>
  <c r="FB334" i="1"/>
  <c r="FB472" i="1"/>
  <c r="FB466" i="1"/>
  <c r="FB602" i="1"/>
  <c r="FB250" i="1"/>
  <c r="FB656" i="1"/>
  <c r="FB521" i="1"/>
  <c r="FB477" i="1"/>
  <c r="FB324" i="1"/>
  <c r="FB41" i="1"/>
  <c r="FB368" i="1"/>
  <c r="FB664" i="1"/>
  <c r="FB190" i="1"/>
  <c r="FB102" i="1"/>
  <c r="FB156" i="1"/>
  <c r="FB599" i="1"/>
  <c r="FB418" i="1"/>
  <c r="FB442" i="1"/>
  <c r="FB246" i="1"/>
  <c r="FB470" i="1"/>
  <c r="FB212" i="1"/>
  <c r="FB519" i="1"/>
  <c r="FB505" i="1"/>
  <c r="FB428" i="1"/>
  <c r="FB605" i="1"/>
  <c r="FB338" i="1"/>
  <c r="FB648" i="1"/>
  <c r="FB53" i="1"/>
  <c r="FB32" i="1"/>
  <c r="FB567" i="1"/>
  <c r="FB580" i="1"/>
  <c r="FB508" i="1"/>
  <c r="FB318" i="1"/>
  <c r="FB199" i="1"/>
  <c r="FB678" i="1"/>
  <c r="FB592" i="1"/>
  <c r="FB662" i="1"/>
  <c r="FB554" i="1"/>
  <c r="FB406" i="1"/>
  <c r="FB459" i="1"/>
  <c r="FB639" i="1"/>
  <c r="FB490" i="1"/>
  <c r="FB440" i="1"/>
  <c r="FB270" i="1"/>
  <c r="FB659" i="1"/>
  <c r="FB552" i="1"/>
  <c r="FB572" i="1"/>
  <c r="FB657" i="1"/>
  <c r="FB531" i="1"/>
  <c r="FB398" i="1"/>
  <c r="FB453" i="1"/>
  <c r="FB457" i="1"/>
  <c r="FB258" i="1"/>
  <c r="FB264" i="1"/>
  <c r="FB591" i="1"/>
  <c r="FB423" i="1"/>
  <c r="FB473" i="1"/>
  <c r="FB107" i="1"/>
  <c r="FB136" i="1"/>
  <c r="FB94" i="1"/>
  <c r="FB378" i="1"/>
  <c r="FB72" i="1"/>
  <c r="FB576" i="1"/>
  <c r="FB431" i="1"/>
  <c r="FB46" i="1"/>
  <c r="FB110" i="1"/>
  <c r="FB195" i="1"/>
  <c r="FB85" i="1"/>
  <c r="FB351" i="1"/>
  <c r="FB139" i="1"/>
  <c r="FB441" i="1"/>
  <c r="FB80" i="1"/>
  <c r="FB218" i="1"/>
  <c r="FB181" i="1"/>
  <c r="FB187" i="1"/>
  <c r="FB462" i="1"/>
  <c r="FB583" i="1"/>
  <c r="FB261" i="1"/>
  <c r="FB149" i="1"/>
  <c r="FB542" i="1"/>
  <c r="FB571" i="1"/>
  <c r="FB650" i="1"/>
  <c r="FB322" i="1"/>
  <c r="FB390" i="1"/>
  <c r="FB290" i="1"/>
  <c r="FB614" i="1"/>
  <c r="FB530" i="1"/>
  <c r="FB79" i="1"/>
  <c r="FB93" i="1"/>
  <c r="FB69" i="1"/>
  <c r="FB671" i="1"/>
  <c r="FB159" i="1"/>
  <c r="FB150" i="1"/>
  <c r="FB297" i="1"/>
  <c r="FB196" i="1"/>
  <c r="FB670" i="1"/>
  <c r="FB380" i="1"/>
  <c r="FB163" i="1"/>
  <c r="FB469" i="1"/>
  <c r="FB358" i="1"/>
  <c r="FB193" i="1"/>
  <c r="FB435" i="1"/>
  <c r="FB527" i="1"/>
  <c r="FB658" i="1"/>
  <c r="FB499" i="1"/>
  <c r="FB252" i="1"/>
  <c r="FB362" i="1"/>
  <c r="FB306" i="1"/>
  <c r="FB221" i="1"/>
  <c r="FB403" i="1"/>
  <c r="FB231" i="1"/>
  <c r="FB151" i="1"/>
  <c r="FB82" i="1"/>
  <c r="FB89" i="1"/>
  <c r="FB106" i="1"/>
  <c r="FB152" i="1"/>
  <c r="FB71" i="1"/>
  <c r="FB235" i="1"/>
  <c r="FB169" i="1"/>
  <c r="FB465" i="1"/>
  <c r="FB247" i="1"/>
  <c r="FB234" i="1"/>
  <c r="FB227" i="1"/>
  <c r="FB507" i="1"/>
  <c r="FB365" i="1"/>
  <c r="FB168" i="1"/>
  <c r="FB464" i="1"/>
  <c r="FB460" i="1"/>
  <c r="FB443" i="1"/>
  <c r="FB485" i="1"/>
  <c r="FB541" i="1"/>
  <c r="FB421" i="1"/>
  <c r="FB510" i="1"/>
  <c r="FB410" i="1"/>
  <c r="FB211" i="1"/>
  <c r="FB524" i="1"/>
  <c r="FB430" i="1"/>
  <c r="FB512" i="1"/>
  <c r="FB328" i="1"/>
  <c r="FB419" i="1"/>
  <c r="FB491" i="1"/>
  <c r="FB395" i="1"/>
  <c r="FB560" i="1"/>
  <c r="FB609" i="1"/>
  <c r="FB321" i="1"/>
  <c r="FB360" i="1"/>
  <c r="FB563" i="1"/>
  <c r="FB458" i="1"/>
  <c r="FB625" i="1"/>
  <c r="FB506" i="1"/>
  <c r="FB411" i="1"/>
  <c r="FB77" i="1"/>
  <c r="FB114" i="1"/>
  <c r="FB178" i="1"/>
  <c r="FB54" i="1"/>
  <c r="FB314" i="1"/>
  <c r="FB140" i="1"/>
  <c r="FB184" i="1"/>
  <c r="FB192" i="1"/>
  <c r="FB370" i="1"/>
  <c r="FB636" i="1"/>
  <c r="FB226" i="1"/>
  <c r="FB547" i="1"/>
  <c r="FB407" i="1"/>
  <c r="FB598" i="1"/>
  <c r="FB273" i="1"/>
  <c r="FB385" i="1"/>
  <c r="FB663" i="1"/>
  <c r="FB232" i="1"/>
  <c r="FB39" i="1"/>
  <c r="FB604" i="1"/>
  <c r="FB301" i="1"/>
  <c r="FB148" i="1"/>
  <c r="FB661" i="1"/>
  <c r="FB310" i="1"/>
  <c r="FB206" i="1"/>
  <c r="FB479" i="1"/>
  <c r="FB467" i="1"/>
  <c r="FB615" i="1"/>
  <c r="FB128" i="1"/>
  <c r="FB263" i="1"/>
  <c r="FB482" i="1"/>
  <c r="FB296" i="1"/>
  <c r="FB144" i="1"/>
  <c r="FB590" i="1"/>
  <c r="FB536" i="1"/>
  <c r="FB158" i="1"/>
  <c r="FB595" i="1"/>
  <c r="FB608" i="1"/>
  <c r="FB601" i="1"/>
  <c r="FB125" i="1"/>
  <c r="FB549" i="1"/>
  <c r="FB172" i="1"/>
  <c r="FB302" i="1"/>
  <c r="FB304" i="1"/>
  <c r="FB244" i="1"/>
  <c r="FB341" i="1"/>
  <c r="FB276" i="1"/>
  <c r="FB578" i="1"/>
  <c r="FB553" i="1"/>
  <c r="FB579" i="1"/>
  <c r="FB404" i="1"/>
  <c r="FB260" i="1"/>
  <c r="FB432" i="1"/>
  <c r="FB188" i="1"/>
  <c r="FB242" i="1"/>
  <c r="FB284" i="1"/>
  <c r="FB603" i="1"/>
  <c r="FB626" i="1"/>
  <c r="FB627" i="1"/>
  <c r="FB104" i="1"/>
  <c r="FB489" i="1"/>
  <c r="FB126" i="1"/>
  <c r="FB166" i="1"/>
  <c r="FB501" i="1"/>
  <c r="FB631" i="1"/>
  <c r="FB214" i="1"/>
  <c r="FB513" i="1"/>
  <c r="FB461" i="1"/>
  <c r="FB201" i="1"/>
  <c r="FB375" i="1"/>
  <c r="FB325" i="1"/>
  <c r="FB376" i="1"/>
  <c r="FB516" i="1"/>
  <c r="FB666" i="1"/>
  <c r="FB359" i="1"/>
  <c r="FB429" i="1"/>
  <c r="FB557" i="1"/>
  <c r="FB575" i="1"/>
  <c r="FB496" i="1"/>
  <c r="FB305" i="1"/>
  <c r="FB495" i="1"/>
  <c r="FB225" i="1"/>
  <c r="FB622" i="1"/>
  <c r="FB329" i="1"/>
  <c r="FB481" i="1"/>
  <c r="FB416" i="1"/>
  <c r="FB412" i="1"/>
  <c r="FB486" i="1"/>
  <c r="FB483" i="1"/>
  <c r="FB525" i="1"/>
  <c r="FB623" i="1"/>
  <c r="FB105" i="1"/>
  <c r="FB130" i="1"/>
  <c r="FB75" i="1"/>
  <c r="FB100" i="1"/>
  <c r="FB141" i="1"/>
  <c r="FB619" i="1"/>
  <c r="FB548" i="1"/>
  <c r="FB399" i="1"/>
  <c r="FB215" i="1"/>
  <c r="FB449" i="1"/>
  <c r="FB198" i="1"/>
  <c r="FB265" i="1"/>
  <c r="FB134" i="1"/>
  <c r="FB60" i="1"/>
  <c r="FB653" i="1"/>
  <c r="FB364" i="1"/>
  <c r="FB271" i="1"/>
  <c r="FB347" i="1"/>
  <c r="FB377" i="1"/>
  <c r="FB281" i="1"/>
  <c r="FB584" i="1"/>
  <c r="FB349" i="1"/>
  <c r="FB471" i="1"/>
  <c r="FB444" i="1"/>
  <c r="FB345" i="1"/>
  <c r="FB361" i="1"/>
  <c r="FB383" i="1"/>
  <c r="FB478" i="1"/>
  <c r="FB574" i="1"/>
  <c r="FB651" i="1"/>
  <c r="FB392" i="1"/>
  <c r="FB49" i="1"/>
  <c r="FB65" i="1"/>
  <c r="FB90" i="1"/>
  <c r="FB38" i="1"/>
  <c r="FB282" i="1"/>
  <c r="FB133" i="1"/>
  <c r="FB369" i="1"/>
  <c r="FB248" i="1"/>
  <c r="FB204" i="1"/>
  <c r="FB311" i="1"/>
  <c r="FB637" i="1"/>
  <c r="FB48" i="1"/>
  <c r="FB280" i="1"/>
  <c r="FB593" i="1"/>
  <c r="FB119" i="1"/>
  <c r="FB409" i="1"/>
  <c r="FB213" i="1"/>
  <c r="FB357" i="1"/>
  <c r="FB480" i="1"/>
  <c r="FB532" i="1"/>
  <c r="FB452" i="1"/>
  <c r="FB641" i="1"/>
  <c r="FB498" i="1"/>
  <c r="FB686" i="1"/>
  <c r="FB682" i="1"/>
  <c r="FB618" i="1"/>
  <c r="DL1" i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<sst xmlns="http://schemas.openxmlformats.org/spreadsheetml/2006/main" count="17724" uniqueCount="1789">
  <si>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</si>
  <si>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</si>
  <si>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</si>
  <si>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</si>
  <si>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</si>
  <si>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</si>
  <si>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</si>
  <si>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</si>
  <si>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</si>
  <si>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</si>
  <si>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</si>
  <si>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</si>
  <si>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</si>
  <si>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</si>
  <si>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</si>
  <si>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</si>
  <si>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</si>
  <si>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</si>
  <si>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</si>
  <si>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</si>
  <si>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</si>
  <si>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</si>
  <si>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</si>
  <si>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</si>
  <si>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</si>
  <si>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</si>
  <si>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</si>
  <si>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</si>
  <si>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</si>
  <si>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</si>
  <si>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</si>
  <si>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</si>
  <si>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</si>
  <si>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</si>
  <si>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</si>
  <si>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</si>
  <si>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</si>
  <si>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</si>
  <si>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</si>
  <si>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</si>
  <si>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</si>
  <si>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</si>
  <si>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</si>
  <si>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</si>
  <si>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</si>
  <si>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</si>
  <si>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</si>
  <si>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</si>
  <si>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</si>
  <si>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</si>
  <si>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</si>
  <si>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</si>
  <si>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</si>
  <si>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</si>
  <si>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</si>
  <si>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</si>
  <si>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</si>
  <si>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</si>
  <si>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</si>
  <si>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</si>
  <si>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</si>
  <si>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</si>
  <si>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</si>
  <si>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</si>
  <si>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</si>
  <si>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</si>
  <si>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</si>
  <si>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</si>
  <si>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</si>
  <si>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</si>
  <si>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</si>
  <si>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</si>
  <si>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</si>
  <si>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</si>
  <si>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</si>
  <si>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</si>
  <si>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</si>
  <si>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</si>
  <si>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</si>
  <si>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</si>
  <si>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</si>
  <si>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</si>
  <si>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</si>
  <si>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</si>
  <si>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</si>
  <si>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</si>
  <si>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</si>
  <si>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</si>
  <si>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</si>
  <si>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</si>
  <si>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</si>
  <si>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</si>
  <si>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</si>
  <si>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</si>
  <si>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</si>
  <si>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</si>
  <si>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</si>
  <si>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</si>
  <si>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</si>
  <si>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</si>
  <si>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</si>
  <si>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</si>
  <si>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</si>
  <si>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</si>
  <si>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</si>
  <si>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</si>
  <si>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</si>
  <si>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</si>
  <si>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</si>
  <si>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</si>
  <si>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</si>
  <si>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</si>
  <si>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</si>
  <si>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</si>
  <si>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</si>
  <si>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</si>
  <si>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</si>
  <si>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</si>
  <si>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</si>
  <si>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</si>
  <si>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</si>
  <si>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</si>
  <si>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</si>
  <si>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</si>
  <si>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</si>
  <si>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</si>
  <si>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</si>
  <si>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</si>
  <si>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</si>
  <si>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</si>
  <si>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</si>
  <si>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</si>
  <si>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</si>
  <si>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</si>
  <si>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</si>
  <si>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</si>
  <si>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</si>
  <si>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</si>
  <si>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</si>
  <si>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</si>
  <si>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</si>
  <si>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</si>
  <si>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</si>
  <si>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</si>
  <si>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</si>
  <si>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</si>
  <si>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</si>
  <si>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</si>
  <si>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</si>
  <si>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</si>
  <si>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</si>
  <si>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</si>
  <si>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</si>
  <si>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</si>
  <si>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</si>
  <si>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</si>
  <si>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</si>
  <si>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</si>
  <si>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</si>
  <si>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</si>
  <si>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</si>
  <si>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</si>
  <si>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</si>
  <si>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</si>
  <si>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</si>
  <si>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</si>
  <si>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</si>
  <si>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</si>
  <si>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</si>
  <si>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</si>
  <si>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</si>
  <si>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</si>
  <si>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</si>
  <si>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</si>
  <si>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</si>
  <si>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</si>
  <si>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</si>
  <si>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</si>
  <si>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</si>
  <si>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</si>
  <si>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</si>
  <si>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</si>
  <si>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</si>
  <si>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</si>
  <si>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</si>
  <si>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</si>
  <si>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</si>
  <si>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</si>
  <si>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</si>
  <si>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</si>
  <si>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</si>
  <si>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</si>
  <si>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</si>
  <si>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</si>
  <si>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</si>
  <si>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</si>
  <si>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</si>
  <si>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</si>
  <si>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</si>
  <si>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</si>
  <si>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</si>
  <si>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</si>
  <si>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</si>
  <si>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</si>
  <si>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</si>
  <si>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</si>
  <si>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</si>
  <si>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</si>
  <si>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</si>
  <si>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</si>
  <si>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</si>
  <si>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</si>
  <si>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</si>
  <si>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</si>
  <si>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</si>
  <si>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</si>
  <si>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</si>
  <si>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</si>
  <si>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</si>
  <si>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</si>
  <si>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</si>
  <si>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</si>
  <si>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</si>
  <si>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</si>
  <si>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</si>
  <si>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</si>
  <si>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</si>
  <si>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</si>
  <si>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</si>
  <si>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</si>
  <si>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</si>
  <si>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</si>
  <si>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</si>
  <si>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</si>
  <si>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</si>
  <si>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</si>
  <si>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</si>
  <si>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</si>
  <si>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</si>
  <si>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</si>
  <si>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</si>
  <si>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</si>
  <si>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</si>
  <si>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</si>
  <si>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</si>
  <si>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</si>
  <si>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</si>
  <si>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</si>
  <si>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</si>
  <si>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</si>
  <si>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</si>
  <si>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</si>
  <si>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</si>
  <si>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</si>
  <si>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</si>
  <si>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</si>
  <si>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</si>
  <si>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</si>
  <si>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</si>
  <si>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</si>
  <si>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</si>
  <si>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</si>
  <si>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</si>
  <si>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</si>
  <si>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</si>
  <si>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</si>
  <si>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</si>
  <si>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</si>
  <si>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</si>
  <si>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</si>
  <si>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</si>
  <si>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</si>
  <si>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</si>
  <si>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</si>
  <si>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</si>
  <si>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</si>
  <si>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</si>
  <si>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</si>
  <si>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</si>
  <si>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</si>
  <si>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</si>
  <si>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</si>
  <si>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</si>
  <si>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</si>
  <si>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</si>
  <si>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</si>
  <si>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</si>
  <si>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</si>
  <si>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</si>
  <si>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</si>
  <si>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</si>
  <si>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</si>
  <si>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</si>
  <si>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</si>
  <si>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</si>
  <si>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</si>
  <si>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</si>
  <si>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</si>
  <si>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</si>
  <si>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</si>
  <si>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</si>
  <si>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</si>
  <si>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</si>
  <si>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</si>
  <si>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</si>
  <si>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</si>
  <si>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</si>
  <si>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</si>
  <si>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</si>
  <si>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</si>
  <si>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</si>
  <si>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</si>
  <si>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</si>
  <si>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</si>
  <si>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</si>
  <si>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</si>
  <si>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</si>
  <si>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</si>
  <si>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</si>
  <si>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</si>
  <si>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</si>
  <si>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</si>
  <si>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</si>
  <si>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</si>
  <si>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>NAS662C2R4</t>
  </si>
  <si>
    <t>Z000</t>
  </si>
  <si>
    <t>NAS662C2R12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</si>
  <si>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</si>
  <si>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</si>
  <si>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</si>
  <si>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</si>
  <si>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</si>
  <si>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</si>
  <si>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</si>
  <si>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</si>
  <si>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</si>
  <si>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</si>
  <si>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</si>
  <si>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</si>
  <si>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</si>
  <si>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</si>
  <si>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</si>
  <si>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</si>
  <si>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</si>
  <si>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</si>
  <si>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</si>
  <si>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</si>
  <si>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</si>
  <si>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</si>
  <si>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</si>
  <si>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</si>
  <si>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</si>
  <si>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</si>
  <si>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</si>
  <si>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</si>
  <si>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</si>
  <si>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</si>
  <si>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</si>
  <si>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</si>
  <si>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</si>
  <si>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</si>
  <si>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</si>
  <si>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</si>
  <si>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</si>
  <si>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</si>
  <si>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</si>
  <si>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</si>
  <si>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</si>
  <si>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</si>
  <si>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</si>
  <si>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</si>
  <si>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</si>
  <si>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</si>
  <si>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</si>
  <si>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</si>
  <si>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</si>
  <si>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</si>
  <si>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</si>
  <si>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</si>
  <si>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</si>
  <si>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</si>
  <si>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</si>
  <si>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</si>
  <si>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</si>
  <si>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</si>
  <si>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</si>
  <si>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</si>
  <si>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</si>
  <si>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</si>
  <si>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</si>
  <si>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</si>
  <si>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</si>
  <si>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</si>
  <si>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</si>
  <si>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</si>
  <si>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</si>
  <si>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</si>
  <si>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</si>
  <si>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</si>
  <si>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</si>
  <si>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</si>
  <si>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</si>
  <si>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</si>
  <si>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</si>
  <si>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</si>
  <si>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</si>
  <si>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</si>
  <si>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</si>
  <si>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</si>
  <si>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</si>
  <si>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</si>
  <si>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</si>
  <si>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</si>
  <si>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</si>
  <si>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</si>
  <si>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</si>
  <si>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</si>
  <si>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</si>
  <si>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</si>
  <si>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</si>
  <si>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</si>
  <si>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</si>
  <si>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</si>
  <si>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</si>
  <si>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</si>
  <si>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</si>
  <si>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</si>
  <si>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</si>
  <si>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</si>
  <si>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</si>
  <si>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</si>
  <si>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</si>
  <si>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</si>
  <si>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</si>
  <si>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</si>
  <si>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</si>
  <si>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</si>
  <si>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</si>
  <si>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</si>
  <si>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</si>
  <si>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</si>
  <si>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</si>
  <si>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</si>
  <si>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</si>
  <si>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</si>
  <si>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</si>
  <si>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</si>
  <si>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</si>
  <si>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</si>
  <si>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</si>
  <si>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</si>
  <si>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</si>
  <si>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</si>
  <si>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</si>
  <si>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</si>
  <si>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</si>
  <si>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</si>
  <si>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</si>
  <si>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</si>
  <si>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</si>
  <si>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</si>
  <si>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</si>
  <si>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</si>
  <si>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</si>
  <si>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</si>
  <si>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</si>
  <si>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</si>
  <si>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</si>
  <si>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</si>
  <si>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</si>
  <si>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</si>
  <si>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</si>
  <si>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</si>
  <si>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</si>
  <si>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</si>
  <si>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</si>
  <si>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</si>
  <si>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</si>
  <si>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</si>
  <si>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</si>
  <si>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</si>
  <si>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</si>
  <si>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</si>
  <si>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</si>
  <si>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</si>
  <si>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</si>
  <si>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</si>
  <si>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</si>
  <si>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</si>
  <si>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</si>
  <si>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</si>
  <si>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</si>
  <si>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</si>
  <si>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</si>
  <si>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</si>
  <si>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</si>
  <si>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</si>
  <si>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</si>
  <si>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</si>
  <si>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</si>
  <si>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</si>
  <si>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</si>
  <si>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</si>
  <si>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</si>
  <si>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</si>
  <si>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</si>
  <si>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</si>
  <si>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</si>
  <si>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</si>
  <si>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</si>
  <si>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</si>
  <si>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</si>
  <si>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</si>
  <si>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</si>
  <si>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</si>
  <si>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</si>
  <si>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</si>
  <si>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</si>
  <si>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</si>
  <si>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</si>
  <si>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</si>
  <si>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</si>
  <si>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</si>
  <si>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</si>
  <si>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</si>
  <si>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</si>
  <si>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</si>
  <si>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</si>
  <si>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</si>
  <si>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</si>
  <si>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</si>
  <si>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</si>
  <si>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</si>
  <si>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</si>
  <si>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</si>
  <si>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</si>
  <si>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</si>
  <si>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</si>
  <si>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</si>
  <si>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</si>
  <si>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</si>
  <si>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</si>
  <si>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</si>
  <si>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</si>
  <si>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</si>
  <si>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</si>
  <si>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</si>
  <si>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</si>
  <si>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</si>
  <si>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</si>
  <si>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</si>
  <si>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</si>
  <si>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</si>
  <si>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</si>
  <si>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</si>
  <si>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</si>
  <si>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</si>
  <si>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</si>
  <si>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</si>
  <si>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</si>
  <si>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</si>
  <si>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</si>
  <si>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</si>
  <si>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</si>
  <si>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</si>
  <si>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</si>
  <si>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</si>
  <si>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</si>
  <si>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</si>
  <si>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</si>
  <si>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</si>
  <si>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</si>
  <si>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</si>
  <si>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</si>
  <si>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</si>
  <si>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</si>
  <si>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</si>
  <si>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</si>
  <si>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</si>
  <si>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</si>
  <si>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</si>
  <si>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</si>
  <si>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</si>
  <si>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</si>
  <si>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</si>
  <si>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</si>
  <si>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</si>
  <si>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</si>
  <si>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</si>
  <si>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</si>
  <si>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</si>
  <si>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</si>
  <si>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</si>
  <si>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</si>
  <si>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</si>
  <si>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</si>
  <si>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</si>
  <si>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</si>
  <si>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</si>
  <si>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</si>
  <si>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</si>
  <si>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</si>
  <si>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</si>
  <si>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</si>
  <si>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</si>
  <si>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</si>
  <si>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</si>
  <si>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</si>
  <si>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</si>
  <si>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</si>
  <si>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</si>
  <si>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</si>
  <si>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</si>
  <si>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</si>
  <si>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</si>
  <si>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</si>
  <si>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</si>
  <si>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</si>
  <si>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</si>
  <si>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</si>
  <si>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</si>
  <si>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</si>
  <si>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</si>
  <si>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</si>
  <si>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</si>
  <si>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</si>
  <si>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</si>
  <si>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</si>
  <si>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</si>
  <si>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</si>
  <si>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</si>
  <si>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</si>
  <si>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</si>
  <si>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</si>
  <si>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</si>
  <si>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</si>
  <si>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</si>
  <si>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</si>
  <si>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</si>
  <si>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</si>
  <si>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</si>
  <si>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</si>
  <si>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</si>
  <si>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</si>
  <si>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</si>
  <si>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</si>
  <si>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</si>
  <si>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</si>
  <si>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</si>
  <si>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</si>
  <si>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</si>
  <si>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</si>
  <si>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</si>
  <si>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</si>
  <si>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</si>
  <si>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</si>
  <si>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</si>
  <si>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</si>
  <si>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</si>
  <si>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</si>
  <si>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</si>
  <si>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</si>
  <si>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</si>
  <si>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</si>
  <si>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</si>
  <si>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</si>
  <si>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</si>
  <si>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</si>
  <si>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</si>
  <si>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</si>
  <si>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</si>
  <si>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</si>
  <si>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</si>
  <si>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</si>
  <si>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</si>
  <si>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</si>
  <si>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</si>
  <si>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</si>
  <si>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</si>
  <si>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</si>
  <si>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</si>
  <si>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</si>
  <si>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</si>
  <si>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</si>
  <si>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</si>
  <si>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</si>
  <si>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</si>
  <si>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</si>
  <si>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</si>
  <si>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</si>
  <si>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</si>
  <si>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</si>
  <si>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</si>
  <si>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</si>
  <si>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</si>
  <si>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</si>
  <si>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</si>
  <si>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</si>
  <si>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</si>
  <si>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</si>
  <si>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</si>
  <si>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</si>
  <si>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</si>
  <si>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</si>
  <si>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</si>
  <si>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</si>
  <si>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</si>
  <si>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</si>
  <si>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</si>
  <si>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</si>
  <si>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</si>
  <si>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</si>
  <si>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</si>
  <si>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</si>
  <si>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</si>
  <si>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</si>
  <si>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</si>
  <si>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</si>
  <si>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</si>
  <si>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</si>
  <si>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</si>
  <si>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</si>
  <si>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</si>
  <si>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</si>
  <si>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</si>
  <si>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</si>
  <si>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</si>
  <si>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</si>
  <si>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</si>
  <si>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</si>
  <si>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</si>
  <si>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</si>
  <si>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</si>
  <si>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</si>
  <si>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</si>
  <si>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</si>
  <si>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</si>
  <si>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</si>
  <si>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</si>
  <si>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</si>
  <si>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</si>
  <si>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</si>
  <si>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</si>
  <si>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</si>
  <si>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</si>
  <si>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</si>
  <si>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</si>
  <si>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</si>
  <si>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</si>
  <si>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</si>
  <si>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</si>
  <si>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</si>
  <si>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</si>
  <si>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</si>
  <si>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</si>
  <si>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</si>
  <si>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</si>
  <si>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</si>
  <si>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</si>
  <si>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</si>
  <si>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</si>
  <si>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</si>
  <si>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</si>
  <si>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</si>
  <si>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</si>
  <si>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</si>
  <si>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</si>
  <si>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</si>
  <si>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</si>
  <si>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</si>
  <si>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</si>
  <si>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</si>
  <si>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</si>
  <si>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</si>
  <si>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</si>
  <si>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</si>
  <si>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</si>
  <si>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</si>
  <si>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</si>
  <si>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</si>
  <si>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</si>
  <si>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</si>
  <si>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</si>
  <si>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</si>
  <si>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</si>
  <si>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</si>
  <si>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</si>
  <si>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</si>
  <si>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</si>
  <si>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</si>
  <si>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</si>
  <si>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</si>
  <si>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</si>
  <si>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</si>
  <si>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</si>
  <si>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</si>
  <si>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</si>
  <si>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</si>
  <si>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</si>
  <si>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</si>
  <si>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</si>
  <si>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</si>
  <si>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</si>
  <si>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</si>
  <si>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</si>
  <si>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</si>
  <si>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</si>
  <si>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</si>
  <si>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</si>
  <si>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</si>
  <si>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</si>
  <si>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</si>
  <si>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</si>
  <si>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</si>
  <si>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</si>
  <si>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</si>
  <si>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</si>
  <si>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</si>
  <si>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</si>
  <si>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</si>
  <si>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</si>
  <si>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</si>
  <si>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</si>
  <si>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</si>
  <si>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</si>
  <si>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</si>
  <si>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</si>
  <si>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</si>
  <si>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</si>
  <si>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</si>
  <si>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</si>
  <si>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</si>
  <si>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</si>
  <si>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</si>
  <si>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</si>
  <si>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</si>
  <si>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</si>
  <si>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</si>
  <si>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</si>
  <si>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</si>
  <si>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</si>
  <si>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</si>
  <si>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</si>
  <si>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</si>
  <si>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</si>
  <si>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</si>
  <si>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</si>
  <si>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</si>
  <si>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</si>
  <si>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</si>
  <si>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</si>
  <si>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</si>
  <si>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</si>
  <si>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</si>
  <si>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</si>
  <si>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</si>
  <si>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</si>
  <si>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</si>
  <si>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</si>
  <si>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</si>
  <si>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</si>
  <si>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</si>
  <si>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</si>
  <si>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</si>
  <si>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</si>
  <si>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</si>
  <si>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</si>
  <si>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</si>
  <si>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</si>
  <si>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</si>
  <si>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</si>
  <si>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</si>
  <si>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</si>
  <si>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</si>
  <si>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</si>
  <si>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</si>
  <si>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</si>
  <si>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</si>
  <si>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</si>
  <si>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</si>
  <si>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</si>
  <si>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</si>
  <si>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</si>
  <si>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</si>
  <si>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</si>
  <si>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</si>
  <si>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</si>
  <si>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</si>
  <si>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</si>
  <si>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</si>
  <si>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</si>
  <si>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</si>
  <si>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</si>
  <si>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</si>
  <si>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</si>
  <si>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</si>
  <si>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</si>
  <si>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</si>
  <si>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</si>
  <si>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</si>
  <si>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</si>
  <si>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</si>
  <si>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</si>
  <si>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</si>
  <si>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</si>
  <si>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</si>
  <si>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</si>
  <si>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</si>
  <si>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</si>
  <si>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</si>
  <si>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</si>
  <si>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</si>
  <si>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</si>
  <si>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</si>
  <si>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</si>
  <si>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</si>
  <si>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</si>
  <si>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</si>
  <si>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</si>
  <si>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</si>
  <si>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</si>
  <si>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</si>
  <si>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</si>
  <si>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</si>
  <si>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</si>
  <si>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</si>
  <si>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</si>
  <si>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</si>
  <si>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</si>
  <si>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</si>
  <si>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</si>
  <si>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</si>
  <si>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</si>
  <si>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</si>
  <si>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</si>
  <si>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</si>
  <si>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</si>
  <si>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</si>
  <si>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</si>
  <si>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</si>
  <si>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</si>
  <si>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</si>
  <si>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</si>
  <si>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</si>
  <si>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</si>
  <si>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</si>
  <si>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</si>
  <si>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</si>
  <si>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</si>
  <si>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</si>
  <si>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</si>
  <si>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</si>
  <si>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</si>
  <si>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</si>
  <si>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</si>
  <si>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</si>
  <si>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</si>
  <si>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</si>
  <si>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</si>
  <si>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</si>
  <si>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</si>
  <si>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</si>
  <si>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</si>
  <si>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</si>
  <si>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</si>
  <si>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</si>
  <si>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</si>
  <si>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</si>
  <si>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</si>
  <si>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</si>
  <si>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</si>
  <si>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</si>
  <si>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</si>
  <si>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</si>
  <si>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</si>
  <si>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</si>
  <si>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</si>
  <si>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</si>
  <si>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</si>
  <si>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</si>
  <si>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</si>
  <si>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</si>
  <si>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</si>
  <si>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</si>
  <si>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</si>
  <si>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</si>
  <si>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</si>
  <si>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</si>
  <si>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</si>
  <si>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</si>
  <si>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</si>
  <si>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</si>
  <si>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</si>
  <si>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</si>
  <si>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</si>
  <si>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</si>
  <si>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</si>
  <si>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</si>
  <si>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</si>
  <si>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</si>
  <si>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</si>
  <si>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</si>
  <si>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</si>
  <si>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</si>
  <si>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</si>
  <si>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</si>
  <si>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</si>
  <si>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</si>
  <si>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</si>
  <si>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</si>
  <si>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</si>
  <si>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</si>
  <si>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</si>
  <si>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</si>
  <si>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</si>
  <si>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</si>
  <si>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</si>
  <si>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</si>
  <si>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</si>
  <si>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</si>
  <si>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</si>
  <si>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</si>
  <si>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</si>
  <si>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</si>
  <si>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</si>
  <si>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</si>
  <si>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</si>
  <si>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</si>
  <si>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</si>
  <si>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</si>
  <si>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</si>
  <si>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</si>
  <si>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</si>
  <si>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</si>
  <si>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</si>
  <si>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</si>
  <si>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</si>
  <si>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</si>
  <si>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</si>
  <si>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</si>
  <si>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</si>
  <si>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</si>
  <si>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</si>
  <si>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</si>
  <si>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</si>
  <si>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</si>
  <si>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</si>
  <si>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</si>
  <si>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</si>
  <si>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</si>
  <si>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</si>
  <si>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</si>
  <si>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</si>
  <si>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</si>
  <si>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</si>
  <si>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</si>
  <si>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</si>
  <si>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</si>
  <si>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</si>
  <si>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</si>
  <si>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</si>
  <si>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</si>
  <si>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</si>
  <si>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</si>
  <si>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</si>
  <si>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</si>
  <si>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</si>
  <si>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</si>
  <si>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</si>
  <si>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</si>
  <si>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</si>
  <si>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</si>
  <si>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</si>
  <si>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</si>
  <si>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</si>
  <si>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</si>
  <si>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</si>
  <si>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</si>
  <si>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</si>
  <si>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</si>
  <si>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</si>
  <si>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</si>
  <si>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</si>
  <si>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</si>
  <si>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</si>
  <si>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</si>
  <si>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</si>
  <si>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</si>
  <si>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</si>
  <si>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</si>
  <si>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</si>
  <si>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</si>
  <si>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</si>
  <si>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</si>
  <si>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</si>
  <si>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</si>
  <si>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</si>
  <si>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</si>
  <si>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</si>
  <si>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</si>
  <si>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</si>
  <si>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</si>
  <si>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</si>
  <si>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</si>
  <si>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</si>
  <si>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</si>
  <si>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</si>
  <si>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</si>
  <si>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</si>
  <si>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</si>
  <si>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</si>
  <si>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</si>
  <si>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</si>
  <si>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</si>
  <si>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</si>
  <si>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</si>
  <si>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</si>
  <si>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</si>
  <si>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</si>
  <si>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</si>
  <si>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</si>
  <si>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</si>
  <si>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</si>
  <si>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</si>
  <si>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</si>
  <si>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</si>
  <si>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</si>
  <si>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</si>
  <si>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</si>
  <si>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</si>
  <si>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</si>
  <si>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</si>
  <si>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</si>
  <si>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</si>
  <si>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</si>
  <si>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</si>
  <si>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</si>
  <si>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</si>
  <si>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</si>
  <si>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</si>
  <si>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</si>
  <si>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</si>
  <si>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</si>
  <si>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</si>
  <si>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</si>
  <si>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</si>
  <si>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</si>
  <si>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</si>
  <si>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</si>
  <si>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</si>
  <si>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</si>
  <si>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</si>
  <si>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</si>
  <si>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</si>
  <si>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</si>
  <si>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</si>
  <si>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</si>
  <si>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</si>
  <si>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</si>
  <si>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</si>
  <si>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</si>
  <si>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</si>
  <si>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</si>
  <si>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</si>
  <si>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</si>
  <si>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</si>
  <si>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</si>
  <si>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</si>
  <si>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</si>
  <si>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</si>
  <si>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</si>
  <si>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</si>
  <si>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</si>
  <si>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</si>
  <si>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</si>
  <si>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</si>
  <si>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</si>
  <si>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</si>
  <si>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</si>
  <si>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</si>
  <si>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</si>
  <si>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</si>
  <si>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</si>
  <si>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</si>
  <si>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</si>
  <si>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</si>
  <si>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</si>
  <si>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</si>
  <si>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</si>
  <si>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</si>
  <si>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</si>
  <si>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</si>
  <si>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</si>
  <si>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</si>
  <si>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</si>
  <si>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</si>
  <si>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</si>
  <si>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</si>
  <si>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</si>
  <si>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</si>
  <si>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</si>
  <si>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</si>
  <si>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</si>
  <si>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</si>
  <si>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</si>
  <si>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</si>
  <si>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</si>
  <si>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</si>
  <si>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</si>
  <si>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</si>
  <si>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</si>
  <si>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</si>
  <si>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</si>
  <si>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</si>
  <si>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</si>
  <si>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</si>
  <si>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</si>
  <si>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</si>
  <si>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</si>
  <si>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</si>
  <si>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</si>
  <si>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</si>
  <si>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</si>
  <si>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</si>
  <si>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</si>
  <si>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</si>
  <si>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</si>
  <si>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</si>
  <si>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</si>
  <si>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</si>
  <si>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</si>
  <si>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</si>
  <si>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</si>
  <si>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</si>
  <si>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</si>
  <si>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</si>
  <si>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</si>
  <si>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</si>
  <si>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</si>
  <si>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</si>
  <si>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</si>
  <si>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</si>
  <si>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</si>
  <si>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</si>
  <si>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</si>
  <si>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</si>
  <si>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</si>
  <si>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</si>
  <si>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</si>
  <si>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</si>
  <si>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</si>
  <si>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</si>
  <si>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</si>
  <si>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</si>
  <si>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</si>
  <si>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</si>
  <si>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</si>
  <si>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</si>
  <si>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</si>
  <si>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</si>
  <si>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</si>
  <si>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</si>
  <si>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</si>
  <si>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</si>
  <si>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</si>
  <si>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</si>
  <si>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</si>
  <si>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</si>
  <si>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</si>
  <si>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</si>
  <si>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</si>
  <si>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</si>
  <si>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</si>
  <si>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</si>
  <si>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</si>
  <si>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</si>
  <si>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</si>
  <si>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</si>
  <si>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</si>
  <si>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</si>
  <si>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</si>
  <si>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</si>
  <si>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</si>
  <si>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</si>
  <si>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</si>
  <si>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</si>
  <si>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</si>
  <si>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</si>
  <si>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</si>
  <si>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</si>
  <si>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</si>
  <si>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</si>
  <si>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</si>
  <si>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</si>
  <si>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</si>
  <si>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</si>
  <si>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</si>
  <si>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</si>
  <si>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</si>
  <si>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</si>
  <si>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</si>
  <si>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</si>
  <si>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</si>
  <si>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</si>
  <si>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</si>
  <si>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</si>
  <si>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</si>
  <si>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</si>
  <si>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</si>
  <si>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</si>
  <si>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</si>
  <si>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</si>
  <si>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</si>
  <si>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</si>
  <si>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</si>
  <si>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</si>
  <si>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</si>
  <si>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</si>
  <si>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</si>
  <si>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</si>
  <si>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</si>
  <si>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</si>
  <si>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</si>
  <si>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</si>
  <si>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</si>
  <si>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</si>
  <si>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</si>
  <si>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</si>
  <si>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</si>
  <si>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</si>
  <si>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</si>
  <si>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</si>
  <si>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</si>
  <si>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</si>
  <si>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</si>
  <si>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</si>
  <si>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</si>
  <si>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</si>
  <si>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</si>
  <si>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</si>
  <si>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</si>
  <si>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</si>
  <si>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</si>
  <si>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</si>
  <si>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</si>
  <si>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</si>
  <si>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</si>
  <si>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</si>
  <si>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</si>
  <si>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</si>
  <si>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</si>
  <si>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</si>
  <si>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</si>
  <si>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</si>
  <si>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</si>
  <si>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</si>
  <si>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</si>
  <si>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</si>
  <si>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</si>
  <si>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</si>
  <si>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</si>
  <si>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</si>
  <si>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</si>
  <si>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</si>
  <si>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</si>
  <si>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</si>
  <si>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</si>
  <si>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</si>
  <si>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</si>
  <si>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</si>
  <si>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</si>
  <si>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</si>
  <si>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</si>
  <si>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</si>
  <si>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</si>
  <si>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</si>
  <si>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</si>
  <si>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</si>
  <si>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</si>
  <si>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</si>
  <si>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</si>
  <si>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</si>
  <si>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</si>
  <si>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</si>
  <si>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</si>
  <si>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</si>
  <si>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</si>
  <si>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</si>
  <si>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</si>
  <si>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</si>
  <si>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</si>
  <si>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</si>
  <si>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</si>
  <si>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</si>
  <si>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</si>
  <si>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</si>
  <si>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</si>
  <si>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</si>
  <si>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</si>
  <si>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</si>
  <si>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</si>
  <si>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</si>
  <si>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</si>
  <si>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</si>
  <si>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</si>
  <si>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</si>
  <si>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</si>
  <si>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</si>
  <si>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</si>
  <si>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</si>
  <si>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</si>
  <si>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</si>
  <si>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</si>
  <si>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</si>
  <si>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</si>
  <si>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</si>
  <si>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</si>
  <si>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CONN RF SMP PLUG STR PCB SMT S.B.,50OHMS</t>
  </si>
  <si>
    <t>19S14T-40ML5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</si>
  <si>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</si>
  <si>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</si>
  <si>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</si>
  <si>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</si>
  <si>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</si>
  <si>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</si>
  <si>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</si>
  <si>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</si>
  <si>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</si>
  <si>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</si>
  <si>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</si>
  <si>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</si>
  <si>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</si>
  <si>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</si>
  <si>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</si>
  <si>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</si>
  <si>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</si>
  <si>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</si>
  <si>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</si>
  <si>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</si>
  <si>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</si>
  <si>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</si>
  <si>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</si>
  <si>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</si>
  <si>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</si>
  <si>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</si>
  <si>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</si>
  <si>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</si>
  <si>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</si>
  <si>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</si>
  <si>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</si>
  <si>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</si>
  <si>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</si>
  <si>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</si>
  <si>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</si>
  <si>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</si>
  <si>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</si>
  <si>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</si>
  <si>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</si>
  <si>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</si>
  <si>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</si>
  <si>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</si>
  <si>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</si>
  <si>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</si>
  <si>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</si>
  <si>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</si>
  <si>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</si>
  <si>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</si>
  <si>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</si>
  <si>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</si>
  <si>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</si>
  <si>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</si>
  <si>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</si>
  <si>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</si>
  <si>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</si>
  <si>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</si>
  <si>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</si>
  <si>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</si>
  <si>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</si>
  <si>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</si>
  <si>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</si>
  <si>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</si>
  <si>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</si>
  <si>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</si>
  <si>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</si>
  <si>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</si>
  <si>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</si>
  <si>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</si>
  <si>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</si>
  <si>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</si>
  <si>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</si>
  <si>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</si>
  <si>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</si>
  <si>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</si>
  <si>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</si>
  <si>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</si>
  <si>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</si>
  <si>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</si>
  <si>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</si>
  <si>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</si>
  <si>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</si>
  <si>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</si>
  <si>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</si>
  <si>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</si>
  <si>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</si>
  <si>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</si>
  <si>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</si>
  <si>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</si>
  <si>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</si>
  <si>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</si>
  <si>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</si>
  <si>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</si>
  <si>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</si>
  <si>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</si>
  <si>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</si>
  <si>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</si>
  <si>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</si>
  <si>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</si>
  <si>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</si>
  <si>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</si>
  <si>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</si>
  <si>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</si>
  <si>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</si>
  <si>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</si>
  <si>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</si>
  <si>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</si>
  <si>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</si>
  <si>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</si>
  <si>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</si>
  <si>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</si>
  <si>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</si>
  <si>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</si>
  <si>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</si>
  <si>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</si>
  <si>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</si>
  <si>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</si>
  <si>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</si>
  <si>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</si>
  <si>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</si>
  <si>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</si>
  <si>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</si>
  <si>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</si>
  <si>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</si>
  <si>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</si>
  <si>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</si>
  <si>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</si>
  <si>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</si>
  <si>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</si>
  <si>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</si>
  <si>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</si>
  <si>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</si>
  <si>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</si>
  <si>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</si>
  <si>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</si>
  <si>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</si>
  <si>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BSC COVER</t>
  </si>
  <si>
    <t>D</t>
  </si>
  <si>
    <t>1093W212-001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</si>
  <si>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</si>
  <si>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</si>
  <si>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</si>
  <si>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</si>
  <si>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</si>
  <si>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</si>
  <si>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</si>
  <si>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</si>
  <si>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</si>
  <si>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</si>
  <si>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</si>
  <si>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</si>
  <si>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</si>
  <si>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</si>
  <si>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</si>
  <si>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</si>
  <si>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</si>
  <si>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</si>
  <si>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</si>
  <si>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</si>
  <si>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</si>
  <si>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</si>
  <si>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</si>
  <si>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</si>
  <si>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</si>
  <si>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</si>
  <si>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</si>
  <si>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</si>
  <si>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</si>
  <si>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</si>
  <si>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</si>
  <si>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</si>
  <si>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</si>
  <si>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</si>
  <si>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</si>
  <si>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</si>
  <si>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</si>
  <si>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</si>
  <si>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</si>
  <si>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</si>
  <si>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</si>
  <si>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</si>
  <si>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</si>
  <si>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</si>
  <si>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</si>
  <si>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</si>
  <si>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</si>
  <si>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</si>
  <si>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</si>
  <si>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</si>
  <si>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</si>
  <si>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</si>
  <si>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</si>
  <si>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</si>
  <si>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</si>
  <si>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</si>
  <si>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</si>
  <si>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</si>
  <si>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</si>
  <si>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</si>
  <si>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</si>
  <si>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</si>
  <si>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</si>
  <si>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</si>
  <si>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</si>
  <si>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</si>
  <si>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</si>
  <si>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</si>
  <si>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</si>
  <si>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</si>
  <si>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</si>
  <si>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</si>
  <si>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</si>
  <si>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</si>
  <si>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</si>
  <si>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</si>
  <si>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</si>
  <si>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</si>
  <si>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</si>
  <si>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</si>
  <si>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</si>
  <si>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</si>
  <si>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</si>
  <si>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</si>
  <si>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</si>
  <si>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</si>
  <si>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</si>
  <si>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</si>
  <si>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</si>
  <si>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</si>
  <si>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</si>
  <si>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</si>
  <si>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</si>
  <si>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</si>
  <si>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</si>
  <si>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</si>
  <si>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</si>
  <si>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</si>
  <si>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</si>
  <si>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</si>
  <si>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</si>
  <si>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</si>
  <si>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</si>
  <si>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</si>
  <si>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</si>
  <si>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</si>
  <si>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</si>
  <si>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</si>
  <si>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</si>
  <si>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</si>
  <si>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</si>
  <si>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</si>
  <si>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</si>
  <si>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</si>
  <si>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</si>
  <si>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</si>
  <si>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</si>
  <si>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</si>
  <si>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</si>
  <si>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</si>
  <si>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</si>
  <si>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</si>
  <si>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</si>
  <si>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</si>
  <si>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</si>
  <si>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</si>
  <si>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</si>
  <si>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</si>
  <si>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</si>
  <si>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</si>
  <si>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</si>
  <si>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</si>
  <si>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</si>
  <si>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</si>
  <si>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</si>
  <si>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</si>
  <si>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</si>
  <si>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</si>
  <si>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</si>
  <si>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</si>
  <si>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</si>
  <si>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</si>
  <si>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</si>
  <si>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</si>
  <si>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</si>
  <si>
    <t>פיניקס טכנולוגיות בע"מ</t>
  </si>
  <si>
    <t>אלינה - הנדסת אלקטרוניקה (2000) בע"מ</t>
  </si>
  <si>
    <t>ג.פוינט אלקטרוניקס בע"מ</t>
  </si>
  <si>
    <t>ריי-קיו בע"מ</t>
  </si>
  <si>
    <t xml:space="preserve">מאוזר </t>
  </si>
  <si>
    <t>אנדרי עיבוד שבבי בע"מ</t>
  </si>
  <si>
    <t>החרט עיבוד שבבי ממוחשב בע"מ</t>
  </si>
  <si>
    <t>ELECTRO ENTERPRISES NEW YORK LLC</t>
  </si>
  <si>
    <t>בן חמו אהרון - עיבוד שבבי בע"מ</t>
  </si>
  <si>
    <t>כימוגרף-צריבה פוטוכימית בע"מ</t>
  </si>
  <si>
    <t>פרונת תעשיות בע"מ</t>
  </si>
  <si>
    <t>גומיאן מוצרי גומי בע"מ</t>
  </si>
  <si>
    <t>WAVE</t>
  </si>
  <si>
    <t xml:space="preserve">שמש גומיאן </t>
  </si>
  <si>
    <t>אקרמן הדפסות ופוטו אנודייז בע"מ</t>
  </si>
  <si>
    <t>ניק</t>
  </si>
  <si>
    <t>שירטק בע"מ</t>
  </si>
  <si>
    <t>Winchester Interconnect RF Corporation</t>
  </si>
  <si>
    <t>Huang Liang Technologies Co., Ltd</t>
  </si>
  <si>
    <t>מ.ט.י הנדסה בע"מ</t>
  </si>
  <si>
    <t>ARROW</t>
  </si>
  <si>
    <t>מיקו כרסום בע"מ</t>
  </si>
  <si>
    <t>אור- דיוק תעשיות בע"מ</t>
  </si>
  <si>
    <t>רוטל דבקים וכימיקלים בע"מ</t>
  </si>
  <si>
    <t>Hardware Specialty Co., Inc.</t>
  </si>
  <si>
    <t>אלימק הנדסה אלקטרו-מכנית (1988) בע"מ</t>
  </si>
  <si>
    <t>ליא הנדסה</t>
  </si>
  <si>
    <t>איסטרוניקס בע"מ</t>
  </si>
  <si>
    <t>פוטו מטאל</t>
  </si>
  <si>
    <t>ויטק ניהול פרוייקטים</t>
  </si>
  <si>
    <t>סינרג'י אר.אם בע"מ</t>
  </si>
  <si>
    <t>נח-הראל בע"מ</t>
  </si>
  <si>
    <t>ליפין</t>
  </si>
  <si>
    <t>רותם עיבוד שבבי</t>
  </si>
  <si>
    <t>עגם תשלובת מפעלים בע"מ</t>
  </si>
  <si>
    <t>אנרקון טכנולוגיות</t>
  </si>
  <si>
    <t>ק.ש.ר תעשיות פלסטיק</t>
  </si>
  <si>
    <t>PCG Trading- Converge</t>
  </si>
  <si>
    <t>יומינטק</t>
  </si>
  <si>
    <t>DIGI KEY</t>
  </si>
  <si>
    <t>אס.טי.גי. אינטרנשיונל בע"מ</t>
  </si>
  <si>
    <t>אלכסנדר שניידר</t>
  </si>
  <si>
    <t>אלבטק תעשייה ולוגיסטיקה בע"מ</t>
  </si>
  <si>
    <t>קבוצת סידב בע"מ</t>
  </si>
  <si>
    <t>אלינה - הנדסת אלקטרוניקה (2000) בע"מ
מייקטלוג-70 יח' ל FAI
100 יח' ל FAI  DIGI KEY</t>
  </si>
  <si>
    <t>אקומל ישראל בע"מ</t>
  </si>
  <si>
    <t>מאוזר</t>
  </si>
  <si>
    <t>ניקומטיק</t>
  </si>
  <si>
    <t>מאוזר
ARROW</t>
  </si>
  <si>
    <t>פלדמן פלד בן ציון - סוכנויות</t>
  </si>
  <si>
    <t>מייקטלוג</t>
  </si>
  <si>
    <t>דונטק אלקטרוניקה בע"מ</t>
  </si>
  <si>
    <t xml:space="preserve">
קבוצת סידב בע"מ
מאוזר</t>
  </si>
  <si>
    <t>SAMTEC Inc.</t>
  </si>
  <si>
    <t>קונברג</t>
  </si>
  <si>
    <t>פלבורג</t>
  </si>
  <si>
    <t>ליוגב</t>
  </si>
  <si>
    <t xml:space="preserve">EBV </t>
  </si>
  <si>
    <t>אל-גב אלקטרוניקה</t>
  </si>
  <si>
    <t>MINI-CIRCUITS INT</t>
  </si>
  <si>
    <t>International Manufacturing Services Inc., (IMS)</t>
  </si>
  <si>
    <t>אסקוטק אלקטרוניקה בע"מ</t>
  </si>
  <si>
    <t>האאס טי סי אמ אוף ישראל אינק.</t>
  </si>
  <si>
    <t>נורטק אמי בע"מ</t>
  </si>
  <si>
    <t>WESCO</t>
  </si>
  <si>
    <t>KAYTECH</t>
  </si>
  <si>
    <t>HARDWARE</t>
  </si>
  <si>
    <t>WESCO
Hardware Specialty Co., Inc.</t>
  </si>
  <si>
    <t>אלינה - הנדסת אלקטרוניקה (2000) בע"מ
מייקטלוג-55 יח' ל FAI</t>
  </si>
  <si>
    <t>ARROW
מאוזר</t>
  </si>
  <si>
    <t>ASTUTE</t>
  </si>
  <si>
    <t>ניסקו פרוייקטים אלקטרוניקה ותקשורת 1999 בע"מ</t>
  </si>
  <si>
    <t>פי אי איי - ג'נסיס ישראל בע"מ</t>
  </si>
  <si>
    <t>הרכבה באופק</t>
  </si>
  <si>
    <t>assy</t>
  </si>
  <si>
    <t>פרונת</t>
  </si>
  <si>
    <t>די גי קי</t>
  </si>
  <si>
    <t xml:space="preserve">בתמחור אופק </t>
  </si>
  <si>
    <t>BFE -ETA+ TBD</t>
  </si>
  <si>
    <t>ממתין לתאריך אספקה</t>
  </si>
  <si>
    <t xml:space="preserve">BFE- ETA </t>
  </si>
  <si>
    <t>ETA חלקי</t>
  </si>
  <si>
    <t>ETA בעייתי
BFE חלקי</t>
  </si>
  <si>
    <t>BFE</t>
  </si>
  <si>
    <t>ספק</t>
  </si>
  <si>
    <t>ס.א.ל טכנולגיות</t>
  </si>
  <si>
    <t>עזרה מאלתא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</si>
</sst>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\-yy"/>
    <numFmt numFmtId="165" formatCode="#,##0;\-#,##0;\-"/>
    <numFmt numFmtId="166" formatCode="mm/yyyy"/>
  </numFmts>
  <fonts count="13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  <font>
      <sz val="11"/>
      <color theme="1"/>
      <name val="Calibri"/>
      <family val="2"/>
      <charset val="1"/>
    </font>
    <font>
      <sz val="1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5">
    <xf numFmtId="0" fontId="0" fillId="0" borderId="0"/>
    <xf numFmtId="0" fontId="6" fillId="0" borderId="0"/>
    <xf numFmtId="0" fontId="8" fillId="8" borderId="0"/>
    <xf numFmtId="0" fontId="6" fillId="0" borderId="0"/>
    <xf numFmtId="0" fontId="11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6" fillId="0" borderId="0" xfId="3"/>
    <xf numFmtId="165" fontId="12" fillId="0" borderId="3" xfId="4" applyNumberFormat="1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top" wrapText="1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6" fontId="7" fillId="3" borderId="0" xfId="1" applyNumberFormat="1" applyFont="1" applyFill="1" applyAlignment="1">
      <alignment horizontal="center" vertical="top"/>
    </xf>
  </cellXfs>
  <cellStyles count="5">
    <cellStyle name="Normal" xfId="0" builtinId="0"/>
    <cellStyle name="Normal 2" xfId="3" xr:uid="{FBCD7A0F-70E7-4A8D-9C5B-D756EE52C07D}"/>
    <cellStyle name="Normal 3" xfId="2" xr:uid="{78D04309-CB57-460E-8968-5F109198CE54}"/>
    <cellStyle name="Normal 4" xfId="4" xr:uid="{1C4892D6-21BD-46A7-9A6C-7AAAD4DEAA2B}"/>
    <cellStyle name="Normal 6" xfId="1" xr:uid="{C73D8186-1BE8-453E-A206-BA518CE24FDD}"/>
  </cellStyles>
  <dxfs count="6">
    <dxf>
      <fill>
        <patternFill patternType="solid">
          <fgColor rgb="FFFF0000"/>
          <bgColor rgb="FF00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oram1003/AppData/Local/Microsoft/Windows/INetCache/Content.Outlook/G3XI6F1N/AVL%20_UPDATE%20_%20X256_03.08.26.xlsx" TargetMode="External"/><Relationship Id="rId2" Type="http://schemas.openxmlformats.org/officeDocument/2006/relationships/externalLinkPath" Target="file:///C:\Users\oram1003\AppData\Local\Microsoft\Windows\INetCache\Content.Outlook\G3XI6F1N\AVL%20_UPDATE%20_%20X256_03.08.26.xlsx" TargetMode="External"/><Relationship Id="rId1" Type="http://schemas.openxmlformats.org/officeDocument/2006/relationships/externalLinkPath" Target="/Users/oram1003/AppData/Local/Microsoft/Windows/INetCache/Content.Outlook/G3XI6F1N/AVL%20_UPDATE%20_%20X256_03.08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L F03 05.05.26_לעבוד"/>
      <sheetName val="הערות כלליות "/>
      <sheetName val="BFE"/>
      <sheetName val="עזרה אלתא "/>
    </sheetNames>
    <sheetDataSet>
      <sheetData sheetId="0">
        <row r="29">
          <cell r="B29" t="str">
            <v>6932T130-001</v>
          </cell>
          <cell r="C29" t="str">
            <v>-</v>
          </cell>
          <cell r="D29">
            <v>407586684</v>
          </cell>
          <cell r="E29">
            <v>0</v>
          </cell>
          <cell r="F29" t="str">
            <v>BE PS</v>
          </cell>
          <cell r="G29" t="str">
            <v xml:space="preserve">02/08/26 נשלח עדכון עלויות מהיצרן , NRE + עלויות מכסה אבק </v>
          </cell>
          <cell r="H29" t="str">
            <v>ממתין לתאריך אספקה</v>
          </cell>
        </row>
        <row r="30">
          <cell r="B30" t="str">
            <v>A82.A15GHC.00225</v>
          </cell>
          <cell r="C30" t="str">
            <v>BUY1</v>
          </cell>
          <cell r="D30">
            <v>424126006</v>
          </cell>
          <cell r="E30">
            <v>0</v>
          </cell>
          <cell r="F30" t="str">
            <v>CARD SSD DRIVE MSATA H/S 60GB</v>
          </cell>
          <cell r="G30" t="str">
            <v xml:space="preserve"> </v>
          </cell>
          <cell r="H30" t="str">
            <v>ETA</v>
          </cell>
        </row>
        <row r="31">
          <cell r="B31" t="str">
            <v>HMC547ALP3E</v>
          </cell>
          <cell r="C31" t="str">
            <v>BUY1</v>
          </cell>
          <cell r="D31">
            <v>421316474</v>
          </cell>
          <cell r="E31">
            <v>405133467</v>
          </cell>
          <cell r="F31" t="str">
            <v>MMIC GAAS SPDT SWITCH DC-20GHZ</v>
          </cell>
          <cell r="G31" t="str">
            <v xml:space="preserve">תינתן עזרה מאלתא </v>
          </cell>
          <cell r="H31" t="str">
            <v>ETA</v>
          </cell>
        </row>
        <row r="32">
          <cell r="B32" t="str">
            <v>6930N237-001</v>
          </cell>
          <cell r="C32" t="str">
            <v>-</v>
          </cell>
          <cell r="D32">
            <v>416134334</v>
          </cell>
          <cell r="E32">
            <v>0</v>
          </cell>
          <cell r="F32" t="str">
            <v>THERMAL PAD KIT - BOTTOM COVER</v>
          </cell>
          <cell r="H32" t="str">
            <v>ETA</v>
          </cell>
        </row>
        <row r="33">
          <cell r="B33" t="str">
            <v>6930N328-001</v>
          </cell>
          <cell r="C33" t="str">
            <v>-</v>
          </cell>
          <cell r="D33">
            <v>413002706</v>
          </cell>
          <cell r="E33">
            <v>0</v>
          </cell>
          <cell r="F33" t="str">
            <v>RIGHT CHANNEL</v>
          </cell>
          <cell r="H33" t="str">
            <v>ETA</v>
          </cell>
        </row>
        <row r="34">
          <cell r="B34" t="str">
            <v>6930N329-001</v>
          </cell>
          <cell r="C34" t="str">
            <v>-</v>
          </cell>
          <cell r="D34">
            <v>413002707</v>
          </cell>
          <cell r="E34">
            <v>0</v>
          </cell>
          <cell r="F34" t="str">
            <v>LEFT CHANNEL</v>
          </cell>
          <cell r="H34" t="str">
            <v>ETA</v>
          </cell>
        </row>
        <row r="35">
          <cell r="B35" t="str">
            <v>AD9253BCPZ-80</v>
          </cell>
          <cell r="C35" t="str">
            <v>BUY1</v>
          </cell>
          <cell r="D35">
            <v>401237618</v>
          </cell>
          <cell r="E35">
            <v>0</v>
          </cell>
          <cell r="F35" t="str">
            <v>IC QUAD A/D CONVERTER 14-BIT</v>
          </cell>
          <cell r="H35" t="str">
            <v>ETA</v>
          </cell>
        </row>
        <row r="36">
          <cell r="B36" t="str">
            <v>LTM4634IY</v>
          </cell>
          <cell r="C36" t="str">
            <v>BUY1</v>
          </cell>
          <cell r="D36">
            <v>405562003</v>
          </cell>
          <cell r="E36">
            <v>0</v>
          </cell>
          <cell r="F36" t="str">
            <v>IC TRIPLE STEP-DOWN DC/DC UMODULE</v>
          </cell>
          <cell r="G36" t="str">
            <v xml:space="preserve"> </v>
          </cell>
          <cell r="H36" t="str">
            <v>ETA+ ETA בעייתי</v>
          </cell>
        </row>
        <row r="37">
          <cell r="B37" t="str">
            <v>1094G851-001</v>
          </cell>
          <cell r="C37" t="str">
            <v>-</v>
          </cell>
          <cell r="D37">
            <v>417033220</v>
          </cell>
          <cell r="E37">
            <v>0</v>
          </cell>
          <cell r="F37" t="str">
            <v>SPACER L6.5 0-80/2-56</v>
          </cell>
          <cell r="H37" t="str">
            <v>ETA</v>
          </cell>
        </row>
        <row r="38">
          <cell r="B38" t="str">
            <v>M80-331</v>
          </cell>
          <cell r="C38" t="str">
            <v>BUY1</v>
          </cell>
          <cell r="D38">
            <v>405670656</v>
          </cell>
          <cell r="E38">
            <v>0</v>
          </cell>
          <cell r="F38" t="str">
            <v>CONNECTOR,ELECTRIC,RECTANGULAR,QTH,GROUN</v>
          </cell>
          <cell r="H38" t="str">
            <v>ETA</v>
          </cell>
        </row>
        <row r="39">
          <cell r="B39" t="str">
            <v>CL03B102KO3NNNC</v>
          </cell>
          <cell r="C39" t="str">
            <v>BUY1</v>
          </cell>
          <cell r="D39">
            <v>417221853</v>
          </cell>
          <cell r="E39">
            <v>423049604</v>
          </cell>
          <cell r="F39" t="str">
            <v>CHIP CAP 1000PF 10^ 16V T&amp;R</v>
          </cell>
          <cell r="G39" t="str">
            <v xml:space="preserve"> </v>
          </cell>
          <cell r="H39" t="str">
            <v>ETA</v>
          </cell>
        </row>
        <row r="40">
          <cell r="B40" t="str">
            <v>1096D244-001</v>
          </cell>
          <cell r="C40" t="str">
            <v>-</v>
          </cell>
          <cell r="D40">
            <v>416381414</v>
          </cell>
          <cell r="E40">
            <v>0</v>
          </cell>
          <cell r="F40" t="str">
            <v>REPLATING MMFEB21PP6</v>
          </cell>
          <cell r="H40" t="str">
            <v>ETA</v>
          </cell>
        </row>
        <row r="41">
          <cell r="B41" t="str">
            <v>1110-2885-6200</v>
          </cell>
          <cell r="C41" t="str">
            <v>BUY1</v>
          </cell>
          <cell r="D41">
            <v>407733804</v>
          </cell>
          <cell r="E41">
            <v>0</v>
          </cell>
          <cell r="F41" t="str">
            <v>CONN,RF,ADAPTER BMA(M)/TNC(F) BULKHEAD,5</v>
          </cell>
          <cell r="H41" t="str">
            <v>ETA</v>
          </cell>
        </row>
        <row r="42">
          <cell r="B42" t="str">
            <v>6932T335-001</v>
          </cell>
          <cell r="C42" t="str">
            <v>B01</v>
          </cell>
          <cell r="D42">
            <v>408069393</v>
          </cell>
          <cell r="E42">
            <v>0</v>
          </cell>
          <cell r="F42" t="str">
            <v>REAR COVER</v>
          </cell>
          <cell r="G42" t="str">
            <v xml:space="preserve"> </v>
          </cell>
          <cell r="H42" t="str">
            <v>ETA</v>
          </cell>
        </row>
        <row r="43">
          <cell r="B43" t="str">
            <v>HMC441LC3BTR</v>
          </cell>
          <cell r="C43" t="str">
            <v>BUY1</v>
          </cell>
          <cell r="D43">
            <v>400624662</v>
          </cell>
          <cell r="E43">
            <v>409559442</v>
          </cell>
          <cell r="F43" t="str">
            <v>MMIC GAAS AMP. 6-18GHZ 17DB T&amp;R</v>
          </cell>
          <cell r="H43" t="str">
            <v>ETA</v>
          </cell>
        </row>
        <row r="44">
          <cell r="B44" t="str">
            <v>MT25QL01GBBB8ESF-0AAT</v>
          </cell>
          <cell r="C44" t="str">
            <v>BUY1</v>
          </cell>
          <cell r="D44">
            <v>421631647</v>
          </cell>
          <cell r="E44">
            <v>0</v>
          </cell>
          <cell r="F44" t="str">
            <v>IC SERIAL NOR FLASH MEMORY 1GB 3V</v>
          </cell>
          <cell r="G44" t="str">
            <v xml:space="preserve">תינתן עזרה מאלתא </v>
          </cell>
          <cell r="H44" t="str">
            <v>ETA</v>
          </cell>
        </row>
        <row r="45">
          <cell r="B45" t="str">
            <v>RTV 167 GRAY</v>
          </cell>
          <cell r="C45" t="str">
            <v>BUY1</v>
          </cell>
          <cell r="D45">
            <v>732400080</v>
          </cell>
          <cell r="E45">
            <v>0</v>
          </cell>
          <cell r="F45" t="str">
            <v>SEALANT,SILICONE ADHESIVE,HIGH STRENGTH,</v>
          </cell>
          <cell r="G45" t="str">
            <v xml:space="preserve"> </v>
          </cell>
          <cell r="H45" t="str">
            <v>ETA</v>
          </cell>
        </row>
        <row r="46">
          <cell r="B46" t="str">
            <v>LTM8003HY</v>
          </cell>
          <cell r="C46" t="str">
            <v>BUY1</v>
          </cell>
          <cell r="D46">
            <v>418614855</v>
          </cell>
          <cell r="E46">
            <v>0</v>
          </cell>
          <cell r="F46" t="str">
            <v>IC DC/DC UMODULE 3.5A 40V</v>
          </cell>
          <cell r="G46" t="str">
            <v xml:space="preserve">תינתן עזרה מאלתא </v>
          </cell>
          <cell r="H46" t="str">
            <v>STOCK + ETA</v>
          </cell>
        </row>
        <row r="47">
          <cell r="B47" t="str">
            <v>3769000G001-001</v>
          </cell>
          <cell r="C47" t="str">
            <v>BUY1</v>
          </cell>
          <cell r="D47">
            <v>411813444</v>
          </cell>
          <cell r="E47">
            <v>400563240</v>
          </cell>
          <cell r="F47" t="str">
            <v>CONN RF SSMA JACK PCB T/H RA,18GHZ,50OHM</v>
          </cell>
          <cell r="G47" t="str">
            <v>נדרשת עזרה אלתא</v>
          </cell>
          <cell r="H47" t="str">
            <v>ETA בעייתי</v>
          </cell>
        </row>
        <row r="48">
          <cell r="B48" t="str">
            <v>HMC424ALP3ETR</v>
          </cell>
          <cell r="C48" t="str">
            <v>BUY1</v>
          </cell>
          <cell r="D48">
            <v>405802973</v>
          </cell>
          <cell r="E48">
            <v>0</v>
          </cell>
          <cell r="F48" t="str">
            <v>MMIC GAAS DIG. ATT. 6-BIT DC-13GHZ T&amp;R</v>
          </cell>
          <cell r="G48" t="str">
            <v xml:space="preserve"> </v>
          </cell>
          <cell r="H48" t="str">
            <v>ETA</v>
          </cell>
        </row>
        <row r="49">
          <cell r="B49" t="str">
            <v>HMC564LC4TR</v>
          </cell>
          <cell r="C49" t="str">
            <v>BUY1</v>
          </cell>
          <cell r="D49">
            <v>400564048</v>
          </cell>
          <cell r="E49">
            <v>0</v>
          </cell>
          <cell r="F49" t="str">
            <v>MMIC GAAS AMP. LOW NOISE 7-14GHZ T&amp;R</v>
          </cell>
          <cell r="H49" t="str">
            <v>ETA</v>
          </cell>
        </row>
        <row r="50">
          <cell r="B50" t="str">
            <v>NAS1351N4-10</v>
          </cell>
          <cell r="C50" t="str">
            <v>BUY1</v>
          </cell>
          <cell r="D50">
            <v>400001561</v>
          </cell>
          <cell r="E50">
            <v>0</v>
          </cell>
          <cell r="F50" t="str">
            <v>SCREW,CAP HEAD,HEX SOCKET RECESS,FULL SH</v>
          </cell>
          <cell r="H50" t="str">
            <v>STOCK + ETA</v>
          </cell>
        </row>
        <row r="51">
          <cell r="B51" t="str">
            <v>CY8C5868AXI-LP035</v>
          </cell>
          <cell r="C51" t="str">
            <v>BUY1</v>
          </cell>
          <cell r="D51">
            <v>401590301</v>
          </cell>
          <cell r="E51">
            <v>0</v>
          </cell>
          <cell r="F51" t="str">
            <v>IC PROGRAMMBLE SYSTEM ON CHIP</v>
          </cell>
          <cell r="H51" t="str">
            <v>ETA</v>
          </cell>
        </row>
        <row r="52">
          <cell r="B52" t="str">
            <v>T543O686M040ATE035</v>
          </cell>
          <cell r="C52" t="str">
            <v>BUY1</v>
          </cell>
          <cell r="D52">
            <v>420905006</v>
          </cell>
          <cell r="E52">
            <v>0</v>
          </cell>
          <cell r="F52" t="str">
            <v>CAP TANT POLYMER 68UF 40V 20% SMT 7360</v>
          </cell>
          <cell r="G52" t="str">
            <v xml:space="preserve">תינתן עזרה מאלתא </v>
          </cell>
          <cell r="H52" t="str">
            <v>ETA</v>
          </cell>
        </row>
        <row r="53">
          <cell r="B53" t="str">
            <v>150-X233/188</v>
          </cell>
          <cell r="D53">
            <v>415727434</v>
          </cell>
          <cell r="E53">
            <v>0</v>
          </cell>
          <cell r="F53" t="str">
            <v xml:space="preserve">PIN GROUNDING POGO </v>
          </cell>
          <cell r="G53" t="str">
            <v xml:space="preserve"> </v>
          </cell>
          <cell r="H53" t="str">
            <v>ETA</v>
          </cell>
        </row>
        <row r="54">
          <cell r="B54" t="str">
            <v>MMFEB21PP6</v>
          </cell>
          <cell r="C54" t="str">
            <v>BUY2</v>
          </cell>
          <cell r="D54">
            <v>422742455</v>
          </cell>
          <cell r="F54" t="str">
            <v>MMIC PHASE DET. DC-8GHZ QFN40</v>
          </cell>
          <cell r="H54" t="str">
            <v>ETA</v>
          </cell>
        </row>
        <row r="55">
          <cell r="B55" t="str">
            <v>1045672-1</v>
          </cell>
          <cell r="C55" t="str">
            <v>BUY1</v>
          </cell>
          <cell r="D55">
            <v>400107465</v>
          </cell>
          <cell r="E55">
            <v>422348204</v>
          </cell>
          <cell r="F55" t="str">
            <v>CONN RF SMA PCB JACK</v>
          </cell>
          <cell r="G55" t="str">
            <v xml:space="preserve">תינתן עזרה מאלתא </v>
          </cell>
          <cell r="H55" t="str">
            <v>ETA</v>
          </cell>
        </row>
        <row r="56">
          <cell r="B56" t="str">
            <v>C0024090</v>
          </cell>
          <cell r="C56" t="str">
            <v>BUY1</v>
          </cell>
          <cell r="D56">
            <v>411831543</v>
          </cell>
          <cell r="E56">
            <v>0</v>
          </cell>
          <cell r="F56" t="str">
            <v>CONN,ACCY.,CONTACT,SINGLE,HOUSING PCB,40</v>
          </cell>
          <cell r="H56" t="str">
            <v>ETA</v>
          </cell>
        </row>
        <row r="57">
          <cell r="B57" t="str">
            <v>TRM-2090-MC-SMA-02</v>
          </cell>
          <cell r="C57" t="str">
            <v>BUY2</v>
          </cell>
          <cell r="D57" t="str">
            <v>N80707086</v>
          </cell>
          <cell r="E57">
            <v>0</v>
          </cell>
          <cell r="F57" t="str">
            <v>TERMINATION SMA/M DC-18GHZ 2WATT</v>
          </cell>
          <cell r="H57" t="str">
            <v>ETA</v>
          </cell>
        </row>
        <row r="58">
          <cell r="B58" t="str">
            <v>5206F264-001</v>
          </cell>
          <cell r="C58" t="str">
            <v>A</v>
          </cell>
          <cell r="D58">
            <v>421509629</v>
          </cell>
          <cell r="E58">
            <v>0</v>
          </cell>
          <cell r="F58" t="str">
            <v>BPF 9.6-14.44GH SMT</v>
          </cell>
          <cell r="G58" t="str">
            <v>נדרשת עזרה אלתא</v>
          </cell>
          <cell r="H58" t="str">
            <v>ETA בעייתי</v>
          </cell>
        </row>
        <row r="59">
          <cell r="B59" t="str">
            <v>WSL25121L000FEA</v>
          </cell>
          <cell r="C59" t="str">
            <v>BUY1</v>
          </cell>
          <cell r="D59">
            <v>401053365</v>
          </cell>
          <cell r="E59">
            <v>400563293</v>
          </cell>
          <cell r="F59" t="str">
            <v>CHIP RESIS 1 MILLIOHM 1% 1WATT T&amp;R</v>
          </cell>
          <cell r="H59" t="str">
            <v>ETA</v>
          </cell>
        </row>
        <row r="60">
          <cell r="B60" t="str">
            <v>1000B-5001FX</v>
          </cell>
          <cell r="C60" t="str">
            <v>BUY1</v>
          </cell>
          <cell r="D60">
            <v>403581733</v>
          </cell>
          <cell r="E60">
            <v>0</v>
          </cell>
          <cell r="F60" t="str">
            <v>10/100/1000 BASE-T ETHERNET TRANSFORMER</v>
          </cell>
          <cell r="H60" t="str">
            <v>ETA</v>
          </cell>
        </row>
        <row r="61">
          <cell r="B61" t="str">
            <v>1096F588-001</v>
          </cell>
          <cell r="C61" t="str">
            <v>B</v>
          </cell>
          <cell r="D61">
            <v>407181879</v>
          </cell>
          <cell r="E61">
            <v>0</v>
          </cell>
          <cell r="F61" t="str">
            <v>GUIDE PIN</v>
          </cell>
          <cell r="H61" t="str">
            <v>ETA</v>
          </cell>
        </row>
        <row r="62">
          <cell r="B62" t="str">
            <v>19S14T-40ML5</v>
          </cell>
          <cell r="C62" t="str">
            <v>BUY1</v>
          </cell>
          <cell r="D62">
            <v>411760384</v>
          </cell>
          <cell r="E62">
            <v>415712321</v>
          </cell>
          <cell r="F62" t="str">
            <v>CONN RF SMP PLUG STR PCB SMT S.B.,50OHMS</v>
          </cell>
          <cell r="G62" t="str">
            <v>נדרשת עזרה אלתא</v>
          </cell>
          <cell r="H62" t="str">
            <v>ETA בעייתי</v>
          </cell>
        </row>
        <row r="63">
          <cell r="B63" t="str">
            <v>2015D989-001</v>
          </cell>
          <cell r="C63" t="str">
            <v>-</v>
          </cell>
          <cell r="D63" t="str">
            <v>A14931689</v>
          </cell>
          <cell r="E63">
            <v>0</v>
          </cell>
          <cell r="F63" t="str">
            <v>SPACER [SCREW 4-40NC]</v>
          </cell>
          <cell r="H63" t="str">
            <v>ETA</v>
          </cell>
        </row>
        <row r="64">
          <cell r="B64" t="str">
            <v>ADRF6780ACPZN</v>
          </cell>
          <cell r="C64" t="str">
            <v>BUY1</v>
          </cell>
          <cell r="D64">
            <v>421894406</v>
          </cell>
          <cell r="E64">
            <v>421575490</v>
          </cell>
          <cell r="F64" t="str">
            <v>IC MICROWAVE UPCONVERTER 5.9-23.6GHZ T&amp;R</v>
          </cell>
          <cell r="H64" t="str">
            <v>ETA</v>
          </cell>
        </row>
        <row r="65">
          <cell r="B65" t="str">
            <v>DS620U+TR</v>
          </cell>
          <cell r="C65" t="str">
            <v>BUY2</v>
          </cell>
          <cell r="D65">
            <v>400929924</v>
          </cell>
          <cell r="E65">
            <v>400930961</v>
          </cell>
          <cell r="F65" t="str">
            <v>IC DIGITAL THERMOMETER T&amp;R</v>
          </cell>
          <cell r="H65" t="str">
            <v>ETA</v>
          </cell>
        </row>
        <row r="66">
          <cell r="B66" t="str">
            <v>T55B107M6R3C0040</v>
          </cell>
          <cell r="C66" t="str">
            <v>BUY1</v>
          </cell>
          <cell r="D66">
            <v>417531785</v>
          </cell>
          <cell r="E66">
            <v>411160889</v>
          </cell>
          <cell r="F66" t="str">
            <v>CHIP CAP TANT TA2O5 100UF 6.3VDC 20^ T&amp;R</v>
          </cell>
          <cell r="H66" t="str">
            <v>STOCK + ETA</v>
          </cell>
        </row>
        <row r="67">
          <cell r="B67" t="str">
            <v>1857657-2</v>
          </cell>
          <cell r="C67" t="str">
            <v>BUY2</v>
          </cell>
          <cell r="D67">
            <v>400921478</v>
          </cell>
          <cell r="E67">
            <v>0</v>
          </cell>
          <cell r="F67" t="str">
            <v>CONN MISC Z-PACK UHD 96 FEMALE CONTACTS,</v>
          </cell>
          <cell r="H67" t="str">
            <v>ETA</v>
          </cell>
        </row>
        <row r="68">
          <cell r="B68" t="str">
            <v>1982260-5</v>
          </cell>
          <cell r="C68" t="str">
            <v>BUY1</v>
          </cell>
          <cell r="D68">
            <v>401012429</v>
          </cell>
          <cell r="E68">
            <v>0</v>
          </cell>
          <cell r="F68" t="str">
            <v>CONN PCB PLUG R/A 5PIN POWER PRESS FIT</v>
          </cell>
          <cell r="H68" t="str">
            <v>ETA</v>
          </cell>
        </row>
        <row r="69">
          <cell r="B69" t="str">
            <v>T521X107M025ATE060</v>
          </cell>
          <cell r="C69" t="str">
            <v>BUY1</v>
          </cell>
          <cell r="D69">
            <v>402509307</v>
          </cell>
          <cell r="E69">
            <v>0</v>
          </cell>
          <cell r="F69" t="str">
            <v>CHIP CAP 100UF 20% 25V POLYMER T&amp;R</v>
          </cell>
          <cell r="H69" t="str">
            <v>ETA חלקי</v>
          </cell>
        </row>
        <row r="70">
          <cell r="B70" t="str">
            <v>HMC451LP3E</v>
          </cell>
          <cell r="C70" t="str">
            <v>BUY1</v>
          </cell>
          <cell r="D70">
            <v>400677229</v>
          </cell>
          <cell r="E70">
            <v>0</v>
          </cell>
          <cell r="F70" t="str">
            <v>MMIC GAAS MEDIUM POWER AMP. 5-18GHZ</v>
          </cell>
          <cell r="G70" t="str">
            <v xml:space="preserve"> </v>
          </cell>
          <cell r="H70" t="str">
            <v>ETA</v>
          </cell>
        </row>
        <row r="71">
          <cell r="B71" t="str">
            <v>C0402C101J3GACTU</v>
          </cell>
          <cell r="C71" t="str">
            <v>BUY1</v>
          </cell>
          <cell r="D71">
            <v>400536577</v>
          </cell>
          <cell r="E71">
            <v>400326574</v>
          </cell>
          <cell r="F71" t="str">
            <v>CHIP CAP 100PF 5^ 25V C0G T&amp;R</v>
          </cell>
          <cell r="H71" t="str">
            <v>ETA</v>
          </cell>
        </row>
        <row r="72">
          <cell r="B72" t="str">
            <v>LOCTITE 263-50CC</v>
          </cell>
          <cell r="C72" t="str">
            <v>BUY1</v>
          </cell>
          <cell r="D72">
            <v>401020862</v>
          </cell>
          <cell r="E72">
            <v>0</v>
          </cell>
          <cell r="F72" t="str">
            <v>THREADLOCKING COMPOUND,DIMETHACRYLATE ES</v>
          </cell>
          <cell r="G72" t="str">
            <v xml:space="preserve"> </v>
          </cell>
          <cell r="H72" t="str">
            <v>ETA</v>
          </cell>
        </row>
        <row r="73">
          <cell r="B73" t="str">
            <v>C0402C103K3RAC7867</v>
          </cell>
          <cell r="C73" t="str">
            <v>BUY1</v>
          </cell>
          <cell r="D73">
            <v>401246012</v>
          </cell>
          <cell r="E73">
            <v>400326580</v>
          </cell>
          <cell r="F73" t="str">
            <v>CHIP CAP 0.01UF 10^ 25V X7R T&amp;R</v>
          </cell>
          <cell r="H73" t="str">
            <v>ETA</v>
          </cell>
        </row>
        <row r="74">
          <cell r="B74" t="str">
            <v>M39012/25-0021</v>
          </cell>
          <cell r="C74" t="str">
            <v>BUY1</v>
          </cell>
          <cell r="D74" t="str">
            <v>N65901829</v>
          </cell>
          <cell r="E74">
            <v>0</v>
          </cell>
          <cell r="F74" t="str">
            <v>CONN RF DUST CAP FOR TNC FEMALE W/S-CHAI</v>
          </cell>
          <cell r="H74" t="str">
            <v>ETA</v>
          </cell>
        </row>
        <row r="75">
          <cell r="B75" t="str">
            <v>MT25QL512ABB1EW9-0SIT</v>
          </cell>
          <cell r="C75" t="str">
            <v>BUY1</v>
          </cell>
          <cell r="D75">
            <v>414700133</v>
          </cell>
          <cell r="E75">
            <v>0</v>
          </cell>
          <cell r="F75" t="str">
            <v>IC SERIAL NOR FLASH</v>
          </cell>
          <cell r="G75" t="str">
            <v xml:space="preserve">תינתן עזרה מאלתא </v>
          </cell>
          <cell r="H75" t="str">
            <v>ETA</v>
          </cell>
        </row>
        <row r="76">
          <cell r="B76" t="str">
            <v>LTC2877HMSE#PBF</v>
          </cell>
          <cell r="C76" t="str">
            <v>BUY2</v>
          </cell>
          <cell r="D76">
            <v>417679921</v>
          </cell>
          <cell r="E76">
            <v>420349957</v>
          </cell>
          <cell r="F76" t="str">
            <v>IC TRNSCVR HALF-DUPLX RS485/RS422 MSOP10</v>
          </cell>
          <cell r="H76" t="str">
            <v>ETA+ ETA בעייתי</v>
          </cell>
        </row>
        <row r="77">
          <cell r="B77" t="str">
            <v>SIA517DJ-T1-GE3</v>
          </cell>
          <cell r="C77" t="str">
            <v>BUY1</v>
          </cell>
          <cell r="D77">
            <v>405551959</v>
          </cell>
          <cell r="E77">
            <v>0</v>
          </cell>
          <cell r="F77" t="str">
            <v>MOSFET N- AND P- CHANNEL 12V T&amp;R</v>
          </cell>
          <cell r="H77" t="str">
            <v>STOCK + ETA</v>
          </cell>
        </row>
        <row r="78">
          <cell r="B78" t="str">
            <v>NAS1635-00-4</v>
          </cell>
          <cell r="C78" t="str">
            <v>BUY1</v>
          </cell>
          <cell r="D78">
            <v>512214891</v>
          </cell>
          <cell r="E78">
            <v>0</v>
          </cell>
          <cell r="F78" t="str">
            <v>SCREW,MACHINE,PAN HEAD,CRUCIFORM RECESS</v>
          </cell>
          <cell r="H78" t="str">
            <v>ETA</v>
          </cell>
        </row>
        <row r="79">
          <cell r="B79" t="str">
            <v>LTM4644IY#PBF</v>
          </cell>
          <cell r="C79" t="str">
            <v>BUY2</v>
          </cell>
          <cell r="D79">
            <v>404059725</v>
          </cell>
          <cell r="E79">
            <v>0</v>
          </cell>
          <cell r="F79" t="str">
            <v>IC QUAD 4A DC/DC UMODULE REGULATOR</v>
          </cell>
          <cell r="G79" t="str">
            <v xml:space="preserve">תינתן עזרה מאלתא </v>
          </cell>
          <cell r="H79" t="str">
            <v>ETA</v>
          </cell>
        </row>
        <row r="80">
          <cell r="B80" t="str">
            <v>1097L001-002</v>
          </cell>
          <cell r="C80">
            <v>-1</v>
          </cell>
          <cell r="D80">
            <v>415447543</v>
          </cell>
          <cell r="E80">
            <v>0</v>
          </cell>
          <cell r="F80" t="str">
            <v>SUBSTRATE POWER DIVIDER KU BAND</v>
          </cell>
          <cell r="G80" t="str">
            <v xml:space="preserve">תינתן עזרה מאלתא </v>
          </cell>
          <cell r="H80" t="str">
            <v>ETA</v>
          </cell>
        </row>
        <row r="81">
          <cell r="B81" t="str">
            <v>HMC1096LP3E</v>
          </cell>
          <cell r="C81" t="str">
            <v>BUY1</v>
          </cell>
          <cell r="D81">
            <v>421112607</v>
          </cell>
          <cell r="E81">
            <v>0</v>
          </cell>
          <cell r="F81" t="str">
            <v>GAAS MMIC X2 MULTIPLIER 3.8-5.6GHZ OUTPU</v>
          </cell>
          <cell r="H81" t="str">
            <v>ETA</v>
          </cell>
        </row>
        <row r="82">
          <cell r="B82" t="str">
            <v>T510X227K016ATE025</v>
          </cell>
          <cell r="C82" t="str">
            <v>BUY1</v>
          </cell>
          <cell r="D82">
            <v>401531773</v>
          </cell>
          <cell r="E82">
            <v>0</v>
          </cell>
          <cell r="F82" t="str">
            <v>CHIP CAP 220UF 10% 16V TANTAL T&amp;R</v>
          </cell>
          <cell r="H82" t="str">
            <v>STOCK</v>
          </cell>
        </row>
        <row r="83">
          <cell r="B83" t="str">
            <v>AD7928BRUZ-REEL7</v>
          </cell>
          <cell r="C83" t="str">
            <v>BUY1</v>
          </cell>
          <cell r="D83">
            <v>401349548</v>
          </cell>
          <cell r="E83">
            <v>421403401</v>
          </cell>
          <cell r="F83" t="str">
            <v>IC ADC 12-BIT 8 CHANNEL T&amp;R</v>
          </cell>
          <cell r="G83" t="str">
            <v xml:space="preserve"> </v>
          </cell>
          <cell r="H83" t="str">
            <v>ETA</v>
          </cell>
        </row>
        <row r="84">
          <cell r="B84" t="str">
            <v>080-1200</v>
          </cell>
          <cell r="C84" t="str">
            <v>BUY1</v>
          </cell>
          <cell r="D84">
            <v>732551668</v>
          </cell>
          <cell r="E84">
            <v>0</v>
          </cell>
          <cell r="F84" t="str">
            <v>ADHESIVE CONDUCTIVE SILICONE, SILVER</v>
          </cell>
          <cell r="H84" t="str">
            <v>ETA</v>
          </cell>
        </row>
        <row r="85">
          <cell r="B85" t="str">
            <v>1037U443-001</v>
          </cell>
          <cell r="C85" t="str">
            <v>-</v>
          </cell>
          <cell r="D85">
            <v>410368620</v>
          </cell>
          <cell r="E85">
            <v>0</v>
          </cell>
          <cell r="F85" t="str">
            <v>SPACER</v>
          </cell>
          <cell r="H85" t="str">
            <v>ETA</v>
          </cell>
        </row>
        <row r="86">
          <cell r="B86" t="str">
            <v>19S241-S01L5</v>
          </cell>
          <cell r="C86" t="str">
            <v>BUY1</v>
          </cell>
          <cell r="D86">
            <v>409035775</v>
          </cell>
          <cell r="E86">
            <v>0</v>
          </cell>
          <cell r="F86" t="str">
            <v>CONN RF ADAPTER SMP(M)S.B/SMP(M)L.D R/A</v>
          </cell>
          <cell r="H86" t="str">
            <v>ETA</v>
          </cell>
        </row>
        <row r="87">
          <cell r="B87" t="str">
            <v>LQW03AW6N8J00D</v>
          </cell>
          <cell r="C87" t="str">
            <v>BUY1</v>
          </cell>
          <cell r="D87">
            <v>423164049</v>
          </cell>
          <cell r="E87">
            <v>0</v>
          </cell>
          <cell r="F87" t="str">
            <v>CHIP INDUCTOR 6.8NH +-5% 0201</v>
          </cell>
          <cell r="H87" t="str">
            <v>STOCK</v>
          </cell>
        </row>
        <row r="88">
          <cell r="B88" t="str">
            <v>REF192ESZ-REEL7</v>
          </cell>
          <cell r="C88" t="str">
            <v>BUY1</v>
          </cell>
          <cell r="D88">
            <v>400567121</v>
          </cell>
          <cell r="E88">
            <v>400856507</v>
          </cell>
          <cell r="F88" t="str">
            <v>IC VOLTAGE REF. 2.5V T&amp;R</v>
          </cell>
          <cell r="H88" t="str">
            <v>ETA</v>
          </cell>
        </row>
        <row r="89">
          <cell r="B89" t="str">
            <v>C0603C103K2RAL7867</v>
          </cell>
          <cell r="C89" t="str">
            <v>BUY1</v>
          </cell>
          <cell r="D89">
            <v>400950685</v>
          </cell>
          <cell r="E89">
            <v>400481357</v>
          </cell>
          <cell r="F89" t="str">
            <v>CHIP CAP 0.01UF 10^ 200V X7R T&amp;R</v>
          </cell>
          <cell r="H89" t="str">
            <v>ETA</v>
          </cell>
        </row>
        <row r="90">
          <cell r="B90" t="str">
            <v>19S16D-400L5</v>
          </cell>
          <cell r="C90" t="str">
            <v>BUY1</v>
          </cell>
          <cell r="D90">
            <v>404492219</v>
          </cell>
          <cell r="E90">
            <v>0</v>
          </cell>
          <cell r="F90" t="str">
            <v>CONN RF SMP STRT PLUG,50OHMS,DC TO 18GH</v>
          </cell>
          <cell r="H90" t="str">
            <v>ETA</v>
          </cell>
        </row>
        <row r="91">
          <cell r="B91" t="str">
            <v>8P34S1204NLGI8</v>
          </cell>
          <cell r="C91" t="str">
            <v>BUY1</v>
          </cell>
          <cell r="D91">
            <v>422580528</v>
          </cell>
          <cell r="E91">
            <v>407387050</v>
          </cell>
          <cell r="F91" t="str">
            <v>IC LVDS FANOUT BUFFER 1:4 1.8V 16-VFQFPN</v>
          </cell>
          <cell r="H91" t="str">
            <v>STOCK</v>
          </cell>
        </row>
        <row r="92">
          <cell r="B92" t="str">
            <v>T521X476M035ATE030</v>
          </cell>
          <cell r="C92" t="str">
            <v>BUY1</v>
          </cell>
          <cell r="D92">
            <v>401258243</v>
          </cell>
          <cell r="E92">
            <v>0</v>
          </cell>
          <cell r="F92" t="str">
            <v>CHIP CAP 47UF 20% 35V POLYMER T&amp;R</v>
          </cell>
          <cell r="H92" t="str">
            <v>STOCK</v>
          </cell>
        </row>
        <row r="93">
          <cell r="B93" t="str">
            <v>SEAM8-20-S02.0-S-10-3</v>
          </cell>
          <cell r="C93" t="str">
            <v>BUY2</v>
          </cell>
          <cell r="D93">
            <v>421844650</v>
          </cell>
          <cell r="E93">
            <v>0</v>
          </cell>
          <cell r="F93" t="str">
            <v>CONN,RECT,PLUG,200-POS,ULTRA HIGH DENSIT</v>
          </cell>
          <cell r="H93" t="str">
            <v>ETA</v>
          </cell>
        </row>
        <row r="94">
          <cell r="B94" t="str">
            <v>DS1682S+</v>
          </cell>
          <cell r="C94" t="str">
            <v>BUY2</v>
          </cell>
          <cell r="D94">
            <v>401455786</v>
          </cell>
          <cell r="E94">
            <v>0</v>
          </cell>
          <cell r="F94" t="str">
            <v>IC TOTAL-ELAPSED-TIME RECORDER</v>
          </cell>
          <cell r="H94" t="str">
            <v>ETA</v>
          </cell>
        </row>
        <row r="95">
          <cell r="B95" t="str">
            <v>MIC2587-1YM-TR</v>
          </cell>
          <cell r="C95" t="str">
            <v>BUY1</v>
          </cell>
          <cell r="D95">
            <v>409177477</v>
          </cell>
          <cell r="E95">
            <v>0</v>
          </cell>
          <cell r="F95" t="str">
            <v>IC HOT SWAP CONTROLLER T&amp;R</v>
          </cell>
          <cell r="H95" t="str">
            <v>ETA</v>
          </cell>
        </row>
        <row r="96">
          <cell r="B96" t="str">
            <v>18K118-K17L5</v>
          </cell>
          <cell r="C96" t="str">
            <v>BUY1</v>
          </cell>
          <cell r="D96">
            <v>404391176</v>
          </cell>
          <cell r="E96">
            <v>0</v>
          </cell>
          <cell r="F96" t="str">
            <v>CONN RF ADAPTOR,MINI SMP JACK-JACK,50OHM</v>
          </cell>
          <cell r="H96" t="str">
            <v>ETA</v>
          </cell>
        </row>
        <row r="97">
          <cell r="B97" t="str">
            <v>SN74LVC541APWR</v>
          </cell>
          <cell r="C97" t="str">
            <v>BUY1</v>
          </cell>
          <cell r="D97">
            <v>404856514</v>
          </cell>
          <cell r="E97">
            <v>404877472</v>
          </cell>
          <cell r="F97" t="str">
            <v>IC OCTAL BUFFERS/DRIVERS T&amp;R</v>
          </cell>
          <cell r="G97" t="str">
            <v xml:space="preserve">תינתן עזרה מאלתא </v>
          </cell>
          <cell r="H97" t="str">
            <v>ETA</v>
          </cell>
        </row>
        <row r="98">
          <cell r="B98" t="str">
            <v>C0402C151K5RACTU</v>
          </cell>
          <cell r="C98" t="str">
            <v>BUY1</v>
          </cell>
          <cell r="D98">
            <v>400559231</v>
          </cell>
          <cell r="E98">
            <v>0</v>
          </cell>
          <cell r="F98" t="str">
            <v>CHIP CAP 150PF 10% 50V X7R T&amp;R</v>
          </cell>
          <cell r="H98" t="str">
            <v>ETA</v>
          </cell>
        </row>
        <row r="99">
          <cell r="B99" t="str">
            <v>BLM31PG330SN1L</v>
          </cell>
          <cell r="C99" t="str">
            <v>BUY1</v>
          </cell>
          <cell r="D99" t="str">
            <v>N62719356</v>
          </cell>
          <cell r="E99">
            <v>0</v>
          </cell>
          <cell r="F99" t="str">
            <v>CHIP FERRITE BEAD EMI-FILTER 33 OHM</v>
          </cell>
          <cell r="H99" t="str">
            <v>ETA</v>
          </cell>
        </row>
        <row r="100">
          <cell r="B100" t="str">
            <v>C1210C106K5RACTU</v>
          </cell>
          <cell r="C100" t="str">
            <v>BUY1</v>
          </cell>
          <cell r="D100">
            <v>405656805</v>
          </cell>
          <cell r="E100">
            <v>403175049</v>
          </cell>
          <cell r="F100" t="str">
            <v>CHIP CAP 10UF 10^ 50V X7R T&amp;R</v>
          </cell>
          <cell r="H100" t="str">
            <v>ETA</v>
          </cell>
        </row>
        <row r="101">
          <cell r="B101" t="str">
            <v>19S14J-400L5</v>
          </cell>
          <cell r="C101" t="str">
            <v>BUY1</v>
          </cell>
          <cell r="D101">
            <v>404492188</v>
          </cell>
          <cell r="E101">
            <v>0</v>
          </cell>
          <cell r="F101" t="str">
            <v>CONN RF SMP STR PLUG PCB,50OHMS,DC TO 26</v>
          </cell>
          <cell r="H101" t="str">
            <v>ETA</v>
          </cell>
        </row>
        <row r="102">
          <cell r="B102" t="str">
            <v>LTM4608AIV#PBF</v>
          </cell>
          <cell r="C102" t="str">
            <v>BUY2</v>
          </cell>
          <cell r="D102">
            <v>400611960</v>
          </cell>
          <cell r="E102">
            <v>0</v>
          </cell>
          <cell r="F102" t="str">
            <v>DC-DC 8 AMP</v>
          </cell>
          <cell r="G102" t="str">
            <v xml:space="preserve">תינתן עזרה מאלתא </v>
          </cell>
          <cell r="H102" t="str">
            <v>ETA</v>
          </cell>
        </row>
        <row r="103">
          <cell r="B103" t="str">
            <v>242 50CC</v>
          </cell>
          <cell r="C103" t="str">
            <v>BUY1</v>
          </cell>
          <cell r="D103">
            <v>732602347</v>
          </cell>
          <cell r="E103" t="str">
            <v>FFF016903</v>
          </cell>
          <cell r="F103" t="str">
            <v>SEALING LOCKING ANAEROB. COMP. SUPERFAST</v>
          </cell>
          <cell r="H103" t="str">
            <v>STOCK</v>
          </cell>
        </row>
        <row r="104">
          <cell r="B104" t="str">
            <v>18S10T-40ML5</v>
          </cell>
          <cell r="C104" t="str">
            <v>BUY1</v>
          </cell>
          <cell r="D104">
            <v>404184123</v>
          </cell>
          <cell r="E104">
            <v>0</v>
          </cell>
          <cell r="F104" t="str">
            <v>CONN,RF,MINI-SMP,STRAIGHT PLUG PCB,FULL</v>
          </cell>
          <cell r="G104" t="str">
            <v xml:space="preserve"> </v>
          </cell>
          <cell r="H104" t="str">
            <v>ETA</v>
          </cell>
        </row>
        <row r="105">
          <cell r="B105" t="str">
            <v>T491X107K020AH</v>
          </cell>
          <cell r="C105" t="str">
            <v>BUY1</v>
          </cell>
          <cell r="D105">
            <v>400341043</v>
          </cell>
          <cell r="E105">
            <v>400346124</v>
          </cell>
          <cell r="F105" t="str">
            <v>CHIP CAP 100UF 10% 20V TANTAL T&amp;R</v>
          </cell>
          <cell r="H105" t="str">
            <v>ETA</v>
          </cell>
        </row>
        <row r="106">
          <cell r="B106" t="str">
            <v>C0201C101K3GACTU</v>
          </cell>
          <cell r="C106" t="str">
            <v>BUY1</v>
          </cell>
          <cell r="D106">
            <v>419183884</v>
          </cell>
          <cell r="E106">
            <v>417297491</v>
          </cell>
          <cell r="F106" t="str">
            <v>CHIP CAP 100PF 10^ 25V C0G T&amp;R</v>
          </cell>
          <cell r="G106" t="str">
            <v xml:space="preserve"> </v>
          </cell>
          <cell r="H106" t="str">
            <v>ETA</v>
          </cell>
        </row>
        <row r="107">
          <cell r="B107" t="str">
            <v>19S16G-400L5</v>
          </cell>
          <cell r="C107" t="str">
            <v>BUY1</v>
          </cell>
          <cell r="D107">
            <v>408324721</v>
          </cell>
          <cell r="E107">
            <v>0</v>
          </cell>
          <cell r="F107" t="str">
            <v>CONN RF SMP STRT PLUG,50OHMS,DC TO 18GH</v>
          </cell>
          <cell r="H107" t="str">
            <v>ETA</v>
          </cell>
        </row>
        <row r="108">
          <cell r="B108" t="str">
            <v>AD780BRZ-REEL7</v>
          </cell>
          <cell r="C108" t="str">
            <v>BUY1</v>
          </cell>
          <cell r="D108">
            <v>402415463</v>
          </cell>
          <cell r="E108">
            <v>400407984</v>
          </cell>
          <cell r="F108" t="str">
            <v>IC LINEAR  REFERENCE VOLTAGE 2.5V T&amp;R</v>
          </cell>
          <cell r="G108" t="str">
            <v xml:space="preserve">תינתן עזרה מאלתא </v>
          </cell>
          <cell r="H108" t="str">
            <v>ETA</v>
          </cell>
        </row>
        <row r="109">
          <cell r="B109" t="str">
            <v>T521D107M016ATE050</v>
          </cell>
          <cell r="C109" t="str">
            <v>BUY1</v>
          </cell>
          <cell r="D109">
            <v>401353622</v>
          </cell>
          <cell r="E109">
            <v>0</v>
          </cell>
          <cell r="F109" t="str">
            <v>CHIP CAP 100UF 20% 16V POLYMER T&amp;R</v>
          </cell>
          <cell r="H109" t="str">
            <v>ETA</v>
          </cell>
        </row>
        <row r="110">
          <cell r="B110" t="str">
            <v>ADCLK925BCPZ-R2</v>
          </cell>
          <cell r="C110" t="str">
            <v>BUY1</v>
          </cell>
          <cell r="D110">
            <v>401212600</v>
          </cell>
          <cell r="E110">
            <v>0</v>
          </cell>
          <cell r="F110" t="str">
            <v>IC CLOCK/DATA BUFFER ULTRAFAST T&amp;R</v>
          </cell>
          <cell r="H110" t="str">
            <v>ETA</v>
          </cell>
        </row>
        <row r="111">
          <cell r="B111" t="str">
            <v>NAS1149C0432R</v>
          </cell>
          <cell r="C111" t="str">
            <v>BUY1</v>
          </cell>
          <cell r="D111">
            <v>541132056</v>
          </cell>
          <cell r="E111">
            <v>0</v>
          </cell>
          <cell r="F111" t="str">
            <v>WASHER FLAT PLAIN 1/4IN SIZE .032IN INCH</v>
          </cell>
          <cell r="H111" t="str">
            <v>ETA</v>
          </cell>
        </row>
        <row r="112">
          <cell r="B112" t="str">
            <v>C0603C105K3RACTU</v>
          </cell>
          <cell r="C112" t="str">
            <v>BUY1</v>
          </cell>
          <cell r="D112">
            <v>401504556</v>
          </cell>
          <cell r="E112">
            <v>401502386</v>
          </cell>
          <cell r="F112" t="str">
            <v>CHIP CAP 1UF 10% 25V X7R T&amp;R</v>
          </cell>
          <cell r="H112" t="str">
            <v>ETA</v>
          </cell>
        </row>
        <row r="113">
          <cell r="B113" t="str">
            <v>ASMT-RF45-AN002</v>
          </cell>
          <cell r="C113" t="str">
            <v>BUY1</v>
          </cell>
          <cell r="D113">
            <v>400445430</v>
          </cell>
          <cell r="E113">
            <v>0</v>
          </cell>
          <cell r="F113" t="str">
            <v>CHIP LED YELLOW GREEN</v>
          </cell>
          <cell r="H113" t="str">
            <v>ETA</v>
          </cell>
        </row>
        <row r="114">
          <cell r="B114" t="str">
            <v>SMDA05LCC-LF</v>
          </cell>
          <cell r="C114" t="str">
            <v>BUY1</v>
          </cell>
          <cell r="D114">
            <v>400531378</v>
          </cell>
          <cell r="E114">
            <v>0</v>
          </cell>
          <cell r="F114" t="str">
            <v>DIODE TRAN.VOLT.SUPPR ARRAY</v>
          </cell>
          <cell r="H114" t="str">
            <v>ETA</v>
          </cell>
        </row>
        <row r="115">
          <cell r="B115" t="str">
            <v>MAX3232EETE+</v>
          </cell>
          <cell r="C115" t="str">
            <v>BUY2</v>
          </cell>
          <cell r="D115">
            <v>400976665</v>
          </cell>
          <cell r="E115">
            <v>406622970</v>
          </cell>
          <cell r="F115" t="str">
            <v>IC DUAL RS-232 TRANSCEIVERS</v>
          </cell>
          <cell r="H115" t="str">
            <v>ETA</v>
          </cell>
        </row>
        <row r="116">
          <cell r="B116" t="str">
            <v>19K119-K25D3</v>
          </cell>
          <cell r="C116" t="str">
            <v>BUY1</v>
          </cell>
          <cell r="D116">
            <v>416023050</v>
          </cell>
          <cell r="E116">
            <v>0</v>
          </cell>
          <cell r="F116" t="str">
            <v>CONN RF ADAPTER SMP(F)/SMP(F),L=5.69MM</v>
          </cell>
          <cell r="H116" t="str">
            <v>ETA</v>
          </cell>
        </row>
        <row r="117">
          <cell r="B117" t="str">
            <v>INA260AIPWR</v>
          </cell>
          <cell r="C117" t="str">
            <v>BUY1</v>
          </cell>
          <cell r="D117">
            <v>402144789</v>
          </cell>
          <cell r="E117">
            <v>402152880</v>
          </cell>
          <cell r="F117" t="str">
            <v>IC CURRENT/POWER MONITOR</v>
          </cell>
          <cell r="G117" t="str">
            <v xml:space="preserve">תינתן עזרה מאלתא </v>
          </cell>
          <cell r="H117" t="str">
            <v>ETA</v>
          </cell>
        </row>
        <row r="118">
          <cell r="B118" t="str">
            <v>THS4031IDGNR</v>
          </cell>
          <cell r="C118" t="str">
            <v>BUY1</v>
          </cell>
          <cell r="D118">
            <v>402144788</v>
          </cell>
          <cell r="E118">
            <v>402152881</v>
          </cell>
          <cell r="F118" t="str">
            <v>100-MHZ LOW-NOISE HIGH-SPEED AMPLIFIERS</v>
          </cell>
          <cell r="H118" t="str">
            <v>ETA</v>
          </cell>
        </row>
        <row r="119">
          <cell r="B119" t="str">
            <v>ADG4612BRUZ</v>
          </cell>
          <cell r="C119" t="str">
            <v>BUY1</v>
          </cell>
          <cell r="D119">
            <v>416753360</v>
          </cell>
          <cell r="E119">
            <v>416800547</v>
          </cell>
          <cell r="F119" t="str">
            <v>IC QUAD SPST SWITCH</v>
          </cell>
          <cell r="H119" t="str">
            <v>ETA</v>
          </cell>
        </row>
        <row r="120">
          <cell r="B120" t="str">
            <v>C1210C476M8RACTU</v>
          </cell>
          <cell r="C120" t="str">
            <v>BUY1</v>
          </cell>
          <cell r="D120">
            <v>407907897</v>
          </cell>
          <cell r="E120">
            <v>408011885</v>
          </cell>
          <cell r="F120" t="str">
            <v>CHIP CAP 47UF 20% 10V X7R T&amp;R</v>
          </cell>
          <cell r="G120" t="str">
            <v xml:space="preserve"> </v>
          </cell>
          <cell r="H120" t="str">
            <v>ETA</v>
          </cell>
        </row>
        <row r="121">
          <cell r="B121" t="str">
            <v>6930N215-001</v>
          </cell>
          <cell r="C121" t="str">
            <v>-</v>
          </cell>
          <cell r="D121">
            <v>409808725</v>
          </cell>
          <cell r="E121">
            <v>0</v>
          </cell>
          <cell r="F121" t="str">
            <v>THERMAL PAD KIT - COMEX</v>
          </cell>
          <cell r="G121" t="str">
            <v xml:space="preserve"> </v>
          </cell>
          <cell r="H121" t="str">
            <v xml:space="preserve">ירד מה AVL </v>
          </cell>
        </row>
        <row r="122">
          <cell r="B122" t="str">
            <v>8P34S1208NBGI</v>
          </cell>
          <cell r="C122" t="str">
            <v>BUY1</v>
          </cell>
          <cell r="D122">
            <v>412942205</v>
          </cell>
          <cell r="E122">
            <v>0</v>
          </cell>
          <cell r="F122" t="str">
            <v>IC LVDS FANOUT BUFFER</v>
          </cell>
          <cell r="H122" t="str">
            <v>ETA</v>
          </cell>
        </row>
        <row r="123">
          <cell r="B123" t="str">
            <v>NAS620-0</v>
          </cell>
          <cell r="C123" t="str">
            <v>BUY1</v>
          </cell>
          <cell r="D123">
            <v>514204148</v>
          </cell>
          <cell r="E123">
            <v>0</v>
          </cell>
          <cell r="F123" t="str">
            <v>WASHER,FLAT,PLAIN,REDUCED OD,#0 SIZE,.01</v>
          </cell>
          <cell r="H123" t="str">
            <v>ETA</v>
          </cell>
        </row>
        <row r="124">
          <cell r="B124" t="str">
            <v>6930N014-001</v>
          </cell>
          <cell r="C124" t="str">
            <v>-</v>
          </cell>
          <cell r="D124">
            <v>409725887</v>
          </cell>
          <cell r="E124">
            <v>0</v>
          </cell>
          <cell r="F124" t="str">
            <v>ESD LABLE</v>
          </cell>
          <cell r="H124" t="str">
            <v>ETA</v>
          </cell>
        </row>
        <row r="125">
          <cell r="B125" t="str">
            <v>C1210C226M3RACTU</v>
          </cell>
          <cell r="C125" t="str">
            <v>BUY1</v>
          </cell>
          <cell r="D125">
            <v>402237156</v>
          </cell>
          <cell r="E125">
            <v>401589223</v>
          </cell>
          <cell r="F125" t="str">
            <v>CHIP CAP 22UF 25V X7R 20^ T/R</v>
          </cell>
          <cell r="H125" t="str">
            <v>ETA</v>
          </cell>
        </row>
        <row r="126">
          <cell r="B126" t="str">
            <v>LOCTITE 222-50CC</v>
          </cell>
          <cell r="C126" t="str">
            <v>BUY2</v>
          </cell>
          <cell r="D126">
            <v>732684436</v>
          </cell>
          <cell r="E126" t="str">
            <v>FFF016923</v>
          </cell>
          <cell r="F126" t="str">
            <v>SEALING LOCKING ANAEROBIC COMPOUND, SING</v>
          </cell>
          <cell r="H126" t="str">
            <v>STOCK</v>
          </cell>
        </row>
        <row r="127">
          <cell r="B127" t="str">
            <v>MS51957-2</v>
          </cell>
          <cell r="C127" t="str">
            <v>BUY1</v>
          </cell>
          <cell r="D127">
            <v>512308651</v>
          </cell>
          <cell r="E127">
            <v>0</v>
          </cell>
          <cell r="F127" t="str">
            <v>SCREW,MACHINE,PAN HEAD,CRUCIFORM RECESS</v>
          </cell>
          <cell r="H127" t="str">
            <v>ETA</v>
          </cell>
        </row>
        <row r="128">
          <cell r="B128" t="str">
            <v>6930N195-001</v>
          </cell>
          <cell r="C128" t="str">
            <v>-</v>
          </cell>
          <cell r="D128">
            <v>411949093</v>
          </cell>
          <cell r="E128">
            <v>0</v>
          </cell>
          <cell r="F128" t="str">
            <v>CAPACITOR BRACKET</v>
          </cell>
          <cell r="H128" t="str">
            <v>STOCK</v>
          </cell>
        </row>
        <row r="129">
          <cell r="B129" t="str">
            <v>C0603C474K4RAL7867</v>
          </cell>
          <cell r="C129" t="str">
            <v>BUY1</v>
          </cell>
          <cell r="D129">
            <v>400950741</v>
          </cell>
          <cell r="E129">
            <v>400481258</v>
          </cell>
          <cell r="F129" t="str">
            <v>CHIP CAP 0.47UF 10^ 16V X7R T&amp;R</v>
          </cell>
          <cell r="H129" t="str">
            <v>STOCK + ETA</v>
          </cell>
        </row>
        <row r="130">
          <cell r="B130" t="str">
            <v>MS24693-C3</v>
          </cell>
          <cell r="C130" t="str">
            <v>BUY1</v>
          </cell>
          <cell r="D130">
            <v>512313149</v>
          </cell>
          <cell r="E130">
            <v>401411645</v>
          </cell>
          <cell r="F130" t="str">
            <v>SCREW MACHINE 100 DEG. FLUSH HEAD CRUCIF</v>
          </cell>
          <cell r="G130" t="str">
            <v>נדרשת עזרה אלתא</v>
          </cell>
          <cell r="H130" t="str">
            <v>ETA בעייתי</v>
          </cell>
        </row>
        <row r="131">
          <cell r="B131" t="str">
            <v>HFCW-7500+</v>
          </cell>
          <cell r="C131" t="str">
            <v>BUY1</v>
          </cell>
          <cell r="D131">
            <v>405810225</v>
          </cell>
          <cell r="E131">
            <v>0</v>
          </cell>
          <cell r="F131" t="str">
            <v>FILTER HIGH PASS LTCC 8.2-21GHZ 0603-6</v>
          </cell>
          <cell r="H131" t="str">
            <v>ETA</v>
          </cell>
        </row>
        <row r="132">
          <cell r="B132" t="str">
            <v>AT24CM02-SSHD-B</v>
          </cell>
          <cell r="C132" t="str">
            <v>BUY1</v>
          </cell>
          <cell r="D132">
            <v>414306853</v>
          </cell>
          <cell r="E132">
            <v>0</v>
          </cell>
          <cell r="F132" t="str">
            <v>IC SERIAL EEPROM 2-MBIT</v>
          </cell>
          <cell r="H132" t="str">
            <v>ETA</v>
          </cell>
        </row>
        <row r="133">
          <cell r="B133" t="str">
            <v>6930N208-001</v>
          </cell>
          <cell r="C133" t="str">
            <v>-</v>
          </cell>
          <cell r="D133">
            <v>409808724</v>
          </cell>
          <cell r="E133">
            <v>0</v>
          </cell>
          <cell r="F133" t="str">
            <v>THERMAL PAD KIT - BACK</v>
          </cell>
          <cell r="G133" t="str">
            <v xml:space="preserve"> 
</v>
          </cell>
          <cell r="H133" t="str">
            <v xml:space="preserve">ירד מה AVL </v>
          </cell>
        </row>
        <row r="134">
          <cell r="B134" t="str">
            <v>TR3C107K010C0100</v>
          </cell>
          <cell r="C134" t="str">
            <v>BUY1</v>
          </cell>
          <cell r="D134">
            <v>417983173</v>
          </cell>
          <cell r="E134">
            <v>418062765</v>
          </cell>
          <cell r="F134" t="str">
            <v>CHIP CAP 100UF 10% 10V TANTAL T&amp;R</v>
          </cell>
          <cell r="H134" t="str">
            <v>ETA</v>
          </cell>
        </row>
        <row r="135">
          <cell r="B135" t="str">
            <v>MAX14595ETA+T</v>
          </cell>
          <cell r="C135" t="str">
            <v>BUY2</v>
          </cell>
          <cell r="D135">
            <v>401882191</v>
          </cell>
          <cell r="E135">
            <v>0</v>
          </cell>
          <cell r="F135" t="str">
            <v>IC DUAL-CHANNEL TRANSLATOR T&amp;R</v>
          </cell>
          <cell r="H135" t="str">
            <v>ETA</v>
          </cell>
        </row>
        <row r="136">
          <cell r="B136" t="str">
            <v>6930N207-001</v>
          </cell>
          <cell r="C136" t="str">
            <v>-</v>
          </cell>
          <cell r="D136">
            <v>408697229</v>
          </cell>
          <cell r="E136">
            <v>0</v>
          </cell>
          <cell r="F136" t="str">
            <v>PS ENVIRONMENTAL O-RING</v>
          </cell>
          <cell r="H136" t="str">
            <v>ETA</v>
          </cell>
        </row>
        <row r="137">
          <cell r="B137" t="str">
            <v>19K101-K00L5</v>
          </cell>
          <cell r="C137" t="str">
            <v>BUY1</v>
          </cell>
          <cell r="D137">
            <v>400542420</v>
          </cell>
          <cell r="E137">
            <v>400072364</v>
          </cell>
          <cell r="F137" t="str">
            <v>CONN RF ADAPTOR SMP JACK STRA/JACK STRA,</v>
          </cell>
          <cell r="H137" t="str">
            <v>ETA</v>
          </cell>
        </row>
        <row r="138">
          <cell r="B138" t="str">
            <v>JU-110-3 EFD10(S1)</v>
          </cell>
          <cell r="C138" t="str">
            <v>BUY1</v>
          </cell>
          <cell r="D138">
            <v>405191565</v>
          </cell>
          <cell r="E138">
            <v>0</v>
          </cell>
          <cell r="F138" t="str">
            <v>ADHESIVE,ELECTRONIC,BISPHENOL F EPOXY RE</v>
          </cell>
          <cell r="H138" t="str">
            <v>STOCK</v>
          </cell>
        </row>
        <row r="139">
          <cell r="B139" t="str">
            <v>6930N016-001</v>
          </cell>
          <cell r="C139" t="str">
            <v>-</v>
          </cell>
          <cell r="D139">
            <v>413461104</v>
          </cell>
          <cell r="E139">
            <v>0</v>
          </cell>
          <cell r="F139" t="str">
            <v>CONNECTOR ID LABLE</v>
          </cell>
          <cell r="H139" t="str">
            <v>ETA</v>
          </cell>
        </row>
        <row r="140">
          <cell r="B140" t="str">
            <v>PTN3365BSMP</v>
          </cell>
          <cell r="C140" t="str">
            <v>BUY2</v>
          </cell>
          <cell r="D140">
            <v>407090935</v>
          </cell>
          <cell r="E140">
            <v>0</v>
          </cell>
          <cell r="F140" t="str">
            <v>IC HDMI/DVI LEVEL SHIFTER</v>
          </cell>
          <cell r="H140" t="str">
            <v>STOCK</v>
          </cell>
        </row>
        <row r="141">
          <cell r="B141" t="str">
            <v>18S141-40ML5</v>
          </cell>
          <cell r="C141" t="str">
            <v>BUY1</v>
          </cell>
          <cell r="D141">
            <v>423020747</v>
          </cell>
          <cell r="E141">
            <v>0</v>
          </cell>
          <cell r="F141" t="str">
            <v>CONN,RF,SSMP,PLUG,PCB,SMT,STR,S.B.,60GHZ</v>
          </cell>
          <cell r="G141" t="str">
            <v>נדרשת עזרה אלתא</v>
          </cell>
          <cell r="H141" t="str">
            <v>ETA בעייתי</v>
          </cell>
        </row>
        <row r="142">
          <cell r="B142" t="str">
            <v>MC74ACT04DR2G</v>
          </cell>
          <cell r="C142" t="str">
            <v>BUY1</v>
          </cell>
          <cell r="D142">
            <v>400391792</v>
          </cell>
          <cell r="E142">
            <v>409377480</v>
          </cell>
          <cell r="F142" t="str">
            <v>IC HEX INVERTER T&amp;R</v>
          </cell>
          <cell r="H142" t="str">
            <v>STOCK</v>
          </cell>
        </row>
        <row r="143">
          <cell r="B143" t="str">
            <v>MS35338-139</v>
          </cell>
          <cell r="C143" t="str">
            <v>BUY1</v>
          </cell>
          <cell r="D143">
            <v>514301290</v>
          </cell>
          <cell r="E143">
            <v>400750268</v>
          </cell>
          <cell r="F143" t="str">
            <v>WASHER,LOCK,HELICAL SPRING,REGULAR (MEDI</v>
          </cell>
          <cell r="H143" t="str">
            <v>ETA</v>
          </cell>
        </row>
        <row r="144">
          <cell r="B144" t="str">
            <v>MS51957-32</v>
          </cell>
          <cell r="C144" t="str">
            <v>BUY1</v>
          </cell>
          <cell r="D144">
            <v>512313669</v>
          </cell>
          <cell r="E144">
            <v>0</v>
          </cell>
          <cell r="F144" t="str">
            <v>SCREW,MACHINE,PAN HEAD,CRUCIFORM RECESS</v>
          </cell>
          <cell r="H144" t="str">
            <v>ETA</v>
          </cell>
        </row>
        <row r="145">
          <cell r="B145" t="str">
            <v>MS51957-30</v>
          </cell>
          <cell r="C145" t="str">
            <v>BUY1</v>
          </cell>
          <cell r="D145">
            <v>512304890</v>
          </cell>
          <cell r="E145">
            <v>0</v>
          </cell>
          <cell r="F145" t="str">
            <v>SCREW MACHINE PAN HEAD CRUCIFORM RECESS</v>
          </cell>
          <cell r="H145" t="str">
            <v>ETA</v>
          </cell>
        </row>
        <row r="146">
          <cell r="B146" t="str">
            <v>BD60120N50100AHF</v>
          </cell>
          <cell r="C146" t="str">
            <v>BUY1</v>
          </cell>
          <cell r="D146">
            <v>421612822</v>
          </cell>
          <cell r="E146">
            <v>0</v>
          </cell>
          <cell r="F146" t="str">
            <v>BALUN LOW PROFILE 50 OHM 5.9-11.7GHZ T&amp;R</v>
          </cell>
          <cell r="H146" t="str">
            <v>ETA</v>
          </cell>
        </row>
        <row r="147">
          <cell r="B147" t="str">
            <v>NUP4114UPXV6T1G</v>
          </cell>
          <cell r="C147" t="str">
            <v>BUY1</v>
          </cell>
          <cell r="D147">
            <v>401473966</v>
          </cell>
          <cell r="E147">
            <v>0</v>
          </cell>
          <cell r="F147" t="str">
            <v>DIODE TVS ARRAY T&amp;R</v>
          </cell>
          <cell r="G147" t="str">
            <v xml:space="preserve"> </v>
          </cell>
          <cell r="H147" t="str">
            <v>STOCK</v>
          </cell>
        </row>
        <row r="148">
          <cell r="B148" t="str">
            <v>C1206C106K3RACTU</v>
          </cell>
          <cell r="C148" t="str">
            <v>BUY1</v>
          </cell>
          <cell r="D148">
            <v>401561416</v>
          </cell>
          <cell r="E148">
            <v>401502540</v>
          </cell>
          <cell r="F148" t="str">
            <v>CHIP CAP 10UF 10% 25V X7R T&amp;R</v>
          </cell>
          <cell r="G148" t="str">
            <v xml:space="preserve"> </v>
          </cell>
          <cell r="H148" t="str">
            <v>ETA</v>
          </cell>
        </row>
        <row r="149">
          <cell r="B149" t="str">
            <v>C0402C508C5GACTU</v>
          </cell>
          <cell r="C149" t="str">
            <v>BUY1</v>
          </cell>
          <cell r="D149">
            <v>406733602</v>
          </cell>
          <cell r="E149">
            <v>406748514</v>
          </cell>
          <cell r="F149" t="str">
            <v>CHIP CAP 0.5PF +-0.25PF 50V C0G T&amp;R</v>
          </cell>
          <cell r="H149" t="str">
            <v>ETA</v>
          </cell>
        </row>
        <row r="150">
          <cell r="B150" t="str">
            <v>6930N348-001</v>
          </cell>
          <cell r="C150" t="str">
            <v>-</v>
          </cell>
          <cell r="D150">
            <v>408069398</v>
          </cell>
          <cell r="E150">
            <v>0</v>
          </cell>
          <cell r="F150" t="str">
            <v>REAR O-RING</v>
          </cell>
          <cell r="H150" t="str">
            <v>ETA</v>
          </cell>
        </row>
        <row r="151">
          <cell r="B151" t="str">
            <v>NAS662C2R12</v>
          </cell>
          <cell r="C151" t="str">
            <v>BUY1</v>
          </cell>
          <cell r="D151">
            <v>512215104</v>
          </cell>
          <cell r="E151">
            <v>0</v>
          </cell>
          <cell r="F151" t="str">
            <v>SCREW,MACHINE,100 DEG. FLUSH HEAD,CRUCIF</v>
          </cell>
          <cell r="H151" t="str">
            <v>ETA</v>
          </cell>
        </row>
        <row r="152">
          <cell r="B152" t="str">
            <v>CRCW040282R5FKED</v>
          </cell>
          <cell r="C152" t="str">
            <v>BUY1</v>
          </cell>
          <cell r="D152">
            <v>401679598</v>
          </cell>
          <cell r="E152">
            <v>400294252</v>
          </cell>
          <cell r="F152" t="str">
            <v>CHIP RESIS 82.5 OHM 1% .063W T&amp;R</v>
          </cell>
          <cell r="H152" t="str">
            <v>ETA</v>
          </cell>
        </row>
        <row r="153">
          <cell r="B153" t="str">
            <v>ASMT-RR45-AQ902</v>
          </cell>
          <cell r="C153" t="str">
            <v>BUY1</v>
          </cell>
          <cell r="D153">
            <v>400445425</v>
          </cell>
          <cell r="E153">
            <v>0</v>
          </cell>
          <cell r="F153" t="str">
            <v>CHIP LED RED</v>
          </cell>
          <cell r="H153" t="str">
            <v>ETA</v>
          </cell>
        </row>
        <row r="154">
          <cell r="B154" t="str">
            <v>2201E374-001</v>
          </cell>
          <cell r="C154" t="str">
            <v>-</v>
          </cell>
          <cell r="D154">
            <v>402088626</v>
          </cell>
          <cell r="E154">
            <v>0</v>
          </cell>
          <cell r="F154" t="str">
            <v>PADS KIT BFU</v>
          </cell>
          <cell r="H154" t="str">
            <v>ETA</v>
          </cell>
        </row>
        <row r="155">
          <cell r="B155" t="str">
            <v>CRCW0402221RFKED</v>
          </cell>
          <cell r="C155" t="str">
            <v>BUY1</v>
          </cell>
          <cell r="D155">
            <v>401447389</v>
          </cell>
          <cell r="E155">
            <v>400275493</v>
          </cell>
          <cell r="F155" t="str">
            <v>CHIP RESIS 221 OHM 1% .063W TR</v>
          </cell>
          <cell r="H155" t="str">
            <v>STOCK</v>
          </cell>
        </row>
        <row r="156">
          <cell r="B156" t="str">
            <v>CRCW040212R1FKED</v>
          </cell>
          <cell r="C156" t="str">
            <v>BUY1</v>
          </cell>
          <cell r="D156">
            <v>401479713</v>
          </cell>
          <cell r="E156">
            <v>400294459</v>
          </cell>
          <cell r="F156" t="str">
            <v>CHIP RESIS 12.1 OHM 1% .063W T&amp;R</v>
          </cell>
          <cell r="H156" t="str">
            <v>STOCK</v>
          </cell>
        </row>
        <row r="157">
          <cell r="B157" t="str">
            <v>CRCW040222R1FKED</v>
          </cell>
          <cell r="C157" t="str">
            <v>BUY1</v>
          </cell>
          <cell r="D157">
            <v>401308900</v>
          </cell>
          <cell r="E157" t="str">
            <v>FFF004384</v>
          </cell>
          <cell r="F157" t="str">
            <v>CHIP RESIS 22.1 OHM 1^ 0.063W T&amp;R L-F</v>
          </cell>
          <cell r="H157" t="str">
            <v>STOCK</v>
          </cell>
        </row>
        <row r="158">
          <cell r="B158" t="str">
            <v>MS51957-3</v>
          </cell>
          <cell r="C158" t="str">
            <v>BUY1</v>
          </cell>
          <cell r="D158">
            <v>512308669</v>
          </cell>
          <cell r="E158">
            <v>0</v>
          </cell>
          <cell r="F158" t="str">
            <v>SCREW,MACHINE,PAN HEAD,CRUCIFORM RECESS</v>
          </cell>
          <cell r="H158" t="str">
            <v>ETA</v>
          </cell>
        </row>
        <row r="159">
          <cell r="B159" t="str">
            <v>NAS662C2R5</v>
          </cell>
          <cell r="C159" t="str">
            <v>BUY1</v>
          </cell>
          <cell r="D159">
            <v>512212465</v>
          </cell>
          <cell r="E159">
            <v>0</v>
          </cell>
          <cell r="F159" t="str">
            <v>SCREW,MACHINE,100 DEG. FLUSH HEAD,CRUCIF</v>
          </cell>
          <cell r="H159" t="str">
            <v>ETA</v>
          </cell>
        </row>
        <row r="160">
          <cell r="B160" t="str">
            <v>TPS72301DBVR</v>
          </cell>
          <cell r="C160" t="str">
            <v>BUY1</v>
          </cell>
          <cell r="D160">
            <v>400153153</v>
          </cell>
          <cell r="E160">
            <v>402466032</v>
          </cell>
          <cell r="F160" t="str">
            <v>IC VOLT. REG. ADJ. T&amp;R</v>
          </cell>
          <cell r="G160" t="str">
            <v xml:space="preserve">תינתן עזרה מאלתא </v>
          </cell>
          <cell r="H160" t="str">
            <v>ETA</v>
          </cell>
        </row>
        <row r="161">
          <cell r="B161" t="str">
            <v>C0402C103K5RALTU</v>
          </cell>
          <cell r="C161" t="str">
            <v>BUY1</v>
          </cell>
          <cell r="D161">
            <v>400584360</v>
          </cell>
          <cell r="E161">
            <v>400856302</v>
          </cell>
          <cell r="F161" t="str">
            <v>CHIP CAP 0.01UF 10% 50V X7R T&amp;R</v>
          </cell>
          <cell r="H161" t="str">
            <v>ETA</v>
          </cell>
        </row>
        <row r="162">
          <cell r="B162" t="str">
            <v>SMBJ12A/TR</v>
          </cell>
          <cell r="C162" t="str">
            <v>BUY1</v>
          </cell>
          <cell r="D162" t="str">
            <v>N51855708</v>
          </cell>
          <cell r="E162" t="str">
            <v>FFF002028</v>
          </cell>
          <cell r="F162" t="str">
            <v>TRAN. VOLT. SUPPR. 12V 600W TAPE&amp;REE</v>
          </cell>
          <cell r="H162" t="str">
            <v>ETA</v>
          </cell>
        </row>
        <row r="163">
          <cell r="B163" t="str">
            <v>C0603C472G5GACTU</v>
          </cell>
          <cell r="C163" t="str">
            <v>BUY1</v>
          </cell>
          <cell r="D163">
            <v>400993234</v>
          </cell>
          <cell r="E163">
            <v>0</v>
          </cell>
          <cell r="F163" t="str">
            <v>CHIP CAP 4700PF 2% 50V NPO T&amp;R</v>
          </cell>
          <cell r="H163" t="str">
            <v>ETA</v>
          </cell>
        </row>
        <row r="164">
          <cell r="B164" t="str">
            <v>MI0603J601R-10</v>
          </cell>
          <cell r="C164" t="str">
            <v>BUY1</v>
          </cell>
          <cell r="D164">
            <v>400149265</v>
          </cell>
          <cell r="E164">
            <v>0</v>
          </cell>
          <cell r="F164" t="str">
            <v>EMI FERRITE CHIP BEAD</v>
          </cell>
          <cell r="H164" t="str">
            <v>ETA</v>
          </cell>
        </row>
        <row r="165">
          <cell r="B165" t="str">
            <v>WP4S+</v>
          </cell>
          <cell r="C165" t="str">
            <v>BUY2</v>
          </cell>
          <cell r="D165">
            <v>401031685</v>
          </cell>
          <cell r="E165">
            <v>0</v>
          </cell>
          <cell r="F165" t="str">
            <v>POWER DIVIDER 4-WAY 3400-4600MHZ SMT</v>
          </cell>
          <cell r="H165" t="str">
            <v>ETA</v>
          </cell>
        </row>
        <row r="166">
          <cell r="B166" t="str">
            <v>CRCW0402133RFKED</v>
          </cell>
          <cell r="C166" t="str">
            <v>BUY1</v>
          </cell>
          <cell r="D166">
            <v>414258419</v>
          </cell>
          <cell r="E166">
            <v>400494660</v>
          </cell>
          <cell r="F166" t="str">
            <v>CHIP RESIS 133 OHM 1% .063W T&amp;R</v>
          </cell>
          <cell r="H166" t="str">
            <v>STOCK</v>
          </cell>
        </row>
        <row r="167">
          <cell r="B167" t="str">
            <v>C2012X7R1E475K125AB</v>
          </cell>
          <cell r="C167" t="str">
            <v>BUY1</v>
          </cell>
          <cell r="D167">
            <v>401571698</v>
          </cell>
          <cell r="E167">
            <v>0</v>
          </cell>
          <cell r="F167" t="str">
            <v>CHIP CAP 4.7UF 25V 10^ X7R T&amp;R</v>
          </cell>
          <cell r="H167" t="str">
            <v>ETA</v>
          </cell>
        </row>
        <row r="168">
          <cell r="B168" t="str">
            <v>LQW18AN33NJ00D</v>
          </cell>
          <cell r="C168" t="str">
            <v>BUY1</v>
          </cell>
          <cell r="D168" t="str">
            <v>N62247267</v>
          </cell>
          <cell r="E168">
            <v>402231893</v>
          </cell>
          <cell r="F168" t="str">
            <v>CHIP INDUCT 0.033UHY 5% AIR COR 63X3</v>
          </cell>
          <cell r="H168" t="str">
            <v>STOCK</v>
          </cell>
        </row>
        <row r="169">
          <cell r="B169" t="str">
            <v>1096J814-001</v>
          </cell>
          <cell r="C169" t="str">
            <v>-</v>
          </cell>
          <cell r="D169">
            <v>409540203</v>
          </cell>
          <cell r="E169">
            <v>0</v>
          </cell>
          <cell r="F169" t="str">
            <v>LTM THERMAL PAD 15X15X2</v>
          </cell>
          <cell r="H169" t="str">
            <v>ETA</v>
          </cell>
        </row>
        <row r="170">
          <cell r="B170" t="str">
            <v>CRCW0402261RFKED</v>
          </cell>
          <cell r="C170" t="str">
            <v>BUY1</v>
          </cell>
          <cell r="D170">
            <v>401013856</v>
          </cell>
          <cell r="E170">
            <v>400275510</v>
          </cell>
          <cell r="F170" t="str">
            <v>CHIP RESIS 261 OHM 1% .063W T&amp;R</v>
          </cell>
          <cell r="H170" t="str">
            <v>STOCK</v>
          </cell>
        </row>
        <row r="171">
          <cell r="B171" t="str">
            <v>MS51957-29</v>
          </cell>
          <cell r="C171" t="str">
            <v>BUY1</v>
          </cell>
          <cell r="D171">
            <v>512305350</v>
          </cell>
          <cell r="E171">
            <v>0</v>
          </cell>
          <cell r="F171" t="str">
            <v>SCREW,MACHINE,PAN HEAD,CRUCIFORM RECESS</v>
          </cell>
          <cell r="H171" t="str">
            <v>ETA</v>
          </cell>
        </row>
        <row r="172">
          <cell r="B172" t="str">
            <v>HSMC-C120</v>
          </cell>
          <cell r="C172" t="str">
            <v>BUY1</v>
          </cell>
          <cell r="D172">
            <v>400951927</v>
          </cell>
          <cell r="E172">
            <v>0</v>
          </cell>
          <cell r="F172" t="str">
            <v>CHIP LED RED T&amp;R</v>
          </cell>
          <cell r="H172" t="str">
            <v>ETA</v>
          </cell>
        </row>
        <row r="173">
          <cell r="B173" t="str">
            <v>C0805C476M9PAC7800</v>
          </cell>
          <cell r="C173" t="str">
            <v>BUY1</v>
          </cell>
          <cell r="D173">
            <v>401062493</v>
          </cell>
          <cell r="E173">
            <v>400856478</v>
          </cell>
          <cell r="F173" t="str">
            <v>CHIP CAP 47UF 20% 6.3V X5R T&amp;R</v>
          </cell>
          <cell r="H173" t="str">
            <v>ETA</v>
          </cell>
        </row>
        <row r="174">
          <cell r="B174" t="str">
            <v>MS51957-34</v>
          </cell>
          <cell r="C174" t="str">
            <v>BUY1</v>
          </cell>
          <cell r="D174">
            <v>512318262</v>
          </cell>
          <cell r="E174">
            <v>0</v>
          </cell>
          <cell r="F174" t="str">
            <v>SCREW,MACHINE,PAN HEAD,CRUCIFORM RECESS</v>
          </cell>
          <cell r="H174" t="str">
            <v>ETA</v>
          </cell>
        </row>
        <row r="175">
          <cell r="B175" t="str">
            <v>JMK105BC6475MV-F</v>
          </cell>
          <cell r="C175" t="str">
            <v>BUY1</v>
          </cell>
          <cell r="D175">
            <v>402400318</v>
          </cell>
          <cell r="E175">
            <v>0</v>
          </cell>
          <cell r="F175" t="str">
            <v>CHIP CAP 4.7UF 20^ 6.3V X6S T&amp;R</v>
          </cell>
          <cell r="H175" t="str">
            <v>ETA</v>
          </cell>
        </row>
        <row r="176">
          <cell r="B176" t="str">
            <v>MS51957-14</v>
          </cell>
          <cell r="C176" t="str">
            <v>BUY1</v>
          </cell>
          <cell r="D176">
            <v>512304809</v>
          </cell>
          <cell r="E176">
            <v>0</v>
          </cell>
          <cell r="F176" t="str">
            <v>SCREW MACHINE PAN HEAD CRUCIFORM RECESS</v>
          </cell>
          <cell r="H176" t="str">
            <v>ETA</v>
          </cell>
        </row>
        <row r="177">
          <cell r="B177" t="str">
            <v>GRM1555C1H7R5WA01D</v>
          </cell>
          <cell r="C177" t="str">
            <v>BUY1</v>
          </cell>
          <cell r="D177">
            <v>401363801</v>
          </cell>
          <cell r="E177">
            <v>0</v>
          </cell>
          <cell r="F177" t="str">
            <v>CHIP CAP 7.5PF +-0.05PF 50V CERAMIC T&amp;R</v>
          </cell>
          <cell r="H177" t="str">
            <v>ETA</v>
          </cell>
        </row>
        <row r="178">
          <cell r="B178" t="str">
            <v>WP4P+</v>
          </cell>
          <cell r="C178" t="str">
            <v>BUY2</v>
          </cell>
          <cell r="D178">
            <v>400306242</v>
          </cell>
          <cell r="E178">
            <v>0</v>
          </cell>
          <cell r="F178" t="str">
            <v>POWER DIVIDER 4-WAY 1710-2025MHZ SMT</v>
          </cell>
          <cell r="H178" t="str">
            <v>ETA</v>
          </cell>
        </row>
        <row r="179">
          <cell r="B179" t="str">
            <v>GRM1555C1H9R1WA01D</v>
          </cell>
          <cell r="C179" t="str">
            <v>BUY1</v>
          </cell>
          <cell r="D179">
            <v>401363798</v>
          </cell>
          <cell r="E179">
            <v>0</v>
          </cell>
          <cell r="F179" t="str">
            <v>CHIP CAP 9.1PF +-0.05PF 50V CERAMIC T&amp;R</v>
          </cell>
          <cell r="H179" t="str">
            <v>ETA</v>
          </cell>
        </row>
        <row r="180">
          <cell r="B180" t="str">
            <v>CRCW04022K26FKED</v>
          </cell>
          <cell r="C180" t="str">
            <v>BUY1</v>
          </cell>
          <cell r="D180">
            <v>408368717</v>
          </cell>
          <cell r="E180">
            <v>408386933</v>
          </cell>
          <cell r="F180" t="str">
            <v>CHIP RESIS 2.26KOHM 1^ .063W T&amp;R</v>
          </cell>
          <cell r="H180" t="str">
            <v>STOCK</v>
          </cell>
        </row>
        <row r="181">
          <cell r="B181" t="str">
            <v>T491D157K016AH</v>
          </cell>
          <cell r="C181" t="str">
            <v>BUY1</v>
          </cell>
          <cell r="D181">
            <v>400525228</v>
          </cell>
          <cell r="E181">
            <v>406667289</v>
          </cell>
          <cell r="F181" t="str">
            <v>CHIP CAP 150UF 10^ 16V TANTAL T&amp;R</v>
          </cell>
          <cell r="H181" t="str">
            <v>STOCK</v>
          </cell>
        </row>
        <row r="182">
          <cell r="B182" t="str">
            <v>DEA205375BT-2054A1</v>
          </cell>
          <cell r="C182" t="str">
            <v>BUY1</v>
          </cell>
          <cell r="D182">
            <v>421422706</v>
          </cell>
          <cell r="E182">
            <v>0</v>
          </cell>
          <cell r="F182" t="str">
            <v>BANDPASS FILTER 4900-5850MHZ T&amp;R</v>
          </cell>
          <cell r="H182" t="str">
            <v>ETA</v>
          </cell>
        </row>
        <row r="183">
          <cell r="B183" t="str">
            <v>MS51957-8</v>
          </cell>
          <cell r="C183" t="str">
            <v>BUY1</v>
          </cell>
          <cell r="D183">
            <v>512324088</v>
          </cell>
          <cell r="E183">
            <v>0</v>
          </cell>
          <cell r="F183" t="str">
            <v>SCREW,MACHINE,PAN HEAD,CRUCIFORM RECESS</v>
          </cell>
          <cell r="H183" t="str">
            <v>ETA</v>
          </cell>
        </row>
        <row r="184">
          <cell r="B184" t="str">
            <v>TM1S4-C</v>
          </cell>
          <cell r="C184" t="str">
            <v>BUY1</v>
          </cell>
          <cell r="D184">
            <v>584100192</v>
          </cell>
          <cell r="E184">
            <v>400563162</v>
          </cell>
          <cell r="F184" t="str">
            <v>TIE CABLE MOUNT</v>
          </cell>
          <cell r="H184" t="str">
            <v>ETA</v>
          </cell>
        </row>
        <row r="185">
          <cell r="B185" t="str">
            <v>SMBJ36A-E3/52</v>
          </cell>
          <cell r="C185" t="str">
            <v>BUY1</v>
          </cell>
          <cell r="D185">
            <v>400776504</v>
          </cell>
          <cell r="E185">
            <v>401460973</v>
          </cell>
          <cell r="F185" t="str">
            <v>DIODE TVS UNIDIRECTIONAL 36V 600W T&amp;R</v>
          </cell>
          <cell r="H185" t="str">
            <v>ETA</v>
          </cell>
        </row>
        <row r="186">
          <cell r="B186" t="str">
            <v>PLT1.5M</v>
          </cell>
          <cell r="C186" t="str">
            <v>BUY2</v>
          </cell>
          <cell r="D186" t="str">
            <v>N87547907</v>
          </cell>
          <cell r="E186">
            <v>0</v>
          </cell>
          <cell r="F186" t="str">
            <v>CABLE TIE BLK MINIATURE</v>
          </cell>
          <cell r="H186" t="str">
            <v>ETA</v>
          </cell>
        </row>
        <row r="187">
          <cell r="B187" t="str">
            <v>HCPL-063L-500E</v>
          </cell>
          <cell r="C187" t="str">
            <v>BUY1</v>
          </cell>
          <cell r="D187">
            <v>403326394</v>
          </cell>
          <cell r="E187">
            <v>400481547</v>
          </cell>
          <cell r="F187" t="str">
            <v>OPTOCOUPLER T&amp;R</v>
          </cell>
          <cell r="H187" t="str">
            <v>ETA</v>
          </cell>
        </row>
        <row r="188">
          <cell r="B188" t="str">
            <v>SN74LVC1G3157DRLR</v>
          </cell>
          <cell r="C188" t="str">
            <v>BUY1</v>
          </cell>
          <cell r="D188">
            <v>405668576</v>
          </cell>
          <cell r="E188">
            <v>0</v>
          </cell>
          <cell r="F188" t="str">
            <v>IC SWITCH ANALOG SPDT 1.65-5.5V SOT5X3</v>
          </cell>
          <cell r="G188" t="str">
            <v xml:space="preserve">תינתן עזרה מאלתא </v>
          </cell>
          <cell r="H188" t="str">
            <v>ETA</v>
          </cell>
        </row>
        <row r="189">
          <cell r="B189" t="str">
            <v>T491B225K020AH</v>
          </cell>
          <cell r="C189" t="str">
            <v>BUY1</v>
          </cell>
          <cell r="D189">
            <v>400283685</v>
          </cell>
          <cell r="E189">
            <v>400341728</v>
          </cell>
          <cell r="F189" t="str">
            <v>CHIP CAP 2.2UF 10% 16V TANTAL T&amp;R</v>
          </cell>
          <cell r="H189" t="str">
            <v>ETA</v>
          </cell>
        </row>
        <row r="190">
          <cell r="B190" t="str">
            <v>BAT54WS</v>
          </cell>
          <cell r="C190" t="str">
            <v>BUY1</v>
          </cell>
          <cell r="D190">
            <v>400018291</v>
          </cell>
          <cell r="E190">
            <v>400811176</v>
          </cell>
          <cell r="F190" t="str">
            <v>DIODE SCHOTTKY  30V 200MA</v>
          </cell>
          <cell r="H190" t="str">
            <v>ETA</v>
          </cell>
        </row>
        <row r="191">
          <cell r="B191" t="str">
            <v>1093U338-001</v>
          </cell>
          <cell r="C191" t="str">
            <v>-</v>
          </cell>
          <cell r="D191">
            <v>410404207</v>
          </cell>
          <cell r="E191">
            <v>0</v>
          </cell>
          <cell r="F191" t="str">
            <v>THERMAL PAD 4X4X1.5</v>
          </cell>
          <cell r="H191" t="str">
            <v>ETA</v>
          </cell>
        </row>
        <row r="192">
          <cell r="B192" t="str">
            <v>1093U339-001</v>
          </cell>
          <cell r="C192" t="str">
            <v>-</v>
          </cell>
          <cell r="D192">
            <v>410404208</v>
          </cell>
          <cell r="E192">
            <v>0</v>
          </cell>
          <cell r="F192" t="str">
            <v>THERMAL PAD 6X6X1.5</v>
          </cell>
          <cell r="H192" t="str">
            <v>ETA</v>
          </cell>
        </row>
        <row r="193">
          <cell r="B193" t="str">
            <v>1093U348-001</v>
          </cell>
          <cell r="C193" t="str">
            <v>-</v>
          </cell>
          <cell r="D193">
            <v>410422227</v>
          </cell>
          <cell r="E193">
            <v>0</v>
          </cell>
          <cell r="F193" t="str">
            <v>THERMAL PAD 5X5X1.5</v>
          </cell>
          <cell r="H193" t="str">
            <v>ETA</v>
          </cell>
        </row>
        <row r="194">
          <cell r="B194" t="str">
            <v>1096F009-003</v>
          </cell>
          <cell r="C194" t="str">
            <v>-</v>
          </cell>
          <cell r="D194">
            <v>410422286</v>
          </cell>
          <cell r="E194">
            <v>0</v>
          </cell>
          <cell r="F194" t="str">
            <v>NAME PLATE</v>
          </cell>
          <cell r="G194" t="str">
            <v xml:space="preserve">ממתין לעידכון סריאלים </v>
          </cell>
          <cell r="H194" t="str">
            <v>ETA-HOLD</v>
          </cell>
        </row>
        <row r="195">
          <cell r="B195" t="str">
            <v>SMBJ5.0A-E3/52</v>
          </cell>
          <cell r="C195" t="str">
            <v>BUY1</v>
          </cell>
          <cell r="D195">
            <v>401480774</v>
          </cell>
          <cell r="E195" t="str">
            <v>FFF002027</v>
          </cell>
          <cell r="F195" t="str">
            <v>DIODE TRANSIENT SUPRESSOR 5V T&amp;R</v>
          </cell>
          <cell r="G195" t="str">
            <v xml:space="preserve"> </v>
          </cell>
          <cell r="H195" t="str">
            <v>ETA</v>
          </cell>
        </row>
        <row r="196">
          <cell r="B196" t="str">
            <v>C0603C473K3RALTU</v>
          </cell>
          <cell r="C196" t="str">
            <v>BUY1</v>
          </cell>
          <cell r="D196">
            <v>400459902</v>
          </cell>
          <cell r="E196">
            <v>400481395</v>
          </cell>
          <cell r="F196" t="str">
            <v>CHIP CAP 0.047UF 10% 25V X7R T&amp;R</v>
          </cell>
          <cell r="H196" t="str">
            <v>ETA</v>
          </cell>
        </row>
        <row r="197">
          <cell r="B197" t="str">
            <v>C0402C101K5GAC7867</v>
          </cell>
          <cell r="C197" t="str">
            <v>BUY1</v>
          </cell>
          <cell r="D197">
            <v>400700890</v>
          </cell>
          <cell r="E197">
            <v>400481192</v>
          </cell>
          <cell r="F197" t="str">
            <v>CHIP CAP 100PF 50V 10% C0G T&amp;R</v>
          </cell>
          <cell r="H197" t="str">
            <v>ETA</v>
          </cell>
        </row>
        <row r="198">
          <cell r="B198" t="str">
            <v>NC7SZ125P5X</v>
          </cell>
          <cell r="C198" t="str">
            <v>BUY1</v>
          </cell>
          <cell r="D198" t="str">
            <v>N60561560</v>
          </cell>
          <cell r="E198">
            <v>407386783</v>
          </cell>
          <cell r="F198" t="str">
            <v>IC INTFACE  BUFFER 3-ST OUTPUT  T&amp;R</v>
          </cell>
          <cell r="H198" t="str">
            <v>ETA</v>
          </cell>
        </row>
        <row r="199">
          <cell r="B199" t="str">
            <v>SST1-5M</v>
          </cell>
          <cell r="C199" t="str">
            <v>BUY2</v>
          </cell>
          <cell r="D199" t="str">
            <v>N87500062</v>
          </cell>
          <cell r="E199" t="str">
            <v>FFF009271</v>
          </cell>
          <cell r="F199" t="str">
            <v>CLAMP</v>
          </cell>
          <cell r="H199" t="str">
            <v>ETA</v>
          </cell>
        </row>
        <row r="200">
          <cell r="B200" t="str">
            <v>NAS662C2R3</v>
          </cell>
          <cell r="C200" t="str">
            <v>BUY1</v>
          </cell>
          <cell r="D200">
            <v>512212440</v>
          </cell>
          <cell r="E200">
            <v>0</v>
          </cell>
          <cell r="F200" t="str">
            <v>SCREW,MACHINE,100 DEG. FLUSH HEAD,CRUCIF</v>
          </cell>
          <cell r="H200" t="str">
            <v>ETA</v>
          </cell>
        </row>
        <row r="201">
          <cell r="B201" t="str">
            <v>MS3367-1-9</v>
          </cell>
          <cell r="C201" t="str">
            <v>BUY1</v>
          </cell>
          <cell r="D201" t="str">
            <v>N87500344</v>
          </cell>
          <cell r="E201" t="str">
            <v>FFF009274</v>
          </cell>
          <cell r="F201" t="str">
            <v>HARDWARE   TIE CABLE NATURAL</v>
          </cell>
          <cell r="H201" t="str">
            <v>ETA</v>
          </cell>
        </row>
        <row r="202">
          <cell r="B202" t="str">
            <v>6930N013-001</v>
          </cell>
          <cell r="C202" t="str">
            <v>-</v>
          </cell>
          <cell r="D202">
            <v>409725888</v>
          </cell>
          <cell r="E202">
            <v>0</v>
          </cell>
          <cell r="F202" t="str">
            <v>RADIATION LABLE</v>
          </cell>
          <cell r="H202" t="str">
            <v>ETA</v>
          </cell>
        </row>
        <row r="203">
          <cell r="B203" t="str">
            <v>6930N111-002</v>
          </cell>
          <cell r="C203" t="str">
            <v>-</v>
          </cell>
          <cell r="D203">
            <v>408069399</v>
          </cell>
          <cell r="E203">
            <v>0</v>
          </cell>
          <cell r="F203" t="str">
            <v>NAME PLATE</v>
          </cell>
          <cell r="G203" t="str">
            <v xml:space="preserve">ממתין לעידכון סריאלים </v>
          </cell>
          <cell r="H203" t="str">
            <v>ETA-HOLD</v>
          </cell>
        </row>
        <row r="204">
          <cell r="B204" t="str">
            <v>6930N122-002</v>
          </cell>
          <cell r="C204" t="str">
            <v>-</v>
          </cell>
          <cell r="D204">
            <v>413046351</v>
          </cell>
          <cell r="E204">
            <v>0</v>
          </cell>
          <cell r="F204" t="str">
            <v>NAME PLATE</v>
          </cell>
          <cell r="G204" t="str">
            <v xml:space="preserve">ממתין לעידכון סריאלים </v>
          </cell>
          <cell r="H204" t="str">
            <v>ETA-HOLD</v>
          </cell>
        </row>
        <row r="205">
          <cell r="B205" t="str">
            <v>6930N205-002</v>
          </cell>
          <cell r="C205" t="str">
            <v>-</v>
          </cell>
          <cell r="D205">
            <v>411391595</v>
          </cell>
          <cell r="E205">
            <v>0</v>
          </cell>
          <cell r="F205" t="str">
            <v>NAME PLATE BE</v>
          </cell>
          <cell r="H205" t="str">
            <v xml:space="preserve">ירד מה AVL </v>
          </cell>
        </row>
        <row r="206">
          <cell r="B206" t="str">
            <v>6930N311-001</v>
          </cell>
          <cell r="C206" t="str">
            <v>-</v>
          </cell>
          <cell r="D206">
            <v>408311129</v>
          </cell>
          <cell r="E206">
            <v>0</v>
          </cell>
          <cell r="F206" t="str">
            <v>NAME PLATE</v>
          </cell>
          <cell r="G206" t="str">
            <v xml:space="preserve">ממתין לעידכון סריאלים </v>
          </cell>
          <cell r="H206" t="str">
            <v>ETA-HOLD</v>
          </cell>
        </row>
        <row r="207">
          <cell r="B207" t="str">
            <v>T528Z477M2R5ATE005</v>
          </cell>
          <cell r="C207" t="str">
            <v>BUY1</v>
          </cell>
          <cell r="D207">
            <v>404188582</v>
          </cell>
          <cell r="E207">
            <v>0</v>
          </cell>
          <cell r="F207" t="str">
            <v>CHIP CAP 470UF 20% 2.5V TANT POLYMER T&amp;R</v>
          </cell>
          <cell r="G207" t="str">
            <v xml:space="preserve">תינתן עזרה מאלתא </v>
          </cell>
          <cell r="H207" t="str">
            <v>ETA</v>
          </cell>
        </row>
        <row r="208">
          <cell r="B208" t="str">
            <v>AT24CM01-XHM-B</v>
          </cell>
          <cell r="C208" t="str">
            <v>BUY1</v>
          </cell>
          <cell r="D208">
            <v>400606332</v>
          </cell>
          <cell r="E208">
            <v>414596412</v>
          </cell>
          <cell r="F208" t="str">
            <v>IC EEPROM 128KX8</v>
          </cell>
          <cell r="H208" t="str">
            <v>STOCK</v>
          </cell>
        </row>
        <row r="209">
          <cell r="B209" t="str">
            <v>6930N015-001</v>
          </cell>
          <cell r="C209" t="str">
            <v>-</v>
          </cell>
          <cell r="D209">
            <v>409715135</v>
          </cell>
          <cell r="E209">
            <v>0</v>
          </cell>
          <cell r="F209" t="str">
            <v>LIFTING LABLE</v>
          </cell>
          <cell r="H209" t="str">
            <v>ETA</v>
          </cell>
        </row>
        <row r="210">
          <cell r="B210" t="str">
            <v>BLM31PG601SN1L</v>
          </cell>
          <cell r="C210" t="str">
            <v>BUY1</v>
          </cell>
          <cell r="D210">
            <v>400203083</v>
          </cell>
          <cell r="E210">
            <v>0</v>
          </cell>
          <cell r="F210" t="str">
            <v>CHIP FERRITE BEAD FILTER EMI T&amp;R</v>
          </cell>
          <cell r="H210" t="str">
            <v>ETA</v>
          </cell>
        </row>
        <row r="211">
          <cell r="B211" t="str">
            <v>GRM155R71C104KA88D</v>
          </cell>
          <cell r="C211" t="str">
            <v>BUY1</v>
          </cell>
          <cell r="D211">
            <v>417049490</v>
          </cell>
          <cell r="E211">
            <v>400326581</v>
          </cell>
          <cell r="F211" t="str">
            <v>CHIP CAP 0.1UF 10^ 16V X7R T&amp;R</v>
          </cell>
          <cell r="H211" t="str">
            <v>ETA</v>
          </cell>
        </row>
        <row r="212">
          <cell r="B212" t="str">
            <v>CRCW0402825RFKED</v>
          </cell>
          <cell r="C212" t="str">
            <v>BUY1</v>
          </cell>
          <cell r="D212">
            <v>401308904</v>
          </cell>
          <cell r="E212">
            <v>401589198</v>
          </cell>
          <cell r="F212" t="str">
            <v>CHIP RESIS 825 OHM 1% 0.063W T&amp;R L-F</v>
          </cell>
          <cell r="H212" t="str">
            <v>ETA</v>
          </cell>
        </row>
        <row r="213">
          <cell r="B213" t="str">
            <v>C0603C104K5RAC7867</v>
          </cell>
          <cell r="C213" t="str">
            <v>BUY1</v>
          </cell>
          <cell r="D213">
            <v>400713754</v>
          </cell>
          <cell r="E213">
            <v>400481229</v>
          </cell>
          <cell r="F213" t="str">
            <v>CHIP CAP 0.1UF 10% 50V X7R T&amp;R</v>
          </cell>
          <cell r="H213" t="str">
            <v>ETA</v>
          </cell>
        </row>
        <row r="214">
          <cell r="B214" t="str">
            <v>C0603C103K5RAC7867</v>
          </cell>
          <cell r="C214" t="str">
            <v>BUY1</v>
          </cell>
          <cell r="D214">
            <v>400713753</v>
          </cell>
          <cell r="E214" t="str">
            <v>FFF004706</v>
          </cell>
          <cell r="F214" t="str">
            <v>CHIP CAP .01UF 10% 50VOLT  X7R T&amp;R</v>
          </cell>
          <cell r="H214" t="str">
            <v>ETA</v>
          </cell>
        </row>
        <row r="215">
          <cell r="B215" t="str">
            <v>CRCW06031M21FKEA</v>
          </cell>
          <cell r="C215" t="str">
            <v>BUY1</v>
          </cell>
          <cell r="D215">
            <v>405930811</v>
          </cell>
          <cell r="E215">
            <v>406064949</v>
          </cell>
          <cell r="F215" t="str">
            <v>CHIP RESIS 1.21MOHM 1^ .1W T&amp;R</v>
          </cell>
          <cell r="H215" t="str">
            <v>STOCK</v>
          </cell>
        </row>
        <row r="216">
          <cell r="B216" t="str">
            <v>CRCW06032K00FKEA</v>
          </cell>
          <cell r="C216" t="str">
            <v>BUY1</v>
          </cell>
          <cell r="D216">
            <v>401470548</v>
          </cell>
          <cell r="E216" t="str">
            <v>FFF003958</v>
          </cell>
          <cell r="F216" t="str">
            <v>CHIP RES. 2KOHM 1% T&amp;R</v>
          </cell>
          <cell r="H216" t="str">
            <v>ETA</v>
          </cell>
        </row>
        <row r="217">
          <cell r="B217" t="str">
            <v>CRCW040233R2FKED</v>
          </cell>
          <cell r="C217" t="str">
            <v>BUY1</v>
          </cell>
          <cell r="D217">
            <v>401041455</v>
          </cell>
          <cell r="E217">
            <v>401502394</v>
          </cell>
          <cell r="F217" t="str">
            <v>CHIP RESIS 33.2 OHM 1% .063W T/R</v>
          </cell>
          <cell r="H217" t="str">
            <v>ETA</v>
          </cell>
        </row>
        <row r="218">
          <cell r="B218" t="str">
            <v>C0402C102K5RAC7867</v>
          </cell>
          <cell r="C218" t="str">
            <v>BUY1</v>
          </cell>
          <cell r="D218">
            <v>400984937</v>
          </cell>
          <cell r="E218">
            <v>400326577</v>
          </cell>
          <cell r="F218" t="str">
            <v>CHIP CAP 1000PF 10% 50VOLT X7R T&amp;R</v>
          </cell>
          <cell r="H218" t="str">
            <v>ETA</v>
          </cell>
        </row>
        <row r="219">
          <cell r="B219" t="str">
            <v>CRCW06035K23FKEA</v>
          </cell>
          <cell r="C219" t="str">
            <v>BUY1</v>
          </cell>
          <cell r="D219">
            <v>403878394</v>
          </cell>
          <cell r="E219" t="str">
            <v>FFF003991</v>
          </cell>
          <cell r="F219" t="str">
            <v>CHIP RESIS 5.23KOHM 1^ .1W T&amp;R</v>
          </cell>
          <cell r="H219" t="str">
            <v>ETA</v>
          </cell>
        </row>
        <row r="220">
          <cell r="B220" t="str">
            <v>CRCW06035K62FKEA</v>
          </cell>
          <cell r="C220" t="str">
            <v>BUY1</v>
          </cell>
          <cell r="D220">
            <v>401212273</v>
          </cell>
          <cell r="E220" t="str">
            <v>FFF004231</v>
          </cell>
          <cell r="F220" t="str">
            <v>CHIP RESIS 5.62KOHM 1% .1W T&amp;R</v>
          </cell>
          <cell r="H220" t="str">
            <v>ETA</v>
          </cell>
        </row>
        <row r="221">
          <cell r="B221" t="str">
            <v>CRCW060386K6FKEA</v>
          </cell>
          <cell r="C221" t="str">
            <v>BUY1</v>
          </cell>
          <cell r="D221">
            <v>402291651</v>
          </cell>
          <cell r="E221" t="str">
            <v>FFF004425</v>
          </cell>
          <cell r="F221" t="str">
            <v>CHIP RESIS 86.6KOHM 1^ .1W T&amp;R</v>
          </cell>
          <cell r="H221" t="str">
            <v>ETA</v>
          </cell>
        </row>
        <row r="222">
          <cell r="B222" t="str">
            <v>CRCW060319K1FKEA</v>
          </cell>
          <cell r="C222" t="str">
            <v>BUY1</v>
          </cell>
          <cell r="D222">
            <v>402347848</v>
          </cell>
          <cell r="E222" t="str">
            <v>FFF003812</v>
          </cell>
          <cell r="F222" t="str">
            <v>CHIP RESIS 19.1KOHM 1^ .1W T&amp;R</v>
          </cell>
          <cell r="H222" t="str">
            <v>ETA</v>
          </cell>
        </row>
        <row r="223">
          <cell r="B223" t="str">
            <v>CRCW04027K50FKED</v>
          </cell>
          <cell r="C223" t="str">
            <v>BUY1</v>
          </cell>
          <cell r="D223">
            <v>400658337</v>
          </cell>
          <cell r="E223">
            <v>400275564</v>
          </cell>
          <cell r="F223" t="str">
            <v>CHIP RESIS 7.5KOHM 1% PB-FREE T&amp;R</v>
          </cell>
          <cell r="H223" t="str">
            <v>ETA</v>
          </cell>
        </row>
        <row r="224">
          <cell r="B224" t="str">
            <v>FDN339AN</v>
          </cell>
          <cell r="C224" t="str">
            <v>BUY1</v>
          </cell>
          <cell r="D224">
            <v>400703056</v>
          </cell>
          <cell r="E224">
            <v>0</v>
          </cell>
          <cell r="F224" t="str">
            <v>MOSFET N-CH. 2.5V</v>
          </cell>
          <cell r="H224" t="str">
            <v>ETA</v>
          </cell>
        </row>
        <row r="225">
          <cell r="B225" t="str">
            <v>CRCW06030000Z0EA</v>
          </cell>
          <cell r="C225" t="str">
            <v>BUY1</v>
          </cell>
          <cell r="D225">
            <v>400679613</v>
          </cell>
          <cell r="E225" t="str">
            <v>FFF004838</v>
          </cell>
          <cell r="F225" t="str">
            <v>CHIP JUMPER 1.55X0.85MM T&amp;R</v>
          </cell>
          <cell r="H225" t="str">
            <v>ETA</v>
          </cell>
        </row>
        <row r="226">
          <cell r="B226" t="str">
            <v>CRCW06031M00FKEA</v>
          </cell>
          <cell r="C226" t="str">
            <v>BUY1</v>
          </cell>
          <cell r="D226">
            <v>401229602</v>
          </cell>
          <cell r="E226">
            <v>400269664</v>
          </cell>
          <cell r="F226" t="str">
            <v>CHIP RESIS 1MOHM 1% .1W T&amp;R</v>
          </cell>
          <cell r="H226" t="str">
            <v>ETA</v>
          </cell>
        </row>
        <row r="227">
          <cell r="B227" t="str">
            <v>B0540WS-7</v>
          </cell>
          <cell r="C227" t="str">
            <v>BUY1</v>
          </cell>
          <cell r="D227">
            <v>404784872</v>
          </cell>
          <cell r="E227">
            <v>0</v>
          </cell>
          <cell r="F227" t="str">
            <v>DIODE SCHOTTKY BARRIER RECTIFIER T&amp;R</v>
          </cell>
          <cell r="G227" t="str">
            <v xml:space="preserve">תינתן עזרה מאלתא </v>
          </cell>
          <cell r="H227" t="str">
            <v>ETA</v>
          </cell>
        </row>
        <row r="228">
          <cell r="B228" t="str">
            <v>C0805C106K8RAC7800</v>
          </cell>
          <cell r="C228" t="str">
            <v>BUY1</v>
          </cell>
          <cell r="D228">
            <v>401507374</v>
          </cell>
          <cell r="E228">
            <v>401502387</v>
          </cell>
          <cell r="F228" t="str">
            <v>CHIP CAP 10UF 10^ 10V X7R T&amp;R</v>
          </cell>
          <cell r="H228" t="str">
            <v>ETA</v>
          </cell>
        </row>
        <row r="229">
          <cell r="B229" t="str">
            <v>CRCW060311K5FKEA</v>
          </cell>
          <cell r="C229" t="str">
            <v>BUY1</v>
          </cell>
          <cell r="D229">
            <v>401382482</v>
          </cell>
          <cell r="E229" t="str">
            <v>FFF004211</v>
          </cell>
          <cell r="F229" t="str">
            <v>CHIP RESIS 11.5KOHM 1% .1W T&amp;R</v>
          </cell>
          <cell r="H229" t="str">
            <v>ETA</v>
          </cell>
        </row>
        <row r="230">
          <cell r="B230" t="str">
            <v>AT24MAC402-SSHM-T</v>
          </cell>
          <cell r="C230" t="str">
            <v>BUY2</v>
          </cell>
          <cell r="D230">
            <v>403416608</v>
          </cell>
          <cell r="E230">
            <v>0</v>
          </cell>
          <cell r="F230" t="str">
            <v>IC EEPROM SERIAL 256X8 T&amp;R</v>
          </cell>
          <cell r="H230" t="str">
            <v>ETA</v>
          </cell>
        </row>
        <row r="231">
          <cell r="B231" t="str">
            <v>CRCW04022K21FKED</v>
          </cell>
          <cell r="C231" t="str">
            <v>BUY1</v>
          </cell>
          <cell r="D231">
            <v>401485036</v>
          </cell>
          <cell r="E231">
            <v>400275497</v>
          </cell>
          <cell r="F231" t="str">
            <v>CHIP RESIS 2.21KOHM 1% .063W T&amp;R</v>
          </cell>
          <cell r="H231" t="str">
            <v>ETA</v>
          </cell>
        </row>
        <row r="232">
          <cell r="B232" t="str">
            <v>NV24C512MUW3VTBG</v>
          </cell>
          <cell r="C232" t="str">
            <v>BUY2</v>
          </cell>
          <cell r="D232">
            <v>405715824</v>
          </cell>
          <cell r="E232">
            <v>0</v>
          </cell>
          <cell r="F232" t="str">
            <v>IC MEM EEPROM SERIAL 512KB I2C UDFN8</v>
          </cell>
          <cell r="H232" t="str">
            <v>ETA</v>
          </cell>
        </row>
        <row r="233">
          <cell r="B233" t="str">
            <v>LQW03AW10NJ00D</v>
          </cell>
          <cell r="C233" t="str">
            <v>BUY1</v>
          </cell>
          <cell r="D233">
            <v>423164041</v>
          </cell>
          <cell r="E233">
            <v>0</v>
          </cell>
          <cell r="F233" t="str">
            <v>CHIP INDUCTOR 10NH +-5^ 0201</v>
          </cell>
          <cell r="H233" t="str">
            <v>ETA</v>
          </cell>
        </row>
        <row r="234">
          <cell r="B234" t="str">
            <v>LQW03AW5N8J00D</v>
          </cell>
          <cell r="C234" t="str">
            <v>BUY1</v>
          </cell>
          <cell r="D234">
            <v>423164048</v>
          </cell>
          <cell r="E234">
            <v>0</v>
          </cell>
          <cell r="F234" t="str">
            <v>CHIP INDUCTOR 5.8NH +-5^ 0201</v>
          </cell>
          <cell r="H234" t="str">
            <v>ETA</v>
          </cell>
        </row>
        <row r="235">
          <cell r="B235" t="str">
            <v>LQW18AN82NG00D</v>
          </cell>
          <cell r="C235" t="str">
            <v>BUY1</v>
          </cell>
          <cell r="D235">
            <v>400911783</v>
          </cell>
          <cell r="E235">
            <v>0</v>
          </cell>
          <cell r="F235" t="str">
            <v>CHIP INDUCT 82NHY 2% T&amp;R</v>
          </cell>
          <cell r="H235" t="str">
            <v>ETA</v>
          </cell>
        </row>
        <row r="236">
          <cell r="B236" t="str">
            <v>BLM15AX121SN1D</v>
          </cell>
          <cell r="C236" t="str">
            <v>BUY1</v>
          </cell>
          <cell r="D236">
            <v>401060537</v>
          </cell>
          <cell r="E236">
            <v>0</v>
          </cell>
          <cell r="F236" t="str">
            <v>CHIP FERRITE BEAD EMI FILTER 120-OHM T&amp;R</v>
          </cell>
          <cell r="H236" t="str">
            <v>ETA</v>
          </cell>
        </row>
        <row r="237">
          <cell r="B237" t="str">
            <v>SMMBT2907ALT1G</v>
          </cell>
          <cell r="C237" t="str">
            <v>BUY1</v>
          </cell>
          <cell r="D237">
            <v>413256947</v>
          </cell>
          <cell r="E237">
            <v>400563080</v>
          </cell>
          <cell r="F237" t="str">
            <v>TRANSISTOR PNP T&amp;R</v>
          </cell>
          <cell r="H237" t="str">
            <v>ETA</v>
          </cell>
        </row>
        <row r="238">
          <cell r="B238" t="str">
            <v>CRCW0201274RFKED</v>
          </cell>
          <cell r="C238" t="str">
            <v>BUY1</v>
          </cell>
          <cell r="D238">
            <v>422186324</v>
          </cell>
          <cell r="E238">
            <v>0</v>
          </cell>
          <cell r="F238" t="str">
            <v>RES CHIP 274 OHM 1% .05W 0201 T&amp;R</v>
          </cell>
          <cell r="G238" t="str">
            <v xml:space="preserve">תינתן עזרה מאלתא </v>
          </cell>
          <cell r="H238" t="str">
            <v>ETA</v>
          </cell>
        </row>
        <row r="239">
          <cell r="B239" t="str">
            <v>AM26LV31EIPWR</v>
          </cell>
          <cell r="C239" t="str">
            <v>BUY1</v>
          </cell>
          <cell r="D239">
            <v>401383585</v>
          </cell>
          <cell r="E239">
            <v>0</v>
          </cell>
          <cell r="F239" t="str">
            <v>IC QUAD LINE DRIVER T&amp;R</v>
          </cell>
          <cell r="H239" t="str">
            <v>ETA</v>
          </cell>
        </row>
        <row r="240">
          <cell r="B240" t="str">
            <v>CRCW12060000Z0EA</v>
          </cell>
          <cell r="C240" t="str">
            <v>BUY1</v>
          </cell>
          <cell r="D240">
            <v>401042459</v>
          </cell>
          <cell r="E240" t="str">
            <v>FFF004837</v>
          </cell>
          <cell r="F240" t="str">
            <v>CHIP JUMPER  T&amp;R</v>
          </cell>
          <cell r="H240" t="str">
            <v>ETA</v>
          </cell>
        </row>
        <row r="241">
          <cell r="B241" t="str">
            <v>GRM0335C2A3R0WA01D</v>
          </cell>
          <cell r="C241" t="str">
            <v>BUY1</v>
          </cell>
          <cell r="D241">
            <v>423164051</v>
          </cell>
          <cell r="E241">
            <v>0</v>
          </cell>
          <cell r="F241" t="str">
            <v>CHIP CAPACITOR 3PF 0.05% 100V 0201</v>
          </cell>
          <cell r="H241" t="str">
            <v>ETA</v>
          </cell>
        </row>
        <row r="242">
          <cell r="B242" t="str">
            <v>GRM0335C2AR70WA01D</v>
          </cell>
          <cell r="C242" t="str">
            <v>BUY1</v>
          </cell>
          <cell r="D242">
            <v>423221529</v>
          </cell>
          <cell r="E242">
            <v>0</v>
          </cell>
          <cell r="F242" t="str">
            <v>CERAMIC CAPACITOR 0.7PF +-0.05%</v>
          </cell>
          <cell r="H242" t="str">
            <v>ETA</v>
          </cell>
        </row>
        <row r="243">
          <cell r="B243" t="str">
            <v>CRCW040212K1FKED</v>
          </cell>
          <cell r="C243" t="str">
            <v>BUY1</v>
          </cell>
          <cell r="D243">
            <v>401041454</v>
          </cell>
          <cell r="E243">
            <v>400856341</v>
          </cell>
          <cell r="F243" t="str">
            <v>CHIP RESIS 12.1KOHM 1% .063W T&amp;R</v>
          </cell>
          <cell r="H243" t="str">
            <v>ETA</v>
          </cell>
        </row>
        <row r="244">
          <cell r="B244" t="str">
            <v>CRCW0402121KFKED</v>
          </cell>
          <cell r="C244" t="str">
            <v>BUY1</v>
          </cell>
          <cell r="D244">
            <v>401793062</v>
          </cell>
          <cell r="E244">
            <v>400275341</v>
          </cell>
          <cell r="F244" t="str">
            <v>CHIP RESIS 121KOHM 1% .063W T&amp;R</v>
          </cell>
          <cell r="H244" t="str">
            <v>ETA</v>
          </cell>
        </row>
        <row r="245">
          <cell r="B245" t="str">
            <v>CRCW04028K25FKED</v>
          </cell>
          <cell r="C245" t="str">
            <v>BUY1</v>
          </cell>
          <cell r="D245">
            <v>401550124</v>
          </cell>
          <cell r="E245">
            <v>401502481</v>
          </cell>
          <cell r="F245" t="str">
            <v>CHIP RESIS 8.25KOHM 1% .063W T&amp;R</v>
          </cell>
          <cell r="H245" t="str">
            <v>ETA</v>
          </cell>
        </row>
        <row r="246">
          <cell r="B246" t="str">
            <v>CRCW04028K87FKED</v>
          </cell>
          <cell r="C246" t="str">
            <v>BUY1</v>
          </cell>
          <cell r="D246">
            <v>401554166</v>
          </cell>
          <cell r="E246">
            <v>401502502</v>
          </cell>
          <cell r="F246" t="str">
            <v>CHIP RESIS 8.87KOHM 1% .063W T&amp;R</v>
          </cell>
          <cell r="H246" t="str">
            <v>ETA</v>
          </cell>
        </row>
        <row r="247">
          <cell r="B247" t="str">
            <v>MMBD4148-7-F</v>
          </cell>
          <cell r="C247" t="str">
            <v>BUY1</v>
          </cell>
          <cell r="D247">
            <v>424084749</v>
          </cell>
          <cell r="E247">
            <v>424101102</v>
          </cell>
          <cell r="F247" t="str">
            <v>DIODE.RECT 75V 0.6A 0.35W 4NS</v>
          </cell>
          <cell r="H247" t="str">
            <v>ETA</v>
          </cell>
        </row>
        <row r="248">
          <cell r="B248" t="str">
            <v>CRCW02010000Z0ED</v>
          </cell>
          <cell r="C248" t="str">
            <v>BUY1</v>
          </cell>
          <cell r="D248">
            <v>413451805</v>
          </cell>
          <cell r="E248">
            <v>0</v>
          </cell>
          <cell r="F248" t="str">
            <v>CHIP JUMPER  T&amp;R</v>
          </cell>
          <cell r="H248" t="str">
            <v>ETA</v>
          </cell>
        </row>
        <row r="249">
          <cell r="B249" t="str">
            <v>CRCW040271R5FKED</v>
          </cell>
          <cell r="C249" t="str">
            <v>BUY1</v>
          </cell>
          <cell r="D249">
            <v>401554153</v>
          </cell>
          <cell r="E249">
            <v>400294251</v>
          </cell>
          <cell r="F249" t="str">
            <v>CHIP RESIS 71.5 OHM 1% .063W T&amp;R</v>
          </cell>
          <cell r="H249" t="str">
            <v>STOCK</v>
          </cell>
        </row>
        <row r="250">
          <cell r="B250" t="str">
            <v>C0805C225K4RAC7800</v>
          </cell>
          <cell r="C250" t="str">
            <v>BUY1</v>
          </cell>
          <cell r="D250">
            <v>400668884</v>
          </cell>
          <cell r="E250">
            <v>400481321</v>
          </cell>
          <cell r="F250" t="str">
            <v>CHIP CAP 2.2UF 10% 16V X7R T_R</v>
          </cell>
          <cell r="H250" t="str">
            <v>ETA</v>
          </cell>
        </row>
        <row r="251">
          <cell r="B251" t="str">
            <v>GRM155R71H331KA01D</v>
          </cell>
          <cell r="C251" t="str">
            <v>BUY1</v>
          </cell>
          <cell r="D251">
            <v>402231969</v>
          </cell>
          <cell r="E251">
            <v>400481203</v>
          </cell>
          <cell r="F251" t="str">
            <v>CHIP CAP 330PF 10^ 50V X7R T&amp;R</v>
          </cell>
          <cell r="H251" t="str">
            <v>ETA</v>
          </cell>
        </row>
        <row r="252">
          <cell r="B252" t="str">
            <v>CRCW040230R1FKED</v>
          </cell>
          <cell r="C252" t="str">
            <v>BUY1</v>
          </cell>
          <cell r="D252">
            <v>401053359</v>
          </cell>
          <cell r="E252">
            <v>400275523</v>
          </cell>
          <cell r="F252" t="str">
            <v>CHIP RESIS 30.1 OHM 1% .063W T&amp;R</v>
          </cell>
          <cell r="H252" t="str">
            <v>STOCK</v>
          </cell>
        </row>
        <row r="253">
          <cell r="B253" t="str">
            <v>CRCW040230K1FKED</v>
          </cell>
          <cell r="C253" t="str">
            <v>BUY1</v>
          </cell>
          <cell r="D253">
            <v>401438023</v>
          </cell>
          <cell r="E253">
            <v>401239995</v>
          </cell>
          <cell r="F253" t="str">
            <v>CHIP RESIS 30.1KOHM 1^ .063W T&amp;R</v>
          </cell>
          <cell r="H253" t="str">
            <v>ETA</v>
          </cell>
        </row>
        <row r="254">
          <cell r="B254" t="str">
            <v>M6-6-724</v>
          </cell>
          <cell r="C254" t="str">
            <v>BUY1</v>
          </cell>
          <cell r="D254">
            <v>407972334</v>
          </cell>
          <cell r="E254">
            <v>405536565</v>
          </cell>
          <cell r="F254" t="str">
            <v>LABEL,CIRCUIT BOARD,SIZE 0.275X0.5IN,ULT</v>
          </cell>
          <cell r="H254" t="str">
            <v>ETA</v>
          </cell>
        </row>
        <row r="255">
          <cell r="B255" t="str">
            <v>AM26LV32EIPWR</v>
          </cell>
          <cell r="C255" t="str">
            <v>BUY1</v>
          </cell>
          <cell r="D255">
            <v>401383588</v>
          </cell>
          <cell r="E255">
            <v>0</v>
          </cell>
          <cell r="F255" t="str">
            <v>IC QUAD DIFFERENTIAL LINE RECEIVER T&amp;R</v>
          </cell>
          <cell r="H255" t="str">
            <v>ETA</v>
          </cell>
        </row>
        <row r="256">
          <cell r="B256" t="str">
            <v>CRCW060351K1FKEA</v>
          </cell>
          <cell r="C256" t="str">
            <v>BUY1</v>
          </cell>
          <cell r="D256">
            <v>401519155</v>
          </cell>
          <cell r="E256" t="str">
            <v>FFF003847</v>
          </cell>
          <cell r="F256" t="str">
            <v>CHIP RESIS 51.1KOHM 1% .1W T&amp;R</v>
          </cell>
          <cell r="H256" t="str">
            <v>ETA</v>
          </cell>
        </row>
        <row r="257">
          <cell r="B257" t="str">
            <v>CRCW06031K00FKEA</v>
          </cell>
          <cell r="C257" t="str">
            <v>BUY1</v>
          </cell>
          <cell r="D257">
            <v>400931576</v>
          </cell>
          <cell r="E257" t="str">
            <v>FFF004310</v>
          </cell>
          <cell r="F257" t="str">
            <v>CHIP RESIS 1KOHM 1% .1W T&amp;R</v>
          </cell>
          <cell r="H257" t="str">
            <v>ETA</v>
          </cell>
        </row>
        <row r="258">
          <cell r="B258" t="str">
            <v>CRCW060348K7FKEA</v>
          </cell>
          <cell r="C258" t="str">
            <v>BUY1</v>
          </cell>
          <cell r="D258">
            <v>401485768</v>
          </cell>
          <cell r="E258" t="str">
            <v>FFF004163</v>
          </cell>
          <cell r="F258" t="str">
            <v>CHIP RESIS 48.7 KOHM 1^ .1W T&amp;R</v>
          </cell>
          <cell r="H258" t="str">
            <v>ETA</v>
          </cell>
        </row>
        <row r="259">
          <cell r="B259" t="str">
            <v>C0402C220K5GAC7867</v>
          </cell>
          <cell r="C259" t="str">
            <v>BUY1</v>
          </cell>
          <cell r="D259">
            <v>400664007</v>
          </cell>
          <cell r="E259">
            <v>400481198</v>
          </cell>
          <cell r="F259" t="str">
            <v>CHIP CAP 22PF 10% 50V C0G T&amp;R</v>
          </cell>
          <cell r="H259" t="str">
            <v>ETA</v>
          </cell>
        </row>
        <row r="260">
          <cell r="B260" t="str">
            <v>CRCW04025K11FKED</v>
          </cell>
          <cell r="C260" t="str">
            <v>BUY1</v>
          </cell>
          <cell r="D260">
            <v>401193608</v>
          </cell>
          <cell r="E260">
            <v>400275765</v>
          </cell>
          <cell r="F260" t="str">
            <v>CHIP RESIS 5.11KOHM 1^ .063W T&amp;R</v>
          </cell>
          <cell r="H260" t="str">
            <v>ETA</v>
          </cell>
        </row>
        <row r="261">
          <cell r="B261" t="str">
            <v>GRM0335C1H2R2WA01D</v>
          </cell>
          <cell r="C261" t="str">
            <v>BUY1</v>
          </cell>
          <cell r="D261">
            <v>400747908</v>
          </cell>
          <cell r="E261">
            <v>0</v>
          </cell>
          <cell r="F261" t="str">
            <v>CHIP CAP 2.2PF +/-0.05PF 50V COG T&amp;R</v>
          </cell>
          <cell r="H261" t="str">
            <v>STOCK</v>
          </cell>
        </row>
        <row r="262">
          <cell r="B262" t="str">
            <v>AM26LV31ESDREP</v>
          </cell>
          <cell r="C262" t="str">
            <v>BUY1</v>
          </cell>
          <cell r="D262">
            <v>401499257</v>
          </cell>
          <cell r="E262">
            <v>400481641</v>
          </cell>
          <cell r="F262" t="str">
            <v>IC QUAD LINE DRIVER T&amp;R</v>
          </cell>
          <cell r="H262" t="str">
            <v>ETA</v>
          </cell>
        </row>
        <row r="263">
          <cell r="B263" t="str">
            <v>DS125BR401ANJYT</v>
          </cell>
          <cell r="C263" t="str">
            <v>BUY1</v>
          </cell>
          <cell r="D263">
            <v>404745675</v>
          </cell>
          <cell r="E263">
            <v>0</v>
          </cell>
          <cell r="F263" t="str">
            <v>IC 4-LANE LINEAR REPEATER T&amp;R</v>
          </cell>
          <cell r="G263" t="str">
            <v xml:space="preserve">תינתן עזרה מאלתא </v>
          </cell>
          <cell r="H263" t="str">
            <v>ETA</v>
          </cell>
        </row>
        <row r="264">
          <cell r="B264" t="str">
            <v>GRM1555C1H680GA01D</v>
          </cell>
          <cell r="C264" t="str">
            <v>BUY1</v>
          </cell>
          <cell r="D264">
            <v>402053930</v>
          </cell>
          <cell r="E264">
            <v>0</v>
          </cell>
          <cell r="F264" t="str">
            <v>CHIP CAP 68PF 2% 50V CERAMIC T&amp;R</v>
          </cell>
          <cell r="H264" t="str">
            <v>ETA</v>
          </cell>
        </row>
        <row r="265">
          <cell r="B265" t="str">
            <v>GRM0335C1H3R3WA01D</v>
          </cell>
          <cell r="C265" t="str">
            <v>BUY1</v>
          </cell>
          <cell r="D265">
            <v>423178194</v>
          </cell>
          <cell r="E265">
            <v>0</v>
          </cell>
          <cell r="F265" t="str">
            <v>CHIP CAPACITOR 3.3PF 0.05% 50V 0201</v>
          </cell>
          <cell r="H265" t="str">
            <v>ETA</v>
          </cell>
        </row>
        <row r="266">
          <cell r="B266" t="str">
            <v>GRM1555C1H102GA01D</v>
          </cell>
          <cell r="C266" t="str">
            <v>BUY1</v>
          </cell>
          <cell r="D266">
            <v>402020940</v>
          </cell>
          <cell r="E266">
            <v>0</v>
          </cell>
          <cell r="F266" t="str">
            <v>CHIP CAP 1000PF 2% 50V CERAMIC T&amp;R</v>
          </cell>
          <cell r="H266" t="str">
            <v>ETA</v>
          </cell>
        </row>
        <row r="267">
          <cell r="B267" t="str">
            <v>C0402C222K5RACTU</v>
          </cell>
          <cell r="C267" t="str">
            <v>BUY1</v>
          </cell>
          <cell r="D267">
            <v>400539985</v>
          </cell>
          <cell r="E267">
            <v>0</v>
          </cell>
          <cell r="F267" t="str">
            <v>CHIP CAP 2200PF 10% 50V X7R T&amp;R</v>
          </cell>
          <cell r="H267" t="str">
            <v>ETA</v>
          </cell>
        </row>
        <row r="268">
          <cell r="B268" t="str">
            <v>GRM0335C1H1R8WA01D</v>
          </cell>
          <cell r="C268" t="str">
            <v>BUY1</v>
          </cell>
          <cell r="D268">
            <v>423221526</v>
          </cell>
          <cell r="E268">
            <v>0</v>
          </cell>
          <cell r="F268" t="str">
            <v>CERAMIC CAPACITOR 1.8PF +-0.05^</v>
          </cell>
          <cell r="H268" t="str">
            <v>ETA</v>
          </cell>
        </row>
        <row r="269">
          <cell r="B269" t="str">
            <v>GRM0335C1H1R9WA01D</v>
          </cell>
          <cell r="C269" t="str">
            <v>BUY1</v>
          </cell>
          <cell r="D269">
            <v>423178196</v>
          </cell>
          <cell r="E269">
            <v>0</v>
          </cell>
          <cell r="F269" t="str">
            <v>CHIP CAPACITOR 1.9PF 0.05^ 50V 0201</v>
          </cell>
          <cell r="H269" t="str">
            <v>STOCK</v>
          </cell>
        </row>
        <row r="270">
          <cell r="B270" t="str">
            <v>GRM0335C1HR20WA01D</v>
          </cell>
          <cell r="C270" t="str">
            <v>BUY1</v>
          </cell>
          <cell r="D270">
            <v>423221527</v>
          </cell>
          <cell r="E270">
            <v>0</v>
          </cell>
          <cell r="F270" t="str">
            <v>CERAMIC CAPACITOR 0.2PF +-0.05^</v>
          </cell>
          <cell r="H270" t="str">
            <v>ETA</v>
          </cell>
        </row>
        <row r="271">
          <cell r="B271" t="str">
            <v>GRM0335C1HR80WA01D</v>
          </cell>
          <cell r="C271" t="str">
            <v>BUY1</v>
          </cell>
          <cell r="D271">
            <v>423221528</v>
          </cell>
          <cell r="E271">
            <v>0</v>
          </cell>
          <cell r="F271" t="str">
            <v>CERAMIC CAPACITOR 0.8PF +-0.05^</v>
          </cell>
          <cell r="H271" t="str">
            <v>ETA</v>
          </cell>
        </row>
        <row r="272">
          <cell r="B272" t="str">
            <v>CRCW040275R0FKED</v>
          </cell>
          <cell r="C272" t="str">
            <v>BUY1</v>
          </cell>
          <cell r="D272">
            <v>401234955</v>
          </cell>
          <cell r="E272">
            <v>400275565</v>
          </cell>
          <cell r="F272" t="str">
            <v>CHIP RESIS 75 OHM 1% .063W T&amp;R</v>
          </cell>
          <cell r="H272" t="str">
            <v>ETA</v>
          </cell>
        </row>
        <row r="273">
          <cell r="B273" t="str">
            <v>GRM1555C1H3R3WA01D</v>
          </cell>
          <cell r="C273" t="str">
            <v>BUY1</v>
          </cell>
          <cell r="D273">
            <v>402237060</v>
          </cell>
          <cell r="E273">
            <v>0</v>
          </cell>
          <cell r="F273" t="str">
            <v>CHIP CAP 3.3PF +-0.05PF 50V CERAMIC T&amp;R</v>
          </cell>
          <cell r="H273" t="str">
            <v>ETA</v>
          </cell>
        </row>
        <row r="274">
          <cell r="B274" t="str">
            <v>CRCW040252K3FKED</v>
          </cell>
          <cell r="C274" t="str">
            <v>BUY1</v>
          </cell>
          <cell r="D274">
            <v>401041482</v>
          </cell>
          <cell r="E274">
            <v>401240104</v>
          </cell>
          <cell r="F274" t="str">
            <v>CHIP RESIS 52.3KOHM 1% .063W T&amp;R</v>
          </cell>
          <cell r="H274" t="str">
            <v>ETA</v>
          </cell>
        </row>
        <row r="275">
          <cell r="B275" t="str">
            <v>CRCW040268R1FKED</v>
          </cell>
          <cell r="C275" t="str">
            <v>BUY1</v>
          </cell>
          <cell r="D275">
            <v>401554152</v>
          </cell>
          <cell r="E275">
            <v>401502495</v>
          </cell>
          <cell r="F275" t="str">
            <v>CHIP RESIS 68.1 OHM 1^ .063W T&amp;R</v>
          </cell>
          <cell r="H275" t="str">
            <v>ETA</v>
          </cell>
        </row>
        <row r="276">
          <cell r="B276" t="str">
            <v>CRCW04027K32FKED</v>
          </cell>
          <cell r="C276" t="str">
            <v>BUY1</v>
          </cell>
          <cell r="D276">
            <v>401236810</v>
          </cell>
          <cell r="E276">
            <v>400563125</v>
          </cell>
          <cell r="F276" t="str">
            <v>CHIP RESIS 7.32KOHM 1^ .063W T&amp;R</v>
          </cell>
          <cell r="H276" t="str">
            <v>ETA</v>
          </cell>
        </row>
        <row r="277">
          <cell r="B277" t="str">
            <v>CRCW04021K50FKED</v>
          </cell>
          <cell r="C277" t="str">
            <v>BUY1</v>
          </cell>
          <cell r="D277">
            <v>400658312</v>
          </cell>
          <cell r="E277">
            <v>400275350</v>
          </cell>
          <cell r="F277" t="str">
            <v>CHIP RESIS 1.5KOHM 1%  PB-FREE T&amp;R</v>
          </cell>
          <cell r="H277" t="str">
            <v>ETA</v>
          </cell>
        </row>
        <row r="278">
          <cell r="B278" t="str">
            <v>CRCW04025K49FKED</v>
          </cell>
          <cell r="C278" t="str">
            <v>BUY1</v>
          </cell>
          <cell r="D278">
            <v>401485740</v>
          </cell>
          <cell r="E278">
            <v>401240079</v>
          </cell>
          <cell r="F278" t="str">
            <v>CHIP RESIS 5.49KOHM 1^ .063W T&amp;R</v>
          </cell>
          <cell r="H278" t="str">
            <v>ETA</v>
          </cell>
        </row>
        <row r="279">
          <cell r="B279" t="str">
            <v>CRCW04025K62FKED</v>
          </cell>
          <cell r="C279" t="str">
            <v>BUY1</v>
          </cell>
          <cell r="D279">
            <v>401485741</v>
          </cell>
          <cell r="E279">
            <v>401240080</v>
          </cell>
          <cell r="F279" t="str">
            <v>CHIP RESIS 5.62KOHM 1^ .063W T&amp;R</v>
          </cell>
          <cell r="H279" t="str">
            <v>ETA</v>
          </cell>
        </row>
        <row r="280">
          <cell r="B280" t="str">
            <v>CRCW04026K65FKED</v>
          </cell>
          <cell r="C280" t="str">
            <v>BUY1</v>
          </cell>
          <cell r="D280">
            <v>405265086</v>
          </cell>
          <cell r="E280">
            <v>400275792</v>
          </cell>
          <cell r="F280" t="str">
            <v>CHIP RESIS 6.65KOHM 1% .063W T&amp;R</v>
          </cell>
          <cell r="H280" t="str">
            <v>ETA</v>
          </cell>
        </row>
        <row r="281">
          <cell r="B281" t="str">
            <v>4HP5ON-SS</v>
          </cell>
          <cell r="C281" t="str">
            <v>BUY1</v>
          </cell>
          <cell r="D281">
            <v>401534899</v>
          </cell>
          <cell r="E281">
            <v>416955770</v>
          </cell>
          <cell r="F281" t="str">
            <v>PLUG,HOLLOW,HEX,7/16"-20 UNF-2A,SAE,ASSY</v>
          </cell>
          <cell r="H281" t="str">
            <v>ETA</v>
          </cell>
        </row>
        <row r="282">
          <cell r="B282" t="str">
            <v>02015J1R0PBSTR</v>
          </cell>
          <cell r="C282" t="str">
            <v>BUY1</v>
          </cell>
          <cell r="D282">
            <v>401487079</v>
          </cell>
          <cell r="E282">
            <v>423049607</v>
          </cell>
          <cell r="F282" t="str">
            <v>CHIP CAP 1.0PF +-.02PF 50V T&amp;R</v>
          </cell>
          <cell r="H282" t="str">
            <v>ETA</v>
          </cell>
        </row>
        <row r="283">
          <cell r="B283" t="str">
            <v>0402CS-1N0XJLW</v>
          </cell>
          <cell r="C283" t="str">
            <v>BUY1</v>
          </cell>
          <cell r="D283">
            <v>401341716</v>
          </cell>
          <cell r="E283">
            <v>0</v>
          </cell>
          <cell r="F283" t="str">
            <v>CHIP INDUCTOR 1.0NH 5^ T&amp;R</v>
          </cell>
          <cell r="H283" t="str">
            <v>STOCK</v>
          </cell>
        </row>
        <row r="284">
          <cell r="B284" t="str">
            <v>0402CS-2N7XJSW</v>
          </cell>
          <cell r="C284" t="str">
            <v>BUY1</v>
          </cell>
          <cell r="D284">
            <v>401258205</v>
          </cell>
          <cell r="E284">
            <v>0</v>
          </cell>
          <cell r="F284" t="str">
            <v>CHIP INDUCTOR 2.7NH 5^ T&amp;R</v>
          </cell>
          <cell r="H284" t="str">
            <v>ETA</v>
          </cell>
        </row>
        <row r="285">
          <cell r="B285" t="str">
            <v>0402X105K160SNT</v>
          </cell>
          <cell r="C285" t="str">
            <v>BUY1</v>
          </cell>
          <cell r="D285">
            <v>401517231</v>
          </cell>
          <cell r="E285">
            <v>401502422</v>
          </cell>
          <cell r="F285" t="str">
            <v>CHIP CAP 1UF 10^ 16V X7R T&amp;R</v>
          </cell>
          <cell r="H285" t="str">
            <v>STOCK</v>
          </cell>
        </row>
        <row r="286">
          <cell r="B286" t="str">
            <v>0603LS-122XGRC</v>
          </cell>
          <cell r="C286" t="str">
            <v>BUY1</v>
          </cell>
          <cell r="D286">
            <v>405810263</v>
          </cell>
          <cell r="E286">
            <v>401502526</v>
          </cell>
          <cell r="F286" t="str">
            <v>CHIP INDUCTOR 1.2UH 2^ T&amp;R</v>
          </cell>
          <cell r="H286" t="str">
            <v>STOCK</v>
          </cell>
        </row>
        <row r="287">
          <cell r="B287" t="str">
            <v>0603LS-821XJRC</v>
          </cell>
          <cell r="C287" t="str">
            <v>BUY1</v>
          </cell>
          <cell r="D287">
            <v>405810264</v>
          </cell>
          <cell r="E287">
            <v>406854983</v>
          </cell>
          <cell r="F287" t="str">
            <v>CHIP INDUCTOR 820NH 5^ LEAD-FREE T&amp;R</v>
          </cell>
          <cell r="H287" t="str">
            <v>STOCK</v>
          </cell>
        </row>
        <row r="288">
          <cell r="B288" t="str">
            <v>08055C105KAT2A</v>
          </cell>
          <cell r="C288" t="str">
            <v>BUY1</v>
          </cell>
          <cell r="D288">
            <v>413658119</v>
          </cell>
          <cell r="E288">
            <v>401502466</v>
          </cell>
          <cell r="F288" t="str">
            <v>CHIP CAP 1UF 10% 50V X7R T&amp;R</v>
          </cell>
          <cell r="H288" t="str">
            <v>ETA</v>
          </cell>
        </row>
        <row r="289">
          <cell r="B289" t="str">
            <v>0805ZC106KAT2A</v>
          </cell>
          <cell r="C289" t="str">
            <v>BUY1</v>
          </cell>
          <cell r="D289">
            <v>414202262</v>
          </cell>
          <cell r="E289">
            <v>401502387</v>
          </cell>
          <cell r="F289" t="str">
            <v>CHIP CAP 10UF 10^ 10V X7R T&amp;R</v>
          </cell>
          <cell r="H289" t="str">
            <v>ETA</v>
          </cell>
        </row>
        <row r="290">
          <cell r="B290" t="str">
            <v>096-0002-0009</v>
          </cell>
          <cell r="C290" t="str">
            <v>BUY3</v>
          </cell>
          <cell r="D290" t="str">
            <v>N64929193</v>
          </cell>
          <cell r="E290" t="str">
            <v>FFF005517</v>
          </cell>
          <cell r="F290" t="str">
            <v>CONN RECT ACCESS JACKPOST ASSY.</v>
          </cell>
          <cell r="H290" t="str">
            <v>ETA</v>
          </cell>
        </row>
        <row r="291">
          <cell r="B291" t="str">
            <v>1022Y326-001</v>
          </cell>
          <cell r="C291" t="str">
            <v>A</v>
          </cell>
          <cell r="D291">
            <v>400380505</v>
          </cell>
          <cell r="E291">
            <v>0</v>
          </cell>
          <cell r="F291" t="str">
            <v>BUSHING</v>
          </cell>
          <cell r="H291" t="str">
            <v>ETA</v>
          </cell>
        </row>
        <row r="292">
          <cell r="B292" t="str">
            <v>1093J360-002</v>
          </cell>
          <cell r="C292" t="str">
            <v>B</v>
          </cell>
          <cell r="D292">
            <v>404482031</v>
          </cell>
          <cell r="E292">
            <v>0</v>
          </cell>
          <cell r="F292" t="str">
            <v>SHIM 0.6X0.5D</v>
          </cell>
          <cell r="H292" t="str">
            <v>ETA</v>
          </cell>
        </row>
        <row r="293">
          <cell r="B293" t="str">
            <v>1093L092-001</v>
          </cell>
          <cell r="C293" t="str">
            <v>-</v>
          </cell>
          <cell r="D293">
            <v>408786578</v>
          </cell>
          <cell r="E293">
            <v>0</v>
          </cell>
          <cell r="F293" t="str">
            <v>REBALLING 1097C981-001</v>
          </cell>
          <cell r="H293" t="str">
            <v>BFE - ETA</v>
          </cell>
        </row>
        <row r="294">
          <cell r="B294" t="str">
            <v>1093L211-001</v>
          </cell>
          <cell r="C294" t="str">
            <v>C</v>
          </cell>
          <cell r="D294">
            <v>408441119</v>
          </cell>
          <cell r="E294">
            <v>0</v>
          </cell>
          <cell r="F294" t="str">
            <v>BIT SEMI RIGID</v>
          </cell>
          <cell r="H294" t="str">
            <v>BFE - ETA</v>
          </cell>
        </row>
        <row r="295">
          <cell r="B295" t="str">
            <v>1093L395-001</v>
          </cell>
          <cell r="C295" t="str">
            <v>-</v>
          </cell>
          <cell r="D295">
            <v>417856322</v>
          </cell>
          <cell r="E295">
            <v>0</v>
          </cell>
          <cell r="F295" t="str">
            <v>PC ASSY FLEX JTAG</v>
          </cell>
          <cell r="G295" t="str">
            <v xml:space="preserve"> </v>
          </cell>
          <cell r="H295" t="str">
            <v>ASSY</v>
          </cell>
        </row>
        <row r="296">
          <cell r="B296" t="str">
            <v>1093L396-001</v>
          </cell>
          <cell r="C296" t="str">
            <v>-</v>
          </cell>
          <cell r="D296">
            <v>417634190</v>
          </cell>
          <cell r="E296">
            <v>0</v>
          </cell>
          <cell r="F296" t="str">
            <v>JTAG FLEX PC BLANK MASTER</v>
          </cell>
          <cell r="H296" t="str">
            <v>BFE - ETA</v>
          </cell>
        </row>
        <row r="297">
          <cell r="B297" t="str">
            <v>1093L944-001</v>
          </cell>
          <cell r="C297">
            <v>-2</v>
          </cell>
          <cell r="D297">
            <v>410900968</v>
          </cell>
          <cell r="E297">
            <v>0</v>
          </cell>
          <cell r="F297" t="str">
            <v>GUARD COVER ABSORBER BONDING</v>
          </cell>
          <cell r="H297" t="str">
            <v>ETA</v>
          </cell>
        </row>
        <row r="298">
          <cell r="B298" t="str">
            <v>1093M635-003</v>
          </cell>
          <cell r="C298" t="str">
            <v>-</v>
          </cell>
          <cell r="D298">
            <v>418803861</v>
          </cell>
          <cell r="E298">
            <v>0</v>
          </cell>
          <cell r="F298" t="str">
            <v>GAG ASSY</v>
          </cell>
          <cell r="H298" t="str">
            <v>ASSY</v>
          </cell>
        </row>
        <row r="299">
          <cell r="B299" t="str">
            <v>1093N696-001</v>
          </cell>
          <cell r="C299" t="str">
            <v>-</v>
          </cell>
          <cell r="D299">
            <v>414847057</v>
          </cell>
          <cell r="E299">
            <v>0</v>
          </cell>
          <cell r="F299" t="str">
            <v>JTAG COVER</v>
          </cell>
          <cell r="H299" t="str">
            <v>BFE - ETA</v>
          </cell>
        </row>
        <row r="300">
          <cell r="B300" t="str">
            <v>1093N705-001</v>
          </cell>
          <cell r="C300" t="str">
            <v>-</v>
          </cell>
          <cell r="D300">
            <v>409752329</v>
          </cell>
          <cell r="E300">
            <v>0</v>
          </cell>
          <cell r="F300" t="str">
            <v>0-80 NUT FOR AMP</v>
          </cell>
          <cell r="H300" t="str">
            <v>ETA</v>
          </cell>
        </row>
        <row r="301">
          <cell r="B301" t="str">
            <v>1093R379-001</v>
          </cell>
          <cell r="C301" t="str">
            <v>-</v>
          </cell>
          <cell r="D301">
            <v>416012132</v>
          </cell>
          <cell r="E301">
            <v>0</v>
          </cell>
          <cell r="F301" t="str">
            <v>SPACER</v>
          </cell>
          <cell r="H301" t="str">
            <v>ETA</v>
          </cell>
        </row>
        <row r="302">
          <cell r="B302" t="str">
            <v>1093U332-001</v>
          </cell>
          <cell r="C302" t="str">
            <v>-</v>
          </cell>
          <cell r="D302">
            <v>410410324</v>
          </cell>
          <cell r="E302">
            <v>0</v>
          </cell>
          <cell r="F302" t="str">
            <v>THERMAL PAD 4X4X2</v>
          </cell>
          <cell r="H302" t="str">
            <v>ETA</v>
          </cell>
        </row>
        <row r="303">
          <cell r="B303" t="str">
            <v>1093U335-001</v>
          </cell>
          <cell r="C303" t="str">
            <v>-</v>
          </cell>
          <cell r="D303">
            <v>410422226</v>
          </cell>
          <cell r="E303">
            <v>0</v>
          </cell>
          <cell r="F303" t="str">
            <v>THERMAL PAD 4X4X1</v>
          </cell>
          <cell r="H303" t="str">
            <v>ETA</v>
          </cell>
        </row>
        <row r="304">
          <cell r="B304" t="str">
            <v>1093U336-001</v>
          </cell>
          <cell r="C304" t="str">
            <v>-</v>
          </cell>
          <cell r="D304">
            <v>410404206</v>
          </cell>
          <cell r="E304">
            <v>0</v>
          </cell>
          <cell r="F304" t="str">
            <v>THERMAL PAD 3X3X1</v>
          </cell>
          <cell r="H304" t="str">
            <v>ETA</v>
          </cell>
        </row>
        <row r="305">
          <cell r="B305" t="str">
            <v>1093U337-001</v>
          </cell>
          <cell r="C305" t="str">
            <v>-</v>
          </cell>
          <cell r="D305">
            <v>410404209</v>
          </cell>
          <cell r="E305">
            <v>0</v>
          </cell>
          <cell r="F305" t="str">
            <v>THERMAL PAD 7X7X1</v>
          </cell>
          <cell r="H305" t="str">
            <v>ETA</v>
          </cell>
        </row>
        <row r="306">
          <cell r="B306" t="str">
            <v>1093W210-001</v>
          </cell>
          <cell r="C306" t="str">
            <v>B</v>
          </cell>
          <cell r="D306">
            <v>415995571</v>
          </cell>
          <cell r="E306">
            <v>0</v>
          </cell>
          <cell r="F306" t="str">
            <v>BSC MECH ASSY</v>
          </cell>
          <cell r="H306" t="str">
            <v>ASSY</v>
          </cell>
        </row>
        <row r="307">
          <cell r="B307" t="str">
            <v>1093W212-001</v>
          </cell>
          <cell r="C307" t="str">
            <v>C</v>
          </cell>
          <cell r="D307">
            <v>415447350</v>
          </cell>
          <cell r="E307">
            <v>0</v>
          </cell>
          <cell r="F307" t="str">
            <v>BSC COVER</v>
          </cell>
          <cell r="G307" t="str">
            <v>כרגע נמצא בטיפול של צוות טכני אלתא(אמיר) מול הספק 20/07</v>
          </cell>
          <cell r="H307" t="str">
            <v>בטיפול אלתא - פרוייקט שרית פיקר</v>
          </cell>
        </row>
        <row r="308">
          <cell r="B308" t="str">
            <v>1094U750-001</v>
          </cell>
          <cell r="C308" t="str">
            <v>A</v>
          </cell>
          <cell r="D308">
            <v>400072221</v>
          </cell>
          <cell r="E308">
            <v>0</v>
          </cell>
          <cell r="F308" t="str">
            <v>F/A X3IQ MIXER</v>
          </cell>
          <cell r="H308" t="str">
            <v>BFE - ETA</v>
          </cell>
        </row>
        <row r="309">
          <cell r="B309" t="str">
            <v>1096A410-001</v>
          </cell>
          <cell r="C309" t="str">
            <v>-</v>
          </cell>
          <cell r="D309">
            <v>418333551</v>
          </cell>
          <cell r="E309">
            <v>0</v>
          </cell>
          <cell r="F309" t="str">
            <v>FE 4W</v>
          </cell>
          <cell r="G309" t="str">
            <v xml:space="preserve"> </v>
          </cell>
          <cell r="H309" t="str">
            <v>BFE - בעייתי</v>
          </cell>
        </row>
        <row r="310">
          <cell r="B310" t="str">
            <v>1096B634-001</v>
          </cell>
          <cell r="C310" t="str">
            <v>-</v>
          </cell>
          <cell r="D310">
            <v>405720597</v>
          </cell>
          <cell r="E310">
            <v>0</v>
          </cell>
          <cell r="F310" t="str">
            <v>GNG THERMAL PAD 4X4</v>
          </cell>
          <cell r="H310" t="str">
            <v>ETA</v>
          </cell>
        </row>
        <row r="311">
          <cell r="B311" t="str">
            <v>1096B650-003</v>
          </cell>
          <cell r="C311" t="str">
            <v>B</v>
          </cell>
          <cell r="D311">
            <v>406563605</v>
          </cell>
          <cell r="E311">
            <v>0</v>
          </cell>
          <cell r="F311" t="str">
            <v>PC ASSY GNG</v>
          </cell>
          <cell r="H311" t="str">
            <v>ASSY</v>
          </cell>
        </row>
        <row r="312">
          <cell r="B312" t="str">
            <v>1096B652-003</v>
          </cell>
          <cell r="C312" t="str">
            <v>-</v>
          </cell>
          <cell r="D312">
            <v>417102701</v>
          </cell>
          <cell r="E312">
            <v>0</v>
          </cell>
          <cell r="F312" t="str">
            <v>GNG PC BLANK MASTER</v>
          </cell>
          <cell r="H312" t="str">
            <v>BFE - ETA</v>
          </cell>
        </row>
        <row r="313">
          <cell r="B313" t="str">
            <v>1096C850-003</v>
          </cell>
          <cell r="C313" t="str">
            <v>-</v>
          </cell>
          <cell r="D313">
            <v>417882392</v>
          </cell>
          <cell r="E313">
            <v>0</v>
          </cell>
          <cell r="F313" t="str">
            <v>CAL/GUARD PC ASSY</v>
          </cell>
          <cell r="H313" t="str">
            <v>ASSY</v>
          </cell>
        </row>
        <row r="314">
          <cell r="B314" t="str">
            <v>1096C852-002</v>
          </cell>
          <cell r="C314" t="str">
            <v>-</v>
          </cell>
          <cell r="D314">
            <v>417651350</v>
          </cell>
          <cell r="E314">
            <v>0</v>
          </cell>
          <cell r="F314" t="str">
            <v>CAL/GUARD PC BLANK MASTER</v>
          </cell>
          <cell r="H314" t="str">
            <v>BFE - ETA</v>
          </cell>
        </row>
        <row r="315">
          <cell r="B315" t="str">
            <v>1096D240-003</v>
          </cell>
          <cell r="C315" t="str">
            <v>A</v>
          </cell>
          <cell r="D315">
            <v>415923573</v>
          </cell>
          <cell r="E315">
            <v>0</v>
          </cell>
          <cell r="F315" t="str">
            <v>PC ASSY EXC</v>
          </cell>
          <cell r="H315" t="str">
            <v>ASSY</v>
          </cell>
        </row>
        <row r="316">
          <cell r="B316" t="str">
            <v>1096D242-002</v>
          </cell>
          <cell r="C316" t="str">
            <v>-</v>
          </cell>
          <cell r="D316">
            <v>406124222</v>
          </cell>
          <cell r="E316">
            <v>0</v>
          </cell>
          <cell r="F316" t="str">
            <v>PC BLANK MASTER DWG.MAH-3 Z2</v>
          </cell>
          <cell r="H316" t="str">
            <v>BFE - ETA</v>
          </cell>
        </row>
        <row r="317">
          <cell r="B317" t="str">
            <v>1096F000-003</v>
          </cell>
          <cell r="C317" t="str">
            <v>A</v>
          </cell>
          <cell r="D317">
            <v>410439769</v>
          </cell>
          <cell r="E317">
            <v>0</v>
          </cell>
          <cell r="F317" t="str">
            <v>F/ASSY - EXCITER</v>
          </cell>
          <cell r="H317" t="str">
            <v>ASSY</v>
          </cell>
        </row>
        <row r="318">
          <cell r="B318" t="str">
            <v>1096F010-002</v>
          </cell>
          <cell r="C318" t="str">
            <v>-</v>
          </cell>
          <cell r="D318">
            <v>406609565</v>
          </cell>
          <cell r="E318">
            <v>0</v>
          </cell>
          <cell r="F318" t="str">
            <v>BOTTOM COVER</v>
          </cell>
          <cell r="H318" t="str">
            <v>ETA</v>
          </cell>
        </row>
        <row r="319">
          <cell r="B319" t="str">
            <v>1096F011-002</v>
          </cell>
          <cell r="C319" t="str">
            <v>-</v>
          </cell>
          <cell r="D319">
            <v>406609566</v>
          </cell>
          <cell r="E319">
            <v>0</v>
          </cell>
          <cell r="F319" t="str">
            <v>TOP COVER</v>
          </cell>
          <cell r="H319" t="str">
            <v>ETA</v>
          </cell>
        </row>
        <row r="320">
          <cell r="B320" t="str">
            <v>1096F529-001</v>
          </cell>
          <cell r="C320" t="str">
            <v>A</v>
          </cell>
          <cell r="D320">
            <v>407578395</v>
          </cell>
          <cell r="E320">
            <v>0</v>
          </cell>
          <cell r="F320" t="str">
            <v>THERMAL PAD 17X17X1.5</v>
          </cell>
          <cell r="H320" t="str">
            <v>ETA</v>
          </cell>
        </row>
        <row r="321">
          <cell r="B321" t="str">
            <v>1096F598-002</v>
          </cell>
          <cell r="C321" t="str">
            <v>A</v>
          </cell>
          <cell r="D321">
            <v>407192549</v>
          </cell>
          <cell r="E321">
            <v>0</v>
          </cell>
          <cell r="F321" t="str">
            <v>GNG COVER ASSY</v>
          </cell>
          <cell r="H321" t="str">
            <v>ETA</v>
          </cell>
        </row>
        <row r="322">
          <cell r="B322" t="str">
            <v>1096F602-001</v>
          </cell>
          <cell r="C322">
            <v>-2</v>
          </cell>
          <cell r="D322">
            <v>407188522</v>
          </cell>
          <cell r="E322">
            <v>0</v>
          </cell>
          <cell r="F322" t="str">
            <v>CONTACT ASSY</v>
          </cell>
          <cell r="H322" t="str">
            <v>ETA</v>
          </cell>
        </row>
        <row r="323">
          <cell r="B323" t="str">
            <v>1096G860-002</v>
          </cell>
          <cell r="C323">
            <v>-2</v>
          </cell>
          <cell r="D323">
            <v>406626653</v>
          </cell>
          <cell r="E323">
            <v>0</v>
          </cell>
          <cell r="F323" t="str">
            <v>PC ASSY QGC</v>
          </cell>
          <cell r="H323" t="str">
            <v>ASSY</v>
          </cell>
        </row>
        <row r="324">
          <cell r="B324" t="str">
            <v>1096G862-002</v>
          </cell>
          <cell r="C324" t="str">
            <v>-</v>
          </cell>
          <cell r="D324">
            <v>406632113</v>
          </cell>
          <cell r="E324">
            <v>0</v>
          </cell>
          <cell r="F324" t="str">
            <v>PC BLANK MASTER DGW. DAA-3 Z1</v>
          </cell>
          <cell r="G324" t="str">
            <v>ASP יגיעו 210 ב 20/08/26 לאופק , והיתרה עד ה 15/08/26</v>
          </cell>
          <cell r="H324" t="str">
            <v>BFE -ETA+ TBD</v>
          </cell>
        </row>
        <row r="325">
          <cell r="B325" t="str">
            <v>1096G880-003</v>
          </cell>
          <cell r="C325" t="str">
            <v>-</v>
          </cell>
          <cell r="D325">
            <v>418052746</v>
          </cell>
          <cell r="E325">
            <v>0</v>
          </cell>
          <cell r="F325" t="str">
            <v>PC ASSY ADAPTER</v>
          </cell>
          <cell r="H325" t="str">
            <v>ASSY</v>
          </cell>
        </row>
        <row r="326">
          <cell r="B326" t="str">
            <v>1096G882-002</v>
          </cell>
          <cell r="C326" t="str">
            <v>-</v>
          </cell>
          <cell r="D326">
            <v>417908343</v>
          </cell>
          <cell r="E326">
            <v>0</v>
          </cell>
          <cell r="F326" t="str">
            <v>GNG ADAPTOR PC BLANK MASTER</v>
          </cell>
          <cell r="G326" t="str">
            <v xml:space="preserve"> </v>
          </cell>
          <cell r="H326" t="str">
            <v>BFE - ETA</v>
          </cell>
        </row>
        <row r="327">
          <cell r="B327" t="str">
            <v>1096J793-002</v>
          </cell>
          <cell r="C327" t="str">
            <v>-</v>
          </cell>
          <cell r="D327">
            <v>414831307</v>
          </cell>
          <cell r="E327">
            <v>0</v>
          </cell>
          <cell r="F327" t="str">
            <v>SEMI RIGID W1</v>
          </cell>
          <cell r="H327" t="str">
            <v>BFE - ETA</v>
          </cell>
        </row>
        <row r="328">
          <cell r="B328" t="str">
            <v>1096J794-002</v>
          </cell>
          <cell r="C328" t="str">
            <v>-</v>
          </cell>
          <cell r="D328">
            <v>414907370</v>
          </cell>
          <cell r="E328">
            <v>0</v>
          </cell>
          <cell r="F328" t="str">
            <v>SEMI RIGID W2</v>
          </cell>
          <cell r="H328" t="str">
            <v>BFE - ETA</v>
          </cell>
        </row>
        <row r="329">
          <cell r="B329" t="str">
            <v>1096J796-001</v>
          </cell>
          <cell r="C329" t="str">
            <v>-</v>
          </cell>
          <cell r="D329">
            <v>409521491</v>
          </cell>
          <cell r="E329">
            <v>0</v>
          </cell>
          <cell r="F329" t="str">
            <v>QGC COVER</v>
          </cell>
          <cell r="G329" t="str">
            <v xml:space="preserve"> </v>
          </cell>
          <cell r="H329" t="str">
            <v xml:space="preserve">ירד מה AVL </v>
          </cell>
        </row>
        <row r="330">
          <cell r="B330" t="str">
            <v>1096J797-001</v>
          </cell>
          <cell r="C330" t="str">
            <v>-</v>
          </cell>
          <cell r="D330">
            <v>409530780</v>
          </cell>
          <cell r="E330">
            <v>0</v>
          </cell>
          <cell r="F330" t="str">
            <v>HEX BUSHING 5.1DIA</v>
          </cell>
          <cell r="H330" t="str">
            <v>ETA</v>
          </cell>
        </row>
        <row r="331">
          <cell r="B331" t="str">
            <v>1096J798-001</v>
          </cell>
          <cell r="C331" t="str">
            <v>-</v>
          </cell>
          <cell r="D331">
            <v>409521492</v>
          </cell>
          <cell r="E331">
            <v>0</v>
          </cell>
          <cell r="F331" t="str">
            <v>HEX BUSHING 5.2DIA</v>
          </cell>
          <cell r="H331" t="str">
            <v>ETA</v>
          </cell>
        </row>
        <row r="332">
          <cell r="B332" t="str">
            <v>1096J800-001</v>
          </cell>
          <cell r="C332" t="str">
            <v>D01</v>
          </cell>
          <cell r="D332">
            <v>407425173</v>
          </cell>
          <cell r="E332">
            <v>0</v>
          </cell>
          <cell r="F332" t="str">
            <v>PC ASSY ADAPTER BFU</v>
          </cell>
          <cell r="H332" t="str">
            <v>ASSY</v>
          </cell>
        </row>
        <row r="333">
          <cell r="B333" t="str">
            <v>1096J801-001</v>
          </cell>
          <cell r="C333" t="str">
            <v>A</v>
          </cell>
          <cell r="D333">
            <v>409802932</v>
          </cell>
          <cell r="E333">
            <v>0</v>
          </cell>
          <cell r="F333" t="str">
            <v>CONNECTOR SCREW</v>
          </cell>
          <cell r="H333" t="str">
            <v>ETA</v>
          </cell>
        </row>
        <row r="334">
          <cell r="B334" t="str">
            <v>1096J802-001</v>
          </cell>
          <cell r="C334" t="str">
            <v>-</v>
          </cell>
          <cell r="D334">
            <v>409871841</v>
          </cell>
          <cell r="E334">
            <v>0</v>
          </cell>
          <cell r="F334" t="str">
            <v>PC BLANK MASTER DWG CLL-729 Z1</v>
          </cell>
          <cell r="H334" t="str">
            <v>BFE - ETA</v>
          </cell>
        </row>
        <row r="335">
          <cell r="B335" t="str">
            <v>1096J805-001</v>
          </cell>
          <cell r="C335" t="str">
            <v>-</v>
          </cell>
          <cell r="D335">
            <v>409564059</v>
          </cell>
          <cell r="E335">
            <v>0</v>
          </cell>
          <cell r="F335" t="str">
            <v>ROUND GUIDE PIN 3.05DIA</v>
          </cell>
          <cell r="H335" t="str">
            <v>ETA</v>
          </cell>
        </row>
        <row r="336">
          <cell r="B336" t="str">
            <v>1096J810-001</v>
          </cell>
          <cell r="C336">
            <v>-1</v>
          </cell>
          <cell r="D336">
            <v>407425171</v>
          </cell>
          <cell r="E336">
            <v>0</v>
          </cell>
          <cell r="F336" t="str">
            <v>PC ASSY FLEX GUARD</v>
          </cell>
          <cell r="H336" t="str">
            <v>ASSY</v>
          </cell>
        </row>
        <row r="337">
          <cell r="B337" t="str">
            <v>1096J812-001</v>
          </cell>
          <cell r="C337" t="str">
            <v>-</v>
          </cell>
          <cell r="D337">
            <v>409530732</v>
          </cell>
          <cell r="E337">
            <v>0</v>
          </cell>
          <cell r="F337" t="str">
            <v>PC BLANK MASTER DWG CLL-732 Z1</v>
          </cell>
          <cell r="H337" t="str">
            <v>BFE - ETA</v>
          </cell>
        </row>
        <row r="338">
          <cell r="B338" t="str">
            <v>1096M790-001</v>
          </cell>
          <cell r="C338">
            <v>-1</v>
          </cell>
          <cell r="D338">
            <v>416545850</v>
          </cell>
          <cell r="E338" t="str">
            <v xml:space="preserve"> </v>
          </cell>
          <cell r="F338" t="str">
            <v>F/A C BAND SWMATRIX</v>
          </cell>
          <cell r="G338" t="str">
            <v xml:space="preserve"> </v>
          </cell>
          <cell r="H338" t="str">
            <v>BFE - ETA</v>
          </cell>
        </row>
        <row r="339">
          <cell r="B339" t="str">
            <v>1096U730-001</v>
          </cell>
          <cell r="C339" t="str">
            <v>A</v>
          </cell>
          <cell r="D339">
            <v>400072192</v>
          </cell>
          <cell r="E339">
            <v>0</v>
          </cell>
          <cell r="F339" t="str">
            <v>F/ASSY X4IQ MIXER</v>
          </cell>
          <cell r="H339" t="str">
            <v>BFE - ETA</v>
          </cell>
        </row>
        <row r="340">
          <cell r="B340" t="str">
            <v>1097A328-002</v>
          </cell>
          <cell r="C340" t="str">
            <v>A</v>
          </cell>
          <cell r="D340">
            <v>423765393</v>
          </cell>
          <cell r="E340">
            <v>0</v>
          </cell>
          <cell r="F340" t="str">
            <v>X-MFC 2PORT F/ASSY</v>
          </cell>
          <cell r="H340" t="str">
            <v>BFE - ETA</v>
          </cell>
        </row>
        <row r="341">
          <cell r="B341" t="str">
            <v>1097A531-001</v>
          </cell>
          <cell r="C341" t="str">
            <v>A</v>
          </cell>
          <cell r="D341">
            <v>418558898</v>
          </cell>
          <cell r="E341">
            <v>0</v>
          </cell>
          <cell r="F341" t="str">
            <v>F/ASSY X BAND QCC</v>
          </cell>
          <cell r="H341" t="str">
            <v>BFE - בעייתי</v>
          </cell>
        </row>
        <row r="342">
          <cell r="B342" t="str">
            <v>145-AA1J/118</v>
          </cell>
          <cell r="C342" t="str">
            <v>BUY1</v>
          </cell>
          <cell r="D342">
            <v>406559377</v>
          </cell>
          <cell r="E342">
            <v>0</v>
          </cell>
          <cell r="F342" t="str">
            <v>CONN RF ADPT SMP(F)/SMP(F) L=16.55-17.82</v>
          </cell>
          <cell r="H342" t="str">
            <v>ETA</v>
          </cell>
        </row>
        <row r="343">
          <cell r="B343" t="str">
            <v>20-41111</v>
          </cell>
          <cell r="C343" t="str">
            <v>BUY1</v>
          </cell>
          <cell r="D343" t="str">
            <v>N87921284</v>
          </cell>
          <cell r="E343">
            <v>0</v>
          </cell>
          <cell r="F343" t="str">
            <v>CONDUCTIVE  WIRE MESH STRIP 2.39MM D</v>
          </cell>
          <cell r="H343" t="str">
            <v>ETA</v>
          </cell>
        </row>
        <row r="344">
          <cell r="B344" t="str">
            <v>2201E366-001</v>
          </cell>
          <cell r="C344" t="str">
            <v>A</v>
          </cell>
          <cell r="D344">
            <v>400378204</v>
          </cell>
          <cell r="E344">
            <v>0</v>
          </cell>
          <cell r="F344" t="str">
            <v>BFU BOTTOM COVER</v>
          </cell>
          <cell r="H344" t="str">
            <v>ETA</v>
          </cell>
        </row>
        <row r="345">
          <cell r="B345" t="str">
            <v>2201E370-001</v>
          </cell>
          <cell r="C345" t="str">
            <v>B01</v>
          </cell>
          <cell r="D345">
            <v>400378213</v>
          </cell>
          <cell r="E345">
            <v>0</v>
          </cell>
          <cell r="F345" t="str">
            <v>MCC ASSY</v>
          </cell>
          <cell r="H345" t="str">
            <v>ASSY</v>
          </cell>
        </row>
        <row r="346">
          <cell r="B346" t="str">
            <v>2201E375-001</v>
          </cell>
          <cell r="C346" t="str">
            <v>-</v>
          </cell>
          <cell r="D346">
            <v>400378197</v>
          </cell>
          <cell r="E346">
            <v>0</v>
          </cell>
          <cell r="F346" t="str">
            <v>STIFFNER</v>
          </cell>
          <cell r="H346" t="str">
            <v>ETA</v>
          </cell>
        </row>
        <row r="347">
          <cell r="B347" t="str">
            <v>2201E381-001</v>
          </cell>
          <cell r="C347" t="str">
            <v>-</v>
          </cell>
          <cell r="D347">
            <v>425940303</v>
          </cell>
          <cell r="E347">
            <v>0</v>
          </cell>
          <cell r="F347" t="str">
            <v>MSATA SPACER</v>
          </cell>
          <cell r="H347" t="str">
            <v>ETA</v>
          </cell>
        </row>
        <row r="348">
          <cell r="B348" t="str">
            <v>2201E389-001</v>
          </cell>
          <cell r="C348" t="str">
            <v>-</v>
          </cell>
          <cell r="D348">
            <v>402088627</v>
          </cell>
          <cell r="E348">
            <v>0</v>
          </cell>
          <cell r="F348" t="str">
            <v>UDC SINGLE PAD</v>
          </cell>
          <cell r="H348" t="str">
            <v>ETA</v>
          </cell>
        </row>
        <row r="349">
          <cell r="B349" t="str">
            <v>2201E440-001</v>
          </cell>
          <cell r="C349" t="str">
            <v>-</v>
          </cell>
          <cell r="D349">
            <v>418803876</v>
          </cell>
          <cell r="E349">
            <v>0</v>
          </cell>
          <cell r="F349" t="str">
            <v>UDC PC ASSY</v>
          </cell>
          <cell r="H349" t="str">
            <v>ASSY</v>
          </cell>
        </row>
        <row r="350">
          <cell r="B350" t="str">
            <v>2201E402-003</v>
          </cell>
          <cell r="C350" t="str">
            <v>-</v>
          </cell>
          <cell r="D350">
            <v>407338217</v>
          </cell>
          <cell r="E350">
            <v>0</v>
          </cell>
          <cell r="F350" t="str">
            <v>PC BLANK MASTER DWG. MAH-6 Z3</v>
          </cell>
          <cell r="H350" t="str">
            <v>BFE - ETA</v>
          </cell>
        </row>
        <row r="351">
          <cell r="B351" t="str">
            <v>2201E410-005</v>
          </cell>
          <cell r="C351" t="str">
            <v>-</v>
          </cell>
          <cell r="D351">
            <v>414014103</v>
          </cell>
          <cell r="E351">
            <v>0</v>
          </cell>
          <cell r="F351" t="str">
            <v>UDC POWER CARD</v>
          </cell>
          <cell r="H351" t="str">
            <v>ASSY</v>
          </cell>
        </row>
        <row r="352">
          <cell r="B352" t="str">
            <v>2201E412-002</v>
          </cell>
          <cell r="C352" t="str">
            <v>-</v>
          </cell>
          <cell r="D352">
            <v>405738892</v>
          </cell>
          <cell r="E352">
            <v>0</v>
          </cell>
          <cell r="F352" t="str">
            <v>PC BLANK MASTER DWG. UNR-1 Z2</v>
          </cell>
          <cell r="H352" t="str">
            <v>BFE - ETA</v>
          </cell>
        </row>
        <row r="353">
          <cell r="B353" t="str">
            <v>2201E427-001</v>
          </cell>
          <cell r="C353" t="str">
            <v>-</v>
          </cell>
          <cell r="D353">
            <v>407198039</v>
          </cell>
          <cell r="E353">
            <v>0</v>
          </cell>
          <cell r="F353" t="str">
            <v>PADS KIT EXC</v>
          </cell>
          <cell r="H353" t="str">
            <v>BFE - ETA</v>
          </cell>
        </row>
        <row r="354">
          <cell r="B354" t="str">
            <v>2201E701-002</v>
          </cell>
          <cell r="C354" t="str">
            <v>C</v>
          </cell>
          <cell r="D354">
            <v>403917251</v>
          </cell>
          <cell r="E354">
            <v>0</v>
          </cell>
          <cell r="F354" t="str">
            <v>PC ASSY MCC</v>
          </cell>
          <cell r="H354" t="str">
            <v>ASSY</v>
          </cell>
        </row>
        <row r="355">
          <cell r="B355" t="str">
            <v>2201E702-002</v>
          </cell>
          <cell r="C355" t="str">
            <v>-</v>
          </cell>
          <cell r="D355">
            <v>403870638</v>
          </cell>
          <cell r="E355">
            <v>0</v>
          </cell>
          <cell r="F355" t="str">
            <v>PC BLANK MASTER DWG. MAH-4 Z2</v>
          </cell>
          <cell r="H355" t="str">
            <v>BFE - ETA</v>
          </cell>
        </row>
        <row r="356">
          <cell r="B356" t="str">
            <v>3-5353652-6</v>
          </cell>
          <cell r="C356" t="str">
            <v>BUY1</v>
          </cell>
          <cell r="D356">
            <v>400607462</v>
          </cell>
          <cell r="E356">
            <v>0</v>
          </cell>
          <cell r="F356" t="str">
            <v>CONN RECT PLUG  B.T.B 440 CONT PCB,</v>
          </cell>
          <cell r="H356" t="str">
            <v>ETA</v>
          </cell>
        </row>
        <row r="357">
          <cell r="B357" t="str">
            <v>3-907EM163-80</v>
          </cell>
          <cell r="C357" t="str">
            <v>BUY1</v>
          </cell>
          <cell r="D357">
            <v>419961224</v>
          </cell>
          <cell r="E357">
            <v>0</v>
          </cell>
          <cell r="F357" t="str">
            <v>PACKING,O-RING,PREFORMED,PHOSPHATE ESTER</v>
          </cell>
          <cell r="H357" t="str">
            <v>ETA</v>
          </cell>
        </row>
        <row r="358">
          <cell r="B358" t="str">
            <v>30-03-2072-1285</v>
          </cell>
          <cell r="C358" t="str">
            <v>BUY2</v>
          </cell>
          <cell r="D358">
            <v>575281852</v>
          </cell>
          <cell r="E358">
            <v>0</v>
          </cell>
          <cell r="F358" t="str">
            <v>SEAL(O-RING),EMI,JUM NUT,SHL-19/20,I.D.=</v>
          </cell>
          <cell r="H358" t="str">
            <v>ETA</v>
          </cell>
        </row>
        <row r="359">
          <cell r="B359" t="str">
            <v>3SF162-0008-AX</v>
          </cell>
          <cell r="C359" t="str">
            <v>BUY1</v>
          </cell>
          <cell r="D359">
            <v>410732664</v>
          </cell>
          <cell r="E359">
            <v>0</v>
          </cell>
          <cell r="F359" t="str">
            <v>CONTACT,20AMP,GOLD PLATED OVER BECU,ROHS</v>
          </cell>
          <cell r="H359" t="str">
            <v>ETA</v>
          </cell>
        </row>
        <row r="360">
          <cell r="B360" t="str">
            <v>5AGXBA5D4F27I5G</v>
          </cell>
          <cell r="C360" t="str">
            <v>BUY1</v>
          </cell>
          <cell r="D360">
            <v>420227731</v>
          </cell>
          <cell r="E360">
            <v>420288959</v>
          </cell>
          <cell r="F360" t="str">
            <v>IC FPGA ARRIA V</v>
          </cell>
          <cell r="G360" t="str">
            <v xml:space="preserve"> </v>
          </cell>
          <cell r="H360" t="str">
            <v>ETA</v>
          </cell>
        </row>
        <row r="361">
          <cell r="B361" t="str">
            <v>5AGXFB1H4F35I3G</v>
          </cell>
          <cell r="C361" t="str">
            <v>BUY1</v>
          </cell>
          <cell r="D361">
            <v>422068842</v>
          </cell>
          <cell r="E361">
            <v>0</v>
          </cell>
          <cell r="F361" t="str">
            <v>IC FPGA ARRIA V 6GBPS 300KLE FBGA1152</v>
          </cell>
          <cell r="H361" t="str">
            <v>ETA</v>
          </cell>
        </row>
        <row r="362">
          <cell r="B362" t="str">
            <v>6930N115-001</v>
          </cell>
          <cell r="C362" t="str">
            <v>B</v>
          </cell>
          <cell r="D362">
            <v>409942446</v>
          </cell>
          <cell r="E362">
            <v>0</v>
          </cell>
          <cell r="F362" t="str">
            <v>RADOME COVER ASSY</v>
          </cell>
          <cell r="H362" t="str">
            <v>ASSY</v>
          </cell>
        </row>
        <row r="363">
          <cell r="B363" t="str">
            <v>6932T120-001</v>
          </cell>
          <cell r="C363" t="str">
            <v>A</v>
          </cell>
          <cell r="D363">
            <v>413065781</v>
          </cell>
          <cell r="E363">
            <v>0</v>
          </cell>
          <cell r="F363" t="str">
            <v>REAR COVER SUB ASSY</v>
          </cell>
          <cell r="H363" t="str">
            <v>ASSY</v>
          </cell>
        </row>
        <row r="364">
          <cell r="B364" t="str">
            <v>6930N124-001</v>
          </cell>
          <cell r="C364" t="str">
            <v>-</v>
          </cell>
          <cell r="D364">
            <v>414623913</v>
          </cell>
          <cell r="E364">
            <v>0</v>
          </cell>
          <cell r="F364" t="str">
            <v>RUBBER TYP. 1</v>
          </cell>
          <cell r="G364" t="str">
            <v xml:space="preserve"> </v>
          </cell>
          <cell r="H364" t="str">
            <v xml:space="preserve">BFE- יורד מה - AVL </v>
          </cell>
        </row>
        <row r="365">
          <cell r="B365" t="str">
            <v>6930N141-001</v>
          </cell>
          <cell r="C365">
            <v>-3</v>
          </cell>
          <cell r="D365">
            <v>407586685</v>
          </cell>
          <cell r="E365">
            <v>0</v>
          </cell>
          <cell r="F365" t="str">
            <v>BE FRONT PANEL ASSY</v>
          </cell>
          <cell r="H365" t="str">
            <v>ASSY</v>
          </cell>
        </row>
        <row r="366">
          <cell r="B366" t="str">
            <v>6930N142-001</v>
          </cell>
          <cell r="C366" t="str">
            <v>-</v>
          </cell>
          <cell r="D366">
            <v>407590969</v>
          </cell>
          <cell r="E366">
            <v>0</v>
          </cell>
          <cell r="F366" t="str">
            <v>PC BLANK MASTER DWG. CLL-728 Z1</v>
          </cell>
          <cell r="H366" t="str">
            <v>BFE - ETA</v>
          </cell>
        </row>
        <row r="367">
          <cell r="B367" t="str">
            <v>6932T200-001</v>
          </cell>
          <cell r="C367" t="str">
            <v>B</v>
          </cell>
          <cell r="D367">
            <v>411696940</v>
          </cell>
          <cell r="E367">
            <v>0</v>
          </cell>
          <cell r="F367" t="str">
            <v>BE S/ASSY</v>
          </cell>
          <cell r="H367" t="str">
            <v>ASSY</v>
          </cell>
        </row>
        <row r="368">
          <cell r="B368" t="str">
            <v>6932T201-001</v>
          </cell>
          <cell r="C368" t="str">
            <v>A</v>
          </cell>
          <cell r="D368">
            <v>411422261</v>
          </cell>
          <cell r="E368">
            <v>0</v>
          </cell>
          <cell r="F368" t="str">
            <v>BE CHASSIS</v>
          </cell>
          <cell r="G368" t="str">
            <v xml:space="preserve"> </v>
          </cell>
          <cell r="H368" t="str">
            <v>ETA</v>
          </cell>
        </row>
        <row r="369">
          <cell r="B369" t="str">
            <v>6930N202-001</v>
          </cell>
          <cell r="C369" t="str">
            <v>-</v>
          </cell>
          <cell r="D369">
            <v>408697227</v>
          </cell>
          <cell r="E369">
            <v>0</v>
          </cell>
          <cell r="F369" t="str">
            <v>BUSHING</v>
          </cell>
          <cell r="H369" t="str">
            <v>ETA</v>
          </cell>
        </row>
        <row r="370">
          <cell r="B370" t="str">
            <v>6930N203-001</v>
          </cell>
          <cell r="C370" t="str">
            <v>-</v>
          </cell>
          <cell r="D370">
            <v>408697228</v>
          </cell>
          <cell r="E370">
            <v>0</v>
          </cell>
          <cell r="F370" t="str">
            <v>GUIDE PIN</v>
          </cell>
          <cell r="H370" t="str">
            <v>ETA</v>
          </cell>
        </row>
        <row r="371">
          <cell r="B371" t="str">
            <v>6930N206-001</v>
          </cell>
          <cell r="C371" t="str">
            <v>-</v>
          </cell>
          <cell r="D371">
            <v>408697225</v>
          </cell>
          <cell r="E371">
            <v>0</v>
          </cell>
          <cell r="F371" t="str">
            <v>BRACKET FOR FLEX</v>
          </cell>
          <cell r="H371" t="str">
            <v>ETA</v>
          </cell>
        </row>
        <row r="372">
          <cell r="B372" t="str">
            <v>6930N216-001</v>
          </cell>
          <cell r="C372" t="str">
            <v>-</v>
          </cell>
          <cell r="D372">
            <v>408697226</v>
          </cell>
          <cell r="E372">
            <v>0</v>
          </cell>
          <cell r="F372" t="str">
            <v>S/R CABLE</v>
          </cell>
          <cell r="H372" t="str">
            <v>BFE - ETA</v>
          </cell>
        </row>
        <row r="373">
          <cell r="B373" t="str">
            <v>6930N240-001</v>
          </cell>
          <cell r="C373" t="str">
            <v>A</v>
          </cell>
          <cell r="D373">
            <v>417199132</v>
          </cell>
          <cell r="E373">
            <v>0</v>
          </cell>
          <cell r="F373" t="str">
            <v>BMCC F/ASSY</v>
          </cell>
          <cell r="H373" t="str">
            <v>ASSY</v>
          </cell>
        </row>
        <row r="374">
          <cell r="B374" t="str">
            <v>6930N220-002</v>
          </cell>
          <cell r="C374">
            <v>-1</v>
          </cell>
          <cell r="D374">
            <v>418983792</v>
          </cell>
          <cell r="E374">
            <v>0</v>
          </cell>
          <cell r="F374" t="str">
            <v>BFU S/ASSY</v>
          </cell>
          <cell r="H374" t="str">
            <v>ASSY</v>
          </cell>
        </row>
        <row r="375">
          <cell r="B375" t="str">
            <v>6930N230-002</v>
          </cell>
          <cell r="C375" t="str">
            <v>-</v>
          </cell>
          <cell r="D375">
            <v>418983748</v>
          </cell>
          <cell r="E375">
            <v>0</v>
          </cell>
          <cell r="F375" t="str">
            <v>UDC S/ASSY</v>
          </cell>
          <cell r="H375" t="str">
            <v>ASSY</v>
          </cell>
        </row>
        <row r="376">
          <cell r="B376" t="str">
            <v>6930N232-001</v>
          </cell>
          <cell r="C376" t="str">
            <v>A</v>
          </cell>
          <cell r="D376">
            <v>407586686</v>
          </cell>
          <cell r="E376">
            <v>0</v>
          </cell>
          <cell r="F376" t="str">
            <v>HS BOTTOM COVER</v>
          </cell>
          <cell r="H376" t="str">
            <v>ETA</v>
          </cell>
        </row>
        <row r="377">
          <cell r="B377" t="str">
            <v>6930N233-001</v>
          </cell>
          <cell r="C377" t="str">
            <v>-</v>
          </cell>
          <cell r="D377">
            <v>408559944</v>
          </cell>
          <cell r="E377">
            <v>0</v>
          </cell>
          <cell r="F377" t="str">
            <v>HS TOP COVER</v>
          </cell>
          <cell r="H377" t="str">
            <v>ETA</v>
          </cell>
        </row>
        <row r="378">
          <cell r="B378" t="str">
            <v>6930N234-001</v>
          </cell>
          <cell r="C378" t="str">
            <v>-</v>
          </cell>
          <cell r="D378">
            <v>409608124</v>
          </cell>
          <cell r="E378">
            <v>0</v>
          </cell>
          <cell r="F378" t="str">
            <v>BRACKET HS BOTTOM COVER</v>
          </cell>
          <cell r="H378" t="str">
            <v>ETA</v>
          </cell>
        </row>
        <row r="379">
          <cell r="B379" t="str">
            <v>6930N235-001</v>
          </cell>
          <cell r="C379" t="str">
            <v>-</v>
          </cell>
          <cell r="D379">
            <v>415761730</v>
          </cell>
          <cell r="E379">
            <v>0</v>
          </cell>
          <cell r="F379" t="str">
            <v>MAIN HEATSINK WITH ABSORBERS</v>
          </cell>
          <cell r="H379" t="str">
            <v>ETA</v>
          </cell>
        </row>
        <row r="380">
          <cell r="B380" t="str">
            <v>6932T300-001</v>
          </cell>
          <cell r="C380" t="str">
            <v>C01</v>
          </cell>
          <cell r="D380">
            <v>407425176</v>
          </cell>
          <cell r="E380">
            <v>0</v>
          </cell>
          <cell r="F380" t="str">
            <v>FE S/ASSY</v>
          </cell>
          <cell r="H380" t="str">
            <v>ASSY</v>
          </cell>
        </row>
        <row r="381">
          <cell r="B381" t="str">
            <v>6930N307-001</v>
          </cell>
          <cell r="C381" t="str">
            <v>-</v>
          </cell>
          <cell r="D381">
            <v>411125986</v>
          </cell>
          <cell r="E381">
            <v>0</v>
          </cell>
          <cell r="F381" t="str">
            <v>GUIDE PIN</v>
          </cell>
          <cell r="H381" t="str">
            <v>ETA</v>
          </cell>
        </row>
        <row r="382">
          <cell r="B382" t="str">
            <v>6930N308-001</v>
          </cell>
          <cell r="C382" t="str">
            <v>-</v>
          </cell>
          <cell r="D382">
            <v>411125987</v>
          </cell>
          <cell r="E382">
            <v>0</v>
          </cell>
          <cell r="F382" t="str">
            <v>GUIDE PIN</v>
          </cell>
          <cell r="H382" t="str">
            <v>ETA</v>
          </cell>
        </row>
        <row r="383">
          <cell r="B383" t="str">
            <v>6932T346-001</v>
          </cell>
          <cell r="C383" t="str">
            <v>A</v>
          </cell>
          <cell r="D383">
            <v>408069394</v>
          </cell>
          <cell r="E383">
            <v>0</v>
          </cell>
          <cell r="F383" t="str">
            <v>GROUND PLATE</v>
          </cell>
          <cell r="H383" t="str">
            <v>ETA</v>
          </cell>
        </row>
        <row r="384">
          <cell r="B384" t="str">
            <v>6930N450-002</v>
          </cell>
          <cell r="C384" t="str">
            <v>B</v>
          </cell>
          <cell r="D384">
            <v>409820174</v>
          </cell>
          <cell r="E384">
            <v>0</v>
          </cell>
          <cell r="F384" t="str">
            <v>FRONT MODULE ASSY.</v>
          </cell>
          <cell r="G384" t="str">
            <v>26/07/26 כרגע 14/12/26 מיקוד ניהולי אלתא יעודכן תאריך 15 מערכות לסוף ספטמבר לטובת FAI</v>
          </cell>
          <cell r="H384" t="str">
            <v>BFE - בעייתי</v>
          </cell>
        </row>
        <row r="385">
          <cell r="B385" t="str">
            <v>A-A-52080-B-3 BLACK</v>
          </cell>
          <cell r="C385" t="str">
            <v>BUY1</v>
          </cell>
          <cell r="D385">
            <v>724704010</v>
          </cell>
          <cell r="E385" t="str">
            <v>FFF016582</v>
          </cell>
          <cell r="F385" t="str">
            <v>LACING TAPES,NYLON TAPE FOR LACING &amp; TYI</v>
          </cell>
          <cell r="H385" t="str">
            <v>ETA</v>
          </cell>
        </row>
        <row r="386">
          <cell r="B386" t="str">
            <v>A-A-52080-E-3 BLACK</v>
          </cell>
          <cell r="C386" t="str">
            <v>BUY1</v>
          </cell>
          <cell r="D386">
            <v>404689928</v>
          </cell>
          <cell r="E386">
            <v>0</v>
          </cell>
          <cell r="F386" t="str">
            <v>LACING TAPES,NYLON TAPE FOR LACING &amp; TYI</v>
          </cell>
          <cell r="H386" t="str">
            <v>ETA</v>
          </cell>
        </row>
        <row r="387">
          <cell r="B387" t="str">
            <v>ABMM-AT-D</v>
          </cell>
          <cell r="C387" t="str">
            <v>BUY1</v>
          </cell>
          <cell r="D387">
            <v>400072696</v>
          </cell>
          <cell r="E387">
            <v>400750842</v>
          </cell>
          <cell r="F387" t="str">
            <v>HARDWARE   CLAMP TIE</v>
          </cell>
          <cell r="H387" t="str">
            <v>ETA</v>
          </cell>
        </row>
        <row r="388">
          <cell r="B388" t="str">
            <v>AD5144BCPZ100-RL7</v>
          </cell>
          <cell r="C388" t="str">
            <v>BUY1</v>
          </cell>
          <cell r="D388">
            <v>421747169</v>
          </cell>
          <cell r="E388">
            <v>0</v>
          </cell>
          <cell r="F388" t="str">
            <v>IC, QUAD CHANL DIG.POT,256-POSITION, SPI</v>
          </cell>
          <cell r="G388" t="str">
            <v xml:space="preserve">תינתן עזרה מאלתא </v>
          </cell>
          <cell r="H388" t="str">
            <v>ETA</v>
          </cell>
        </row>
        <row r="389">
          <cell r="B389" t="str">
            <v>AD9508BCPZ</v>
          </cell>
          <cell r="C389" t="str">
            <v>BUY1</v>
          </cell>
          <cell r="D389">
            <v>421772165</v>
          </cell>
          <cell r="E389">
            <v>0</v>
          </cell>
          <cell r="F389" t="str">
            <v>IC CLOCK FANOUT BUFFER 1.65GHZ</v>
          </cell>
          <cell r="H389" t="str">
            <v>ETA</v>
          </cell>
        </row>
        <row r="390">
          <cell r="B390" t="str">
            <v>ADA4937-2YCPZ-R7</v>
          </cell>
          <cell r="C390" t="str">
            <v>BUY1</v>
          </cell>
          <cell r="D390">
            <v>418198412</v>
          </cell>
          <cell r="E390">
            <v>418270643</v>
          </cell>
          <cell r="F390" t="str">
            <v>IC DIFFERENTIAL ADC DRIVER T&amp;R</v>
          </cell>
          <cell r="H390" t="str">
            <v>ETA</v>
          </cell>
        </row>
        <row r="391">
          <cell r="B391" t="str">
            <v>ADCLK907BCPZ-R2</v>
          </cell>
          <cell r="C391" t="str">
            <v>BUY1</v>
          </cell>
          <cell r="D391">
            <v>401212537</v>
          </cell>
          <cell r="E391">
            <v>0</v>
          </cell>
          <cell r="F391" t="str">
            <v>IC CLOCK/DATA BUFFER ULTRAFAST T&amp;R</v>
          </cell>
          <cell r="H391" t="str">
            <v>ETA</v>
          </cell>
        </row>
        <row r="392">
          <cell r="B392" t="str">
            <v>ADG1634BCPZ-REEL7</v>
          </cell>
          <cell r="C392" t="str">
            <v>BUY1</v>
          </cell>
          <cell r="D392">
            <v>401744097</v>
          </cell>
          <cell r="E392">
            <v>0</v>
          </cell>
          <cell r="F392" t="str">
            <v>IC QUAD SPDT SWITCH T&amp;R</v>
          </cell>
          <cell r="G392" t="str">
            <v xml:space="preserve">תינתן עזרה מאלתא </v>
          </cell>
          <cell r="H392" t="str">
            <v>ETA</v>
          </cell>
        </row>
        <row r="393">
          <cell r="B393" t="str">
            <v>ADXL375BCCZ</v>
          </cell>
          <cell r="C393" t="str">
            <v>BUY1</v>
          </cell>
          <cell r="D393">
            <v>402663752</v>
          </cell>
          <cell r="E393">
            <v>0</v>
          </cell>
          <cell r="F393" t="str">
            <v>IC ACCELEROMETER 3-AXIS +/-200G</v>
          </cell>
          <cell r="H393" t="str">
            <v>ETA</v>
          </cell>
        </row>
        <row r="394">
          <cell r="B394" t="str">
            <v>AF0201JR-0733RL</v>
          </cell>
          <cell r="C394" t="str">
            <v>BUY1</v>
          </cell>
          <cell r="D394">
            <v>422241979</v>
          </cell>
          <cell r="E394">
            <v>0</v>
          </cell>
          <cell r="F394" t="str">
            <v>RES CHIP 33 OHM 5% 0.05W 0201 T&amp;R</v>
          </cell>
          <cell r="G394" t="str">
            <v>נדרשת עזרה אלתא</v>
          </cell>
          <cell r="H394" t="str">
            <v>ETA בעייתי</v>
          </cell>
        </row>
        <row r="395">
          <cell r="B395" t="str">
            <v>AKF-1938</v>
          </cell>
          <cell r="C395" t="str">
            <v>BUY1</v>
          </cell>
          <cell r="D395">
            <v>414779311</v>
          </cell>
          <cell r="E395">
            <v>0</v>
          </cell>
          <cell r="F395" t="str">
            <v>BAW FILTER BANDPASS 3.83GHZ</v>
          </cell>
          <cell r="H395" t="str">
            <v>BFE - ETA</v>
          </cell>
        </row>
        <row r="396">
          <cell r="B396" t="str">
            <v>AS0B226-S68Q-7H</v>
          </cell>
          <cell r="C396" t="str">
            <v>BUY1</v>
          </cell>
          <cell r="D396">
            <v>405906335</v>
          </cell>
          <cell r="E396">
            <v>0</v>
          </cell>
          <cell r="F396" t="str">
            <v>CONN RECT MINI PCI EXPRESS/MSATA PCB SMT</v>
          </cell>
          <cell r="H396" t="str">
            <v>ETA</v>
          </cell>
        </row>
        <row r="397">
          <cell r="B397" t="str">
            <v>B096QC2S-T</v>
          </cell>
          <cell r="C397" t="str">
            <v>BUY1</v>
          </cell>
          <cell r="D397">
            <v>409578617</v>
          </cell>
          <cell r="E397">
            <v>409593319</v>
          </cell>
          <cell r="F397" t="str">
            <v>FILTER BP 8-12GHZ 8W SMT T&amp;R</v>
          </cell>
          <cell r="G397" t="str">
            <v xml:space="preserve"> </v>
          </cell>
          <cell r="H397" t="str">
            <v>ETA</v>
          </cell>
        </row>
        <row r="398">
          <cell r="B398" t="str">
            <v>BAT54WS-E3-08</v>
          </cell>
          <cell r="C398" t="str">
            <v>BUY1</v>
          </cell>
          <cell r="D398">
            <v>402208918</v>
          </cell>
          <cell r="E398">
            <v>400811176</v>
          </cell>
          <cell r="F398" t="str">
            <v>DIODE SCHOTTKY  30V 200MA T&amp;R</v>
          </cell>
          <cell r="H398" t="str">
            <v>ETA</v>
          </cell>
        </row>
        <row r="399">
          <cell r="B399" t="str">
            <v>BLM15EG121SN1D</v>
          </cell>
          <cell r="C399" t="str">
            <v>BUY1</v>
          </cell>
          <cell r="D399">
            <v>400043188</v>
          </cell>
          <cell r="E399">
            <v>0</v>
          </cell>
          <cell r="F399" t="str">
            <v>CHIP FERRITE BEAD EMI FILTER 120-OHM T&amp;R</v>
          </cell>
          <cell r="H399" t="str">
            <v>ETA</v>
          </cell>
        </row>
        <row r="400">
          <cell r="B400" t="str">
            <v>BLM15EG221SN1D</v>
          </cell>
          <cell r="C400" t="str">
            <v>BUY1</v>
          </cell>
          <cell r="D400">
            <v>400043186</v>
          </cell>
          <cell r="E400">
            <v>0</v>
          </cell>
          <cell r="F400" t="str">
            <v>CHIP FERRITE BEAD EMI FILTER 220-OHM T&amp;R</v>
          </cell>
          <cell r="H400" t="str">
            <v>ETA</v>
          </cell>
        </row>
        <row r="401">
          <cell r="B401" t="str">
            <v>BLM15HD182SN1D</v>
          </cell>
          <cell r="C401" t="str">
            <v>BUY1</v>
          </cell>
          <cell r="D401">
            <v>400956769</v>
          </cell>
          <cell r="E401">
            <v>0</v>
          </cell>
          <cell r="F401" t="str">
            <v>CHIP FERRITE BEAD 1800 OHM T&amp;R</v>
          </cell>
          <cell r="H401" t="str">
            <v>ETA</v>
          </cell>
        </row>
        <row r="402">
          <cell r="B402" t="str">
            <v>BLM18EG221SN1D</v>
          </cell>
          <cell r="C402" t="str">
            <v>BUY1</v>
          </cell>
          <cell r="D402">
            <v>400092918</v>
          </cell>
          <cell r="E402">
            <v>0</v>
          </cell>
          <cell r="F402" t="str">
            <v>CHIP EMI FIL. INDUCTOR TYPE 220-OHM T&amp;R</v>
          </cell>
          <cell r="H402" t="str">
            <v>ETA</v>
          </cell>
        </row>
        <row r="403">
          <cell r="B403" t="str">
            <v>BLM21PG221SN1D</v>
          </cell>
          <cell r="C403" t="str">
            <v>BUY1</v>
          </cell>
          <cell r="D403">
            <v>400026348</v>
          </cell>
          <cell r="E403">
            <v>0</v>
          </cell>
          <cell r="F403" t="str">
            <v>CHIP FERRITE BEAD EMI FILTER 220-OHM T&amp;R</v>
          </cell>
          <cell r="H403" t="str">
            <v>ETA</v>
          </cell>
        </row>
        <row r="404">
          <cell r="B404" t="str">
            <v>BLM21PG600SN1D</v>
          </cell>
          <cell r="C404" t="str">
            <v>BUY1</v>
          </cell>
          <cell r="D404">
            <v>400044369</v>
          </cell>
          <cell r="E404">
            <v>0</v>
          </cell>
          <cell r="F404" t="str">
            <v>CHIP FERRITE BEAD EMI FILTER T&amp;R</v>
          </cell>
          <cell r="H404" t="str">
            <v>ETA</v>
          </cell>
        </row>
        <row r="405">
          <cell r="B405" t="str">
            <v>BP0805A7250ASTR</v>
          </cell>
          <cell r="C405" t="str">
            <v>BUY1</v>
          </cell>
          <cell r="D405">
            <v>405905944</v>
          </cell>
          <cell r="E405">
            <v>0</v>
          </cell>
          <cell r="F405" t="str">
            <v>FILTER BAND PASS 6625-7875MHZ 5W 0805-4</v>
          </cell>
          <cell r="H405" t="str">
            <v>ETA</v>
          </cell>
        </row>
        <row r="406">
          <cell r="B406" t="str">
            <v>C0402C100C5GAC7867</v>
          </cell>
          <cell r="C406" t="str">
            <v>BUY1</v>
          </cell>
          <cell r="D406">
            <v>401172747</v>
          </cell>
          <cell r="E406">
            <v>400326573</v>
          </cell>
          <cell r="F406" t="str">
            <v>CHIP CAP 10PF +-0.25PF 50V C0G T&amp;R</v>
          </cell>
          <cell r="H406" t="str">
            <v>STOCK</v>
          </cell>
        </row>
        <row r="407">
          <cell r="B407" t="str">
            <v>C0402C103K5RACTU</v>
          </cell>
          <cell r="C407" t="str">
            <v>BUY1</v>
          </cell>
          <cell r="D407">
            <v>401191575</v>
          </cell>
          <cell r="E407">
            <v>400856302</v>
          </cell>
          <cell r="F407" t="str">
            <v>CHIP CAP 0.01UF 10^ 50V X7R T&amp;R</v>
          </cell>
          <cell r="H407" t="str">
            <v>ETA</v>
          </cell>
        </row>
        <row r="408">
          <cell r="B408" t="str">
            <v>C0402C392K5RACTU</v>
          </cell>
          <cell r="C408" t="str">
            <v>BUY1</v>
          </cell>
          <cell r="D408">
            <v>401185250</v>
          </cell>
          <cell r="E408">
            <v>0</v>
          </cell>
          <cell r="F408" t="str">
            <v>CHIP CAP 3900PF 10% 50V X7R T&amp;R</v>
          </cell>
          <cell r="H408" t="str">
            <v>ETA</v>
          </cell>
        </row>
        <row r="409">
          <cell r="B409" t="str">
            <v>C10-218</v>
          </cell>
          <cell r="C409" t="str">
            <v>BUY1</v>
          </cell>
          <cell r="D409">
            <v>584100838</v>
          </cell>
          <cell r="E409">
            <v>0</v>
          </cell>
          <cell r="F409" t="str">
            <v>CABLE ASSY,CAP END,CABLE 3X7,.032IN DIA</v>
          </cell>
          <cell r="H409" t="str">
            <v>STOCK</v>
          </cell>
        </row>
        <row r="410">
          <cell r="B410" t="str">
            <v>CA70P3123HLT</v>
          </cell>
          <cell r="C410" t="str">
            <v>BUY1</v>
          </cell>
          <cell r="D410">
            <v>407069240</v>
          </cell>
          <cell r="E410">
            <v>0</v>
          </cell>
          <cell r="F410" t="str">
            <v>OSC 31.25MHZ LVPECL 3.3V 50PPM LCC6 7X5</v>
          </cell>
          <cell r="H410" t="str">
            <v>ETA</v>
          </cell>
        </row>
        <row r="411">
          <cell r="B411" t="str">
            <v>CC1210KKX7R0BB334</v>
          </cell>
          <cell r="C411" t="str">
            <v>BUY1</v>
          </cell>
          <cell r="D411">
            <v>417983143</v>
          </cell>
          <cell r="E411">
            <v>400481527</v>
          </cell>
          <cell r="F411" t="str">
            <v>CHIP CAP 0.33UF 10% 100V X7R T&amp;R</v>
          </cell>
          <cell r="G411" t="str">
            <v xml:space="preserve"> </v>
          </cell>
          <cell r="H411" t="str">
            <v>ETA</v>
          </cell>
        </row>
        <row r="412">
          <cell r="B412" t="str">
            <v>CHT7010088</v>
          </cell>
          <cell r="C412" t="str">
            <v>BUY1</v>
          </cell>
          <cell r="D412">
            <v>424068315</v>
          </cell>
          <cell r="E412">
            <v>0</v>
          </cell>
          <cell r="F412" t="str">
            <v>OSC XO 40.0MHZ LVPECL 3.3V 50PPM LCC6</v>
          </cell>
          <cell r="H412" t="str">
            <v>ETA</v>
          </cell>
        </row>
        <row r="413">
          <cell r="B413" t="str">
            <v>CL03B103KP3NNNC</v>
          </cell>
          <cell r="C413" t="str">
            <v>BUY1</v>
          </cell>
          <cell r="D413">
            <v>417350112</v>
          </cell>
          <cell r="E413">
            <v>417162091</v>
          </cell>
          <cell r="F413" t="str">
            <v>CHIP CAP 10NF 10^ 10V T&amp;R 01*02</v>
          </cell>
          <cell r="H413" t="str">
            <v>ETA</v>
          </cell>
        </row>
        <row r="414">
          <cell r="B414" t="str">
            <v>CL05B104KP5NNNC</v>
          </cell>
          <cell r="C414" t="str">
            <v>BUY1</v>
          </cell>
          <cell r="D414">
            <v>417983106</v>
          </cell>
          <cell r="E414">
            <v>400481181</v>
          </cell>
          <cell r="F414" t="str">
            <v>CHIP CAP 0.1UF 10% 10V X7R T&amp;R</v>
          </cell>
          <cell r="H414" t="str">
            <v>ETA</v>
          </cell>
        </row>
        <row r="415">
          <cell r="B415" t="str">
            <v>CL05C010BB5NNNC</v>
          </cell>
          <cell r="C415" t="str">
            <v>BUY1</v>
          </cell>
          <cell r="D415">
            <v>417983107</v>
          </cell>
          <cell r="E415">
            <v>400481196</v>
          </cell>
          <cell r="F415" t="str">
            <v>CHIP CAP 1PF +-0.25PF 50V C0G T&amp;R</v>
          </cell>
          <cell r="H415" t="str">
            <v>ETA</v>
          </cell>
        </row>
        <row r="416">
          <cell r="B416" t="str">
            <v>CL10B104KA8NNNC</v>
          </cell>
          <cell r="C416" t="str">
            <v>BUY1</v>
          </cell>
          <cell r="D416">
            <v>417983119</v>
          </cell>
          <cell r="E416">
            <v>400481228</v>
          </cell>
          <cell r="F416" t="str">
            <v>CHIP CAP .1UF 10^ 25V X7R T&amp;R</v>
          </cell>
          <cell r="H416" t="str">
            <v>ETA</v>
          </cell>
        </row>
        <row r="417">
          <cell r="B417" t="str">
            <v>CL10C470JB8NNNC</v>
          </cell>
          <cell r="C417" t="str">
            <v>BUY1</v>
          </cell>
          <cell r="D417">
            <v>417983132</v>
          </cell>
          <cell r="E417" t="str">
            <v>FFF004737</v>
          </cell>
          <cell r="F417" t="str">
            <v>CHIP CAP 47PF 5% 50V COG T&amp;R</v>
          </cell>
          <cell r="H417" t="str">
            <v>ETA</v>
          </cell>
        </row>
        <row r="418">
          <cell r="B418" t="str">
            <v>CL31A107MQHNNNE</v>
          </cell>
          <cell r="C418" t="str">
            <v>BUY1</v>
          </cell>
          <cell r="D418">
            <v>405810286</v>
          </cell>
          <cell r="E418">
            <v>400563272</v>
          </cell>
          <cell r="F418" t="str">
            <v>CHIP CAP 100UF 20^ 6.3V X5R T&amp;R</v>
          </cell>
          <cell r="H418" t="str">
            <v>ETA</v>
          </cell>
        </row>
        <row r="419">
          <cell r="B419" t="str">
            <v>CL32B106KBJNNWE</v>
          </cell>
          <cell r="C419" t="str">
            <v>BUY1</v>
          </cell>
          <cell r="D419">
            <v>402192622</v>
          </cell>
          <cell r="E419">
            <v>403175049</v>
          </cell>
          <cell r="F419" t="str">
            <v>CHIP CAP 10UF 10^ 50V X7R T&amp;R</v>
          </cell>
          <cell r="H419" t="str">
            <v>ETA</v>
          </cell>
        </row>
        <row r="420">
          <cell r="B420" t="str">
            <v>CLH-105-L-D-DV-TR</v>
          </cell>
          <cell r="C420" t="str">
            <v>BUY1</v>
          </cell>
          <cell r="D420" t="str">
            <v>N41683392</v>
          </cell>
          <cell r="E420">
            <v>400043828</v>
          </cell>
          <cell r="F420" t="str">
            <v>TERMINAL STRIP 10POS SMTCOND DOUBLE</v>
          </cell>
          <cell r="H420" t="str">
            <v>ETA</v>
          </cell>
        </row>
        <row r="421">
          <cell r="B421" t="str">
            <v>CRCW0201100KFKED</v>
          </cell>
          <cell r="C421" t="str">
            <v>BUY1</v>
          </cell>
          <cell r="D421">
            <v>422186328</v>
          </cell>
          <cell r="E421">
            <v>0</v>
          </cell>
          <cell r="F421" t="str">
            <v>RES CHIP 100K 1% .05W 0201 T&amp;R</v>
          </cell>
          <cell r="H421" t="str">
            <v>ETA</v>
          </cell>
        </row>
        <row r="422">
          <cell r="B422" t="str">
            <v>CRCW020110K0FKED</v>
          </cell>
          <cell r="C422" t="str">
            <v>BUY1</v>
          </cell>
          <cell r="D422">
            <v>401675862</v>
          </cell>
          <cell r="E422">
            <v>0</v>
          </cell>
          <cell r="F422" t="str">
            <v>CHIP RESIS 10KOHM 1% .05W T&amp;R</v>
          </cell>
          <cell r="H422" t="str">
            <v>ETA</v>
          </cell>
        </row>
        <row r="423">
          <cell r="B423" t="str">
            <v>CRCW02011K00FKED</v>
          </cell>
          <cell r="C423" t="str">
            <v>BUY1</v>
          </cell>
          <cell r="D423">
            <v>403476159</v>
          </cell>
          <cell r="E423">
            <v>0</v>
          </cell>
          <cell r="F423" t="str">
            <v>CHIP RESIS 1KOHM 1^ .05W T&amp;R</v>
          </cell>
          <cell r="H423" t="str">
            <v>ETA</v>
          </cell>
        </row>
        <row r="424">
          <cell r="B424" t="str">
            <v>CRCW0201200RFKED</v>
          </cell>
          <cell r="C424" t="str">
            <v>BUY1</v>
          </cell>
          <cell r="D424">
            <v>422186332</v>
          </cell>
          <cell r="E424">
            <v>0</v>
          </cell>
          <cell r="F424" t="str">
            <v>RES CHIP 200 OHM 1% .05W 0201 T&amp;R</v>
          </cell>
          <cell r="G424" t="str">
            <v xml:space="preserve"> </v>
          </cell>
          <cell r="H424" t="str">
            <v>ETA</v>
          </cell>
        </row>
        <row r="425">
          <cell r="B425" t="str">
            <v>CRCW0201300RFKED</v>
          </cell>
          <cell r="C425" t="str">
            <v>BUY1</v>
          </cell>
          <cell r="D425">
            <v>403328656</v>
          </cell>
          <cell r="E425">
            <v>0</v>
          </cell>
          <cell r="F425" t="str">
            <v>CHIP RESIS 300 OHM 1% .05W T&amp;R</v>
          </cell>
          <cell r="G425" t="str">
            <v xml:space="preserve">תינתן עזרה מאלתא </v>
          </cell>
          <cell r="H425" t="str">
            <v>ETA</v>
          </cell>
        </row>
        <row r="426">
          <cell r="B426" t="str">
            <v>CRCW020149R9FKED</v>
          </cell>
          <cell r="C426" t="str">
            <v>BUY1</v>
          </cell>
          <cell r="D426">
            <v>422186326</v>
          </cell>
          <cell r="E426">
            <v>0</v>
          </cell>
          <cell r="F426" t="str">
            <v>RES CHIP 49.9 OHM 1^ .05W 0201 T&amp;R</v>
          </cell>
          <cell r="H426" t="str">
            <v>ETA</v>
          </cell>
        </row>
        <row r="427">
          <cell r="B427" t="str">
            <v>CRCW0201887RFKED</v>
          </cell>
          <cell r="C427" t="str">
            <v>BUY1</v>
          </cell>
          <cell r="D427">
            <v>422186330</v>
          </cell>
          <cell r="E427">
            <v>0</v>
          </cell>
          <cell r="F427" t="str">
            <v>RES CHIP 887 OHM 1^ .05W 0201 T&amp;R</v>
          </cell>
          <cell r="G427" t="str">
            <v xml:space="preserve">תינתן עזרה מאלתא </v>
          </cell>
          <cell r="H427" t="str">
            <v>ETA</v>
          </cell>
        </row>
        <row r="428">
          <cell r="B428" t="str">
            <v>CRCW04021K82FKTD</v>
          </cell>
          <cell r="C428" t="str">
            <v>BUY1</v>
          </cell>
          <cell r="D428">
            <v>400274369</v>
          </cell>
          <cell r="E428">
            <v>401589214</v>
          </cell>
          <cell r="F428" t="str">
            <v>CHIP RESIS 1.82KOHM 1% .063W T&amp;R</v>
          </cell>
          <cell r="H428" t="str">
            <v>ETA</v>
          </cell>
        </row>
        <row r="429">
          <cell r="B429" t="str">
            <v>CRCW04021K91FKTD</v>
          </cell>
          <cell r="C429" t="str">
            <v>BUY1</v>
          </cell>
          <cell r="D429">
            <v>401033672</v>
          </cell>
          <cell r="E429">
            <v>403174871</v>
          </cell>
          <cell r="F429" t="str">
            <v>CHIP RESIS 1.91KOHM 1% .063W T&amp;R</v>
          </cell>
          <cell r="H429" t="str">
            <v>ETA</v>
          </cell>
        </row>
        <row r="430">
          <cell r="B430" t="str">
            <v>CRCW04022R74FKED</v>
          </cell>
          <cell r="C430" t="str">
            <v>BUY1</v>
          </cell>
          <cell r="D430">
            <v>410302820</v>
          </cell>
          <cell r="E430">
            <v>411683286</v>
          </cell>
          <cell r="F430" t="str">
            <v>CHIP RESIS 2.74 OHM 1% .063W T&amp;R</v>
          </cell>
          <cell r="H430" t="str">
            <v>ETA</v>
          </cell>
        </row>
        <row r="431">
          <cell r="B431" t="str">
            <v>CRCW040230K9FKTD</v>
          </cell>
          <cell r="C431" t="str">
            <v>BUY1</v>
          </cell>
          <cell r="D431">
            <v>400476377</v>
          </cell>
          <cell r="E431">
            <v>401239998</v>
          </cell>
          <cell r="F431" t="str">
            <v>CHIP RESIS 30.9KOHM 1% .063W T&amp;R</v>
          </cell>
          <cell r="H431" t="str">
            <v>ETA</v>
          </cell>
        </row>
        <row r="432">
          <cell r="B432" t="str">
            <v>CRCW04025K49FKTD</v>
          </cell>
          <cell r="C432" t="str">
            <v>BUY1</v>
          </cell>
          <cell r="D432">
            <v>401033543</v>
          </cell>
          <cell r="E432">
            <v>401240079</v>
          </cell>
          <cell r="F432" t="str">
            <v>CHIP RESIS 5.49KOHM 1% .063W T&amp;R</v>
          </cell>
          <cell r="H432" t="str">
            <v>ETA</v>
          </cell>
        </row>
        <row r="433">
          <cell r="B433" t="str">
            <v>CRCW04025R62FKED</v>
          </cell>
          <cell r="C433" t="str">
            <v>BUY1</v>
          </cell>
          <cell r="D433">
            <v>415547357</v>
          </cell>
          <cell r="E433">
            <v>419356550</v>
          </cell>
          <cell r="F433" t="str">
            <v>CHIP RESIS 5.62 OHM 1% .063W T&amp;R</v>
          </cell>
          <cell r="H433" t="str">
            <v>ETA</v>
          </cell>
        </row>
        <row r="434">
          <cell r="B434" t="str">
            <v>CRCW040261K9FKTD</v>
          </cell>
          <cell r="C434" t="str">
            <v>BUY1</v>
          </cell>
          <cell r="D434">
            <v>400410779</v>
          </cell>
          <cell r="E434">
            <v>401240105</v>
          </cell>
          <cell r="F434" t="str">
            <v>CHIP RESIS 61.9KOHM 1% .063W T&amp;R</v>
          </cell>
          <cell r="H434" t="str">
            <v>ETA</v>
          </cell>
        </row>
        <row r="435">
          <cell r="B435" t="str">
            <v>CRCW0603121KFKTA</v>
          </cell>
          <cell r="C435" t="str">
            <v>BUY1</v>
          </cell>
          <cell r="D435">
            <v>400264031</v>
          </cell>
          <cell r="E435" t="str">
            <v>FFF003998</v>
          </cell>
          <cell r="F435" t="str">
            <v>CHIP RESIS 121KOHM 1% .1W T&amp;R</v>
          </cell>
          <cell r="H435" t="str">
            <v>ETA</v>
          </cell>
        </row>
        <row r="436">
          <cell r="B436" t="str">
            <v>CRCW06031K00FKTA</v>
          </cell>
          <cell r="C436" t="str">
            <v>BUY1</v>
          </cell>
          <cell r="D436">
            <v>400264202</v>
          </cell>
          <cell r="E436" t="str">
            <v>FFF004310</v>
          </cell>
          <cell r="F436" t="str">
            <v>CHIP RESIS 1KOHM 1% .1W T&amp;R</v>
          </cell>
          <cell r="H436" t="str">
            <v>ETA</v>
          </cell>
        </row>
        <row r="437">
          <cell r="B437" t="str">
            <v>CRCW06031R00FKEA</v>
          </cell>
          <cell r="C437" t="str">
            <v>BUY1</v>
          </cell>
          <cell r="D437">
            <v>401461285</v>
          </cell>
          <cell r="E437">
            <v>400270455</v>
          </cell>
          <cell r="F437" t="str">
            <v>CHIP RESIS 1 OHM 1^ .1W T&amp;R</v>
          </cell>
          <cell r="H437" t="str">
            <v>ETA</v>
          </cell>
        </row>
        <row r="438">
          <cell r="B438" t="str">
            <v>CRCW0603221RFKTA</v>
          </cell>
          <cell r="C438" t="str">
            <v>BUY1</v>
          </cell>
          <cell r="D438">
            <v>400249984</v>
          </cell>
          <cell r="E438" t="str">
            <v>FFF004245</v>
          </cell>
          <cell r="F438" t="str">
            <v>CHIP RESIS 221 OHM 1% .1W T&amp;R</v>
          </cell>
          <cell r="H438" t="str">
            <v>ETA</v>
          </cell>
        </row>
        <row r="439">
          <cell r="B439" t="str">
            <v>CRCW06032R00FKEA</v>
          </cell>
          <cell r="C439" t="str">
            <v>BUY1</v>
          </cell>
          <cell r="D439">
            <v>403687608</v>
          </cell>
          <cell r="E439">
            <v>400271542</v>
          </cell>
          <cell r="F439" t="str">
            <v>CHIP RESIS 2 OHM 1^ .1W T&amp;R</v>
          </cell>
          <cell r="H439" t="str">
            <v>ETA</v>
          </cell>
        </row>
        <row r="440">
          <cell r="B440" t="str">
            <v>CRCW060331K6FKTA</v>
          </cell>
          <cell r="C440" t="str">
            <v>BUY1</v>
          </cell>
          <cell r="D440">
            <v>400265683</v>
          </cell>
          <cell r="E440" t="str">
            <v>FFF003894</v>
          </cell>
          <cell r="F440" t="str">
            <v>CHIP RESIS 31.6KOHM 1% .1W T&amp;R</v>
          </cell>
          <cell r="H440" t="str">
            <v>ETA</v>
          </cell>
        </row>
        <row r="441">
          <cell r="B441" t="str">
            <v>CRCW060333K2FKTA</v>
          </cell>
          <cell r="C441" t="str">
            <v>BUY1</v>
          </cell>
          <cell r="D441">
            <v>400265687</v>
          </cell>
          <cell r="E441" t="str">
            <v>FFF004270</v>
          </cell>
          <cell r="F441" t="str">
            <v>CHIP RESIS 33.2KOHM 1% .1W T&amp;R</v>
          </cell>
          <cell r="H441" t="str">
            <v>ETA</v>
          </cell>
        </row>
        <row r="442">
          <cell r="B442" t="str">
            <v>CRCW12060000ZSEA</v>
          </cell>
          <cell r="C442" t="str">
            <v>BUY1</v>
          </cell>
          <cell r="D442">
            <v>400700886</v>
          </cell>
          <cell r="E442" t="str">
            <v>FFF004837</v>
          </cell>
          <cell r="F442" t="str">
            <v>CHIP JUMPER  T&amp;R</v>
          </cell>
          <cell r="H442" t="str">
            <v>ETA</v>
          </cell>
        </row>
        <row r="443">
          <cell r="B443" t="str">
            <v>D38999/24WF35SN</v>
          </cell>
          <cell r="C443" t="str">
            <v>BUY1</v>
          </cell>
          <cell r="D443" t="str">
            <v>N69201192</v>
          </cell>
          <cell r="E443">
            <v>0</v>
          </cell>
          <cell r="F443" t="str">
            <v>CONNECTOR,ELECTRIC,CIRCULAR,66 CONTACTS</v>
          </cell>
          <cell r="H443" t="str">
            <v>ETA</v>
          </cell>
        </row>
        <row r="444">
          <cell r="B444" t="str">
            <v>D38999/33W11N</v>
          </cell>
          <cell r="C444" t="str">
            <v>BUY1</v>
          </cell>
          <cell r="D444" t="str">
            <v>N71212989</v>
          </cell>
          <cell r="E444">
            <v>0</v>
          </cell>
          <cell r="F444" t="str">
            <v>CONN CIRC DUST CAP RECPT 11-SHL ALUMINUM</v>
          </cell>
          <cell r="H444" t="str">
            <v>ETA</v>
          </cell>
        </row>
        <row r="445">
          <cell r="B445" t="str">
            <v>D38999/33W13N</v>
          </cell>
          <cell r="C445" t="str">
            <v>BUY1</v>
          </cell>
          <cell r="D445" t="str">
            <v>N71214001</v>
          </cell>
          <cell r="E445">
            <v>0</v>
          </cell>
          <cell r="F445" t="str">
            <v>CONN CIRC DUST CAP RECPT 13-SHL ALUMINUM</v>
          </cell>
          <cell r="H445" t="str">
            <v>ETA</v>
          </cell>
        </row>
        <row r="446">
          <cell r="B446" t="str">
            <v>D38999/33W17N</v>
          </cell>
          <cell r="C446" t="str">
            <v>BUY1</v>
          </cell>
          <cell r="D446" t="str">
            <v>N71211742</v>
          </cell>
          <cell r="E446">
            <v>0</v>
          </cell>
          <cell r="F446" t="str">
            <v>CONN CIRC DUST CAP F/RECP 17-SHL OLI</v>
          </cell>
          <cell r="H446" t="str">
            <v>ETA</v>
          </cell>
        </row>
        <row r="447">
          <cell r="B447" t="str">
            <v>D38999/33W19N</v>
          </cell>
          <cell r="C447" t="str">
            <v>BUY1</v>
          </cell>
          <cell r="D447" t="str">
            <v>N71216329</v>
          </cell>
          <cell r="E447">
            <v>0</v>
          </cell>
          <cell r="F447" t="str">
            <v>CONN CIRC DUST CAP F/RECP 19-SHL OLI</v>
          </cell>
          <cell r="H447" t="str">
            <v>ETA</v>
          </cell>
        </row>
        <row r="448">
          <cell r="B448" t="str">
            <v>DF3216-WR20KNET/LF</v>
          </cell>
          <cell r="C448" t="str">
            <v>BUY1</v>
          </cell>
          <cell r="D448">
            <v>421996173</v>
          </cell>
          <cell r="E448">
            <v>0</v>
          </cell>
          <cell r="F448" t="str">
            <v>FILTER LOW PASS DIFF. DC-400MHZ 1206</v>
          </cell>
          <cell r="H448" t="str">
            <v>ETA</v>
          </cell>
        </row>
        <row r="449">
          <cell r="B449" t="str">
            <v>DLW21SN900SQ2L</v>
          </cell>
          <cell r="C449" t="str">
            <v>BUY1</v>
          </cell>
          <cell r="D449">
            <v>400649520</v>
          </cell>
          <cell r="E449">
            <v>0</v>
          </cell>
          <cell r="F449" t="str">
            <v>CHIP COMMON MODE CHOKE COIL SMT T&amp;R</v>
          </cell>
          <cell r="H449" t="str">
            <v>ETA</v>
          </cell>
        </row>
        <row r="450">
          <cell r="B450" t="str">
            <v>DS90LV031ATMTC/NOPB</v>
          </cell>
          <cell r="C450" t="str">
            <v>BUY1</v>
          </cell>
          <cell r="D450">
            <v>410462419</v>
          </cell>
          <cell r="E450">
            <v>0</v>
          </cell>
          <cell r="F450" t="str">
            <v>IC INTFACE 3V LVDS, QUAD LINE DRIVER</v>
          </cell>
          <cell r="H450" t="str">
            <v>ETA</v>
          </cell>
        </row>
        <row r="451">
          <cell r="B451" t="str">
            <v>DS90LV032ATMTCX/NOPB</v>
          </cell>
          <cell r="C451" t="str">
            <v>BUY1</v>
          </cell>
          <cell r="D451">
            <v>404094778</v>
          </cell>
          <cell r="E451">
            <v>402088632</v>
          </cell>
          <cell r="F451" t="str">
            <v>IC INTFACE 3V LVDS, QUAD LINE RECEIVER</v>
          </cell>
          <cell r="H451" t="str">
            <v>ETA</v>
          </cell>
        </row>
        <row r="452">
          <cell r="B452" t="str">
            <v>DS90LV032ATMX/NOPB</v>
          </cell>
          <cell r="C452" t="str">
            <v>BUY1</v>
          </cell>
          <cell r="D452">
            <v>400706781</v>
          </cell>
          <cell r="E452">
            <v>400510820</v>
          </cell>
          <cell r="F452" t="str">
            <v>IC 3V LVDS, QUAD LINE RECEIVER T&amp;R</v>
          </cell>
          <cell r="H452" t="str">
            <v>ETA</v>
          </cell>
        </row>
        <row r="453">
          <cell r="B453" t="str">
            <v>DS91M040TSQE/NOPB</v>
          </cell>
          <cell r="C453" t="str">
            <v>BUY2</v>
          </cell>
          <cell r="D453">
            <v>400649513</v>
          </cell>
          <cell r="E453">
            <v>0</v>
          </cell>
          <cell r="F453" t="str">
            <v>IC TRANSCEIVER QUAD 125MHZ M-LVDS</v>
          </cell>
          <cell r="H453" t="str">
            <v>ETA</v>
          </cell>
        </row>
        <row r="454">
          <cell r="B454" t="str">
            <v>DSC612PA3A-01EQT</v>
          </cell>
          <cell r="C454" t="str">
            <v>BUY1</v>
          </cell>
          <cell r="D454">
            <v>411707925</v>
          </cell>
          <cell r="E454">
            <v>411707970</v>
          </cell>
          <cell r="F454" t="str">
            <v>CLOCK GENERATOR MEMS 2-OUT 100MHZ LGA6</v>
          </cell>
          <cell r="G454" t="str">
            <v xml:space="preserve"> </v>
          </cell>
          <cell r="H454" t="str">
            <v>ETA</v>
          </cell>
        </row>
        <row r="455">
          <cell r="B455" t="str">
            <v>EI0095-109</v>
          </cell>
          <cell r="C455" t="str">
            <v>BUY1</v>
          </cell>
          <cell r="D455">
            <v>422705353</v>
          </cell>
          <cell r="E455">
            <v>0</v>
          </cell>
          <cell r="F455" t="str">
            <v>MODULE COME I7-8665UE 8GB</v>
          </cell>
          <cell r="G455" t="str">
            <v>קודם לספטמבר , 30/09/26 , נדרש לקדם ל14/09/26 שלב ההרכבות ( אלמה אלקטרוניקה ישראל)</v>
          </cell>
          <cell r="H455" t="str">
            <v>BFE - בעייתי</v>
          </cell>
        </row>
        <row r="456">
          <cell r="B456" t="str">
            <v>ERF8-011-07.0-S-DV-K-TR</v>
          </cell>
          <cell r="C456" t="str">
            <v>BUY1</v>
          </cell>
          <cell r="D456">
            <v>422068833</v>
          </cell>
          <cell r="E456">
            <v>0</v>
          </cell>
          <cell r="F456" t="str">
            <v>CONN RECT HEADER 22 POS STRAIGHT SMT</v>
          </cell>
          <cell r="H456" t="str">
            <v>ETA</v>
          </cell>
        </row>
        <row r="457">
          <cell r="B457" t="str">
            <v>ERF8-020-05.0-S-DV-K-TR</v>
          </cell>
          <cell r="C457" t="str">
            <v>BUY1</v>
          </cell>
          <cell r="D457">
            <v>401026935</v>
          </cell>
          <cell r="E457">
            <v>0</v>
          </cell>
          <cell r="F457" t="str">
            <v>CONN RECT HEADER 40 POS SKT STRAT SMT</v>
          </cell>
          <cell r="H457" t="str">
            <v>ETA</v>
          </cell>
        </row>
        <row r="458">
          <cell r="B458" t="str">
            <v>ERM8-011-08.0-S-DV-K-TR</v>
          </cell>
          <cell r="C458" t="str">
            <v>BUY1</v>
          </cell>
          <cell r="D458">
            <v>422449169</v>
          </cell>
          <cell r="E458">
            <v>0</v>
          </cell>
          <cell r="F458" t="str">
            <v>CONN RECT HEADER 22 POS STRAIGHT SMT</v>
          </cell>
          <cell r="H458" t="str">
            <v>ETA</v>
          </cell>
        </row>
        <row r="459">
          <cell r="B459" t="str">
            <v>ERM8-020-02.0-S-DV-K-TR</v>
          </cell>
          <cell r="C459" t="str">
            <v>BUY1</v>
          </cell>
          <cell r="D459">
            <v>401027804</v>
          </cell>
          <cell r="E459">
            <v>0</v>
          </cell>
          <cell r="F459" t="str">
            <v>CONN RECT HEADER 40 POS STRAIGHT SMT</v>
          </cell>
          <cell r="H459" t="str">
            <v>ETA</v>
          </cell>
        </row>
        <row r="460">
          <cell r="B460" t="str">
            <v>FT245RL</v>
          </cell>
          <cell r="C460" t="str">
            <v>BUY1</v>
          </cell>
          <cell r="D460">
            <v>400261962</v>
          </cell>
          <cell r="E460">
            <v>401589017</v>
          </cell>
          <cell r="F460" t="str">
            <v>IC USB FIFO</v>
          </cell>
          <cell r="H460" t="str">
            <v>BFE - ETA</v>
          </cell>
        </row>
        <row r="461">
          <cell r="B461" t="str">
            <v>FTSH-105-01-L-DV-K-P-TR</v>
          </cell>
          <cell r="C461" t="str">
            <v>BUY1</v>
          </cell>
          <cell r="D461" t="str">
            <v>N64225840</v>
          </cell>
          <cell r="E461">
            <v>0</v>
          </cell>
          <cell r="F461" t="str">
            <v>RECT HEADER 10 PIN SMT</v>
          </cell>
          <cell r="H461" t="str">
            <v>ETA</v>
          </cell>
        </row>
        <row r="462">
          <cell r="B462" t="str">
            <v>GBLC03-LF-T7</v>
          </cell>
          <cell r="C462" t="str">
            <v>BUY1</v>
          </cell>
          <cell r="D462">
            <v>404383086</v>
          </cell>
          <cell r="E462">
            <v>0</v>
          </cell>
          <cell r="F462" t="str">
            <v>DIODE TVS ARRAY T&amp;R</v>
          </cell>
          <cell r="H462" t="str">
            <v>ETA</v>
          </cell>
        </row>
        <row r="463">
          <cell r="B463" t="str">
            <v>GBLC05C-LF-T7</v>
          </cell>
          <cell r="C463" t="str">
            <v>BUY1</v>
          </cell>
          <cell r="D463">
            <v>400495390</v>
          </cell>
          <cell r="E463">
            <v>0</v>
          </cell>
          <cell r="F463" t="str">
            <v>DIODE TVS ARRAY LEAD-FREE T&amp;R</v>
          </cell>
          <cell r="H463" t="str">
            <v>ETA</v>
          </cell>
        </row>
        <row r="464">
          <cell r="B464" t="str">
            <v>GRM0335C1H330FA01D</v>
          </cell>
          <cell r="C464" t="str">
            <v>BUY1</v>
          </cell>
          <cell r="D464">
            <v>400747905</v>
          </cell>
          <cell r="E464">
            <v>0</v>
          </cell>
          <cell r="F464" t="str">
            <v>CHIP CAP 33PF +/-1% 50V COG T&amp;R</v>
          </cell>
          <cell r="H464" t="str">
            <v>ETA</v>
          </cell>
        </row>
        <row r="465">
          <cell r="B465" t="str">
            <v>GRM1555C1H221GA01D</v>
          </cell>
          <cell r="C465" t="str">
            <v>BUY1</v>
          </cell>
          <cell r="D465">
            <v>402023639</v>
          </cell>
          <cell r="E465">
            <v>400481182</v>
          </cell>
          <cell r="F465" t="str">
            <v>CHIP CAP 220PF 2% 50V CERAMIC T&amp;R</v>
          </cell>
          <cell r="H465" t="str">
            <v>ETA</v>
          </cell>
        </row>
        <row r="466">
          <cell r="B466" t="str">
            <v>GRM155C80J106ME11D</v>
          </cell>
          <cell r="C466" t="str">
            <v>BUY1</v>
          </cell>
          <cell r="D466">
            <v>409632331</v>
          </cell>
          <cell r="E466">
            <v>0</v>
          </cell>
          <cell r="F466" t="str">
            <v>CAP CHIP CER 10UF 20^ 6.3V 0402 T&amp;R</v>
          </cell>
          <cell r="H466" t="str">
            <v>ETA</v>
          </cell>
        </row>
        <row r="467">
          <cell r="B467" t="str">
            <v>GRM155R71H681KA01D</v>
          </cell>
          <cell r="C467" t="str">
            <v>BUY1</v>
          </cell>
          <cell r="D467">
            <v>402231970</v>
          </cell>
          <cell r="E467">
            <v>400563295</v>
          </cell>
          <cell r="F467" t="str">
            <v>CHIP CAP 680PF 10^ 50V X7R T&amp;R</v>
          </cell>
          <cell r="G467" t="str">
            <v xml:space="preserve"> </v>
          </cell>
          <cell r="H467" t="str">
            <v>ETA</v>
          </cell>
        </row>
        <row r="468">
          <cell r="B468" t="str">
            <v>HMC1055LP2CETR</v>
          </cell>
          <cell r="C468" t="str">
            <v>BUY1</v>
          </cell>
          <cell r="D468">
            <v>422362540</v>
          </cell>
          <cell r="E468">
            <v>0</v>
          </cell>
          <cell r="F468" t="str">
            <v>SPST SWITCH 0.5-4GHZ GAAS LFCSP T&amp;R</v>
          </cell>
          <cell r="H468" t="str">
            <v>ETA</v>
          </cell>
        </row>
        <row r="469">
          <cell r="B469" t="str">
            <v>HMC441LP3ETR</v>
          </cell>
          <cell r="C469" t="str">
            <v>BUY1</v>
          </cell>
          <cell r="D469">
            <v>400596424</v>
          </cell>
          <cell r="E469">
            <v>0</v>
          </cell>
          <cell r="F469" t="str">
            <v>MMIC GAAS POWER AMP. 6.5-13.5GHZ 14D T&amp;R</v>
          </cell>
          <cell r="G469" t="str">
            <v xml:space="preserve">תינתן עזרה מאלתא </v>
          </cell>
          <cell r="H469" t="str">
            <v>ETA</v>
          </cell>
        </row>
        <row r="470">
          <cell r="B470" t="str">
            <v>HMC903LP3E</v>
          </cell>
          <cell r="C470" t="str">
            <v>BUY1</v>
          </cell>
          <cell r="D470">
            <v>401066236</v>
          </cell>
          <cell r="E470">
            <v>0</v>
          </cell>
          <cell r="F470" t="str">
            <v>MMIC GAAS LOW NOISE AMPLIFIER 7-17GHZ</v>
          </cell>
          <cell r="H470" t="str">
            <v>ETA</v>
          </cell>
        </row>
        <row r="471">
          <cell r="B471" t="str">
            <v>HTST-105-01-L-DV</v>
          </cell>
          <cell r="C471" t="str">
            <v>BUY1</v>
          </cell>
          <cell r="D471">
            <v>400033643</v>
          </cell>
          <cell r="E471">
            <v>0</v>
          </cell>
          <cell r="F471" t="str">
            <v>CONN RECT HEADER</v>
          </cell>
          <cell r="H471" t="str">
            <v>ETA</v>
          </cell>
        </row>
        <row r="472">
          <cell r="B472" t="str">
            <v>IAC-2512WA15D0</v>
          </cell>
          <cell r="C472" t="str">
            <v>BUY1</v>
          </cell>
          <cell r="D472">
            <v>408616937</v>
          </cell>
          <cell r="E472">
            <v>0</v>
          </cell>
          <cell r="F472" t="str">
            <v>ATTENUATOR RF DC-2.18GHZ 15DB 6.6W 2512</v>
          </cell>
          <cell r="G472" t="str">
            <v xml:space="preserve"> </v>
          </cell>
          <cell r="H472" t="str">
            <v>STOCK + ETA</v>
          </cell>
        </row>
        <row r="473">
          <cell r="B473" t="str">
            <v>IRF7317TRPBF</v>
          </cell>
          <cell r="C473" t="str">
            <v>BUY1</v>
          </cell>
          <cell r="D473">
            <v>400625902</v>
          </cell>
          <cell r="E473">
            <v>0</v>
          </cell>
          <cell r="F473" t="str">
            <v>HEXFET POWER MOSFET DUAL N AND P CH T&amp;R</v>
          </cell>
          <cell r="H473" t="str">
            <v>BFE - ETA</v>
          </cell>
        </row>
        <row r="474">
          <cell r="B474" t="str">
            <v>JCM8700T10K5XM1-P-ELT</v>
          </cell>
          <cell r="C474" t="str">
            <v>BUY1</v>
          </cell>
          <cell r="D474">
            <v>412796524</v>
          </cell>
          <cell r="E474">
            <v>0</v>
          </cell>
          <cell r="F474" t="str">
            <v>SMT CIR 8.7-10.5GHZ_CW_20MIL_PCB</v>
          </cell>
          <cell r="H474" t="str">
            <v>ETA</v>
          </cell>
        </row>
        <row r="475">
          <cell r="B475" t="str">
            <v>JCM8700T10K6XM1-P-ELT</v>
          </cell>
          <cell r="C475" t="str">
            <v>BUY1</v>
          </cell>
          <cell r="D475">
            <v>403680104</v>
          </cell>
          <cell r="E475">
            <v>0</v>
          </cell>
          <cell r="F475" t="str">
            <v>SMT CIR 8.7-10.6GHZ_CW_10MIL_PCB</v>
          </cell>
          <cell r="H475" t="str">
            <v>ETA</v>
          </cell>
        </row>
        <row r="476">
          <cell r="B476" t="str">
            <v>LMK00105SQE/NOPB</v>
          </cell>
          <cell r="C476" t="str">
            <v>BUY1</v>
          </cell>
          <cell r="D476">
            <v>401477324</v>
          </cell>
          <cell r="E476">
            <v>0</v>
          </cell>
          <cell r="F476" t="str">
            <v>IC FANOUT BUFFER/LEVEL TRANSLATOR T&amp;R</v>
          </cell>
          <cell r="H476" t="str">
            <v>ETA</v>
          </cell>
        </row>
        <row r="477">
          <cell r="B477" t="str">
            <v>LMX2592RHAT</v>
          </cell>
          <cell r="C477" t="str">
            <v>BUY1</v>
          </cell>
          <cell r="D477">
            <v>407907885</v>
          </cell>
          <cell r="E477">
            <v>0</v>
          </cell>
          <cell r="F477" t="str">
            <v>IC RF SYNTHESIZER WITH VCO T&amp;R</v>
          </cell>
          <cell r="G477" t="str">
            <v xml:space="preserve">תינתן עזרה מאלתא </v>
          </cell>
          <cell r="H477" t="str">
            <v>ETA</v>
          </cell>
        </row>
        <row r="478">
          <cell r="B478" t="str">
            <v>LT1965EDD#PBF</v>
          </cell>
          <cell r="C478" t="str">
            <v>BUY2</v>
          </cell>
          <cell r="D478">
            <v>401274481</v>
          </cell>
          <cell r="E478">
            <v>0</v>
          </cell>
          <cell r="F478" t="str">
            <v>IC VOLTAGE REGULATOR ADJUSTABLE 1.1A</v>
          </cell>
          <cell r="G478" t="str">
            <v xml:space="preserve">תינתן עזרה מאלתא </v>
          </cell>
          <cell r="H478" t="str">
            <v>ETA</v>
          </cell>
        </row>
        <row r="479">
          <cell r="B479" t="str">
            <v>LTH-010-01-G-D-A-K-TR</v>
          </cell>
          <cell r="C479" t="str">
            <v>BUY1</v>
          </cell>
          <cell r="D479">
            <v>403886832</v>
          </cell>
          <cell r="E479">
            <v>403902012</v>
          </cell>
          <cell r="F479" t="str">
            <v>CONN RECT HEADER,BLADE AND BEAM,10-POS</v>
          </cell>
          <cell r="H479" t="str">
            <v>ETA</v>
          </cell>
        </row>
        <row r="480">
          <cell r="B480" t="str">
            <v>LTM4618IV#PBF</v>
          </cell>
          <cell r="C480" t="str">
            <v>BUY2</v>
          </cell>
          <cell r="D480">
            <v>401055473</v>
          </cell>
          <cell r="E480">
            <v>0</v>
          </cell>
          <cell r="F480" t="str">
            <v>MODULE REGULATOR 6A DC/DC</v>
          </cell>
          <cell r="H480" t="str">
            <v>ETA</v>
          </cell>
        </row>
        <row r="481">
          <cell r="B481" t="str">
            <v>LTM4622IY#PBF</v>
          </cell>
          <cell r="C481" t="str">
            <v>BUY2</v>
          </cell>
          <cell r="D481">
            <v>407004454</v>
          </cell>
          <cell r="E481">
            <v>0</v>
          </cell>
          <cell r="F481" t="str">
            <v>IC DC/DC UMODULE REGULATOR</v>
          </cell>
          <cell r="G481" t="str">
            <v xml:space="preserve">תינתן עזרה מאלתא </v>
          </cell>
          <cell r="H481" t="str">
            <v>ETA</v>
          </cell>
        </row>
        <row r="482">
          <cell r="B482" t="str">
            <v>LTM4643MPV#PBF</v>
          </cell>
          <cell r="C482" t="str">
            <v>BUY2</v>
          </cell>
          <cell r="D482">
            <v>422697047</v>
          </cell>
          <cell r="E482">
            <v>0</v>
          </cell>
          <cell r="F482" t="str">
            <v>IC REGULATOR DC\DC UMODULE 3A</v>
          </cell>
          <cell r="H482" t="str">
            <v>ETA</v>
          </cell>
        </row>
        <row r="483">
          <cell r="B483" t="str">
            <v>LTM8026IV#PBF</v>
          </cell>
          <cell r="C483" t="str">
            <v>BUY2</v>
          </cell>
          <cell r="D483">
            <v>401521080</v>
          </cell>
          <cell r="E483">
            <v>0</v>
          </cell>
          <cell r="F483" t="str">
            <v>IC DC/DC UMODULE 5A 36V</v>
          </cell>
          <cell r="H483" t="str">
            <v>ETA</v>
          </cell>
        </row>
        <row r="484">
          <cell r="B484" t="str">
            <v>M83528/002B024</v>
          </cell>
          <cell r="C484" t="str">
            <v>BUY1</v>
          </cell>
          <cell r="D484">
            <v>575514146</v>
          </cell>
          <cell r="E484" t="str">
            <v>FFF301451</v>
          </cell>
          <cell r="F484" t="str">
            <v>GASKET CONDUCTIVE ELASTOMERIC SHIELD</v>
          </cell>
          <cell r="H484" t="str">
            <v>ETA</v>
          </cell>
        </row>
        <row r="485">
          <cell r="B485" t="str">
            <v>MK-3C3-051-223-2400-EMI</v>
          </cell>
          <cell r="C485" t="str">
            <v>BUY1</v>
          </cell>
          <cell r="D485">
            <v>402236709</v>
          </cell>
          <cell r="E485">
            <v>0</v>
          </cell>
          <cell r="F485" t="str">
            <v>CONN RECT RECE 51 SKT STRA DIP SOLDER,</v>
          </cell>
          <cell r="G485" t="str">
            <v xml:space="preserve">תינתן עזרה מאלתא </v>
          </cell>
          <cell r="H485" t="str">
            <v>ETA</v>
          </cell>
        </row>
        <row r="486">
          <cell r="B486" t="str">
            <v>MM8430-2610RA1</v>
          </cell>
          <cell r="C486" t="str">
            <v>BUY1</v>
          </cell>
          <cell r="D486">
            <v>400857672</v>
          </cell>
          <cell r="E486">
            <v>0</v>
          </cell>
          <cell r="F486" t="str">
            <v>CONN COAX WITH SWITCH SWD DC-6GHZ T&amp;R</v>
          </cell>
          <cell r="H486" t="str">
            <v>ETA</v>
          </cell>
        </row>
        <row r="487">
          <cell r="B487" t="str">
            <v>MS15795-801</v>
          </cell>
          <cell r="C487" t="str">
            <v>BUY1</v>
          </cell>
          <cell r="D487">
            <v>514104025</v>
          </cell>
          <cell r="E487">
            <v>0</v>
          </cell>
          <cell r="F487" t="str">
            <v>WASHER FLAT METAL ROUND GENERAL PURP</v>
          </cell>
          <cell r="H487" t="str">
            <v>ETA</v>
          </cell>
        </row>
        <row r="488">
          <cell r="B488" t="str">
            <v>MS15795-803</v>
          </cell>
          <cell r="C488" t="str">
            <v>BUY1</v>
          </cell>
          <cell r="D488">
            <v>514102946</v>
          </cell>
          <cell r="E488">
            <v>0</v>
          </cell>
          <cell r="F488" t="str">
            <v>WASHER FLAT METAL ROUND GENERAL PURP</v>
          </cell>
          <cell r="H488" t="str">
            <v>ETA</v>
          </cell>
        </row>
        <row r="489">
          <cell r="B489" t="str">
            <v>MS15795-812</v>
          </cell>
          <cell r="C489" t="str">
            <v>BUY1</v>
          </cell>
          <cell r="D489">
            <v>514302371</v>
          </cell>
          <cell r="E489">
            <v>0</v>
          </cell>
          <cell r="F489" t="str">
            <v>WASHER FLAT METAL ROUND GENERAL PURP</v>
          </cell>
          <cell r="H489" t="str">
            <v>ETA</v>
          </cell>
        </row>
        <row r="490">
          <cell r="B490" t="str">
            <v>MS16995-18</v>
          </cell>
          <cell r="C490" t="str">
            <v>BUY1</v>
          </cell>
          <cell r="D490">
            <v>512306846</v>
          </cell>
          <cell r="E490">
            <v>413820555</v>
          </cell>
          <cell r="F490" t="str">
            <v>SCREW,CAP HEAD,HEX SOCKET RECESS,FULL SH</v>
          </cell>
          <cell r="H490" t="str">
            <v>ETA</v>
          </cell>
        </row>
        <row r="491">
          <cell r="B491" t="str">
            <v>MS24693-C2</v>
          </cell>
          <cell r="C491" t="str">
            <v>BUY1</v>
          </cell>
          <cell r="D491">
            <v>512313180</v>
          </cell>
          <cell r="E491">
            <v>401411658</v>
          </cell>
          <cell r="F491" t="str">
            <v>SCREW,MACHINE,100 DEG. FLUSH HEAD,CRUCIF</v>
          </cell>
          <cell r="H491" t="str">
            <v>ETA</v>
          </cell>
        </row>
        <row r="492">
          <cell r="B492" t="str">
            <v>MS24693-C270</v>
          </cell>
          <cell r="C492" t="str">
            <v>BUY1</v>
          </cell>
          <cell r="D492">
            <v>512316795</v>
          </cell>
          <cell r="E492">
            <v>0</v>
          </cell>
          <cell r="F492" t="str">
            <v>SCREW,MACHINE,100 DEG. FLUSH HEAD,CRUCIF</v>
          </cell>
          <cell r="H492" t="str">
            <v>ETA</v>
          </cell>
        </row>
        <row r="493">
          <cell r="B493" t="str">
            <v>MS24693-C273</v>
          </cell>
          <cell r="C493" t="str">
            <v>BUY1</v>
          </cell>
          <cell r="D493">
            <v>512315201</v>
          </cell>
          <cell r="E493">
            <v>401313358</v>
          </cell>
          <cell r="F493" t="str">
            <v>SCREW MACHINE 100 DEG. FLUSH HEAD CRUCIF</v>
          </cell>
          <cell r="H493" t="str">
            <v>ETA</v>
          </cell>
        </row>
        <row r="494">
          <cell r="B494" t="str">
            <v>MS24693-C318</v>
          </cell>
          <cell r="C494" t="str">
            <v>BUY1</v>
          </cell>
          <cell r="D494">
            <v>521644245</v>
          </cell>
          <cell r="E494">
            <v>0</v>
          </cell>
          <cell r="F494" t="str">
            <v>SCREW,MACHINE,100 DEG. FLUSH HEAD,CRUCIF</v>
          </cell>
          <cell r="H494" t="str">
            <v>ETA</v>
          </cell>
        </row>
        <row r="495">
          <cell r="B495" t="str">
            <v>MS35338-134</v>
          </cell>
          <cell r="C495" t="str">
            <v>BUY1</v>
          </cell>
          <cell r="D495">
            <v>514301548</v>
          </cell>
          <cell r="E495">
            <v>0</v>
          </cell>
          <cell r="F495" t="str">
            <v>WASHER,LOCK,HELICAL SPRING,REGULAR (MEDI</v>
          </cell>
          <cell r="H495" t="str">
            <v>ETA</v>
          </cell>
        </row>
        <row r="496">
          <cell r="B496" t="str">
            <v>MS35338-135</v>
          </cell>
          <cell r="C496" t="str">
            <v>BUY1</v>
          </cell>
          <cell r="D496">
            <v>514301316</v>
          </cell>
          <cell r="E496">
            <v>0</v>
          </cell>
          <cell r="F496" t="str">
            <v>WASHER,LOCK,HELICAL SPRING,REGULAR (MEDI</v>
          </cell>
          <cell r="H496" t="str">
            <v>ETA</v>
          </cell>
        </row>
        <row r="497">
          <cell r="B497" t="str">
            <v>MS35338-136</v>
          </cell>
          <cell r="C497" t="str">
            <v>BUY1</v>
          </cell>
          <cell r="D497">
            <v>514301324</v>
          </cell>
          <cell r="E497">
            <v>0</v>
          </cell>
          <cell r="F497" t="str">
            <v>WASHER,LOCK,HELICAL SPRING,REGULAR (MEDI</v>
          </cell>
          <cell r="H497" t="str">
            <v>ETA</v>
          </cell>
        </row>
        <row r="498">
          <cell r="B498" t="str">
            <v>MS35338-140</v>
          </cell>
          <cell r="C498" t="str">
            <v>BUY1</v>
          </cell>
          <cell r="D498">
            <v>514302793</v>
          </cell>
          <cell r="E498">
            <v>0</v>
          </cell>
          <cell r="F498" t="str">
            <v>WASHER,LOCK,HELICAL SPRING,REGULAR (MEDI</v>
          </cell>
          <cell r="H498" t="str">
            <v>ETA</v>
          </cell>
        </row>
        <row r="499">
          <cell r="B499" t="str">
            <v>MS35649-224</v>
          </cell>
          <cell r="C499" t="str">
            <v>BUY1</v>
          </cell>
          <cell r="D499">
            <v>513303925</v>
          </cell>
          <cell r="E499">
            <v>0</v>
          </cell>
          <cell r="F499" t="str">
            <v>NUT,MACHINE,HEX,PLAIN,NON-LOCKING,INCH S</v>
          </cell>
          <cell r="H499" t="str">
            <v>ETA</v>
          </cell>
        </row>
        <row r="500">
          <cell r="B500" t="str">
            <v>MS35649-244</v>
          </cell>
          <cell r="C500" t="str">
            <v>BUY1</v>
          </cell>
          <cell r="D500">
            <v>513303727</v>
          </cell>
          <cell r="E500">
            <v>0</v>
          </cell>
          <cell r="F500" t="str">
            <v>NUT,MACHINE,HEX,PLAIN,NON-LOCKING,INCH S</v>
          </cell>
          <cell r="H500" t="str">
            <v>ETA</v>
          </cell>
        </row>
        <row r="501">
          <cell r="B501" t="str">
            <v>MS51957-15</v>
          </cell>
          <cell r="C501" t="str">
            <v>BUY1</v>
          </cell>
          <cell r="D501">
            <v>512305368</v>
          </cell>
          <cell r="E501">
            <v>0</v>
          </cell>
          <cell r="F501" t="str">
            <v>SCREW MACHINE PAN HEAD CRUCIFORM RECESS</v>
          </cell>
          <cell r="H501" t="str">
            <v>ETA</v>
          </cell>
        </row>
        <row r="502">
          <cell r="B502" t="str">
            <v>MS51957-19</v>
          </cell>
          <cell r="C502" t="str">
            <v>BUY1</v>
          </cell>
          <cell r="D502">
            <v>512318221</v>
          </cell>
          <cell r="E502">
            <v>0</v>
          </cell>
          <cell r="F502" t="str">
            <v>SCREW,MACHINE,PAN HEAD,CRUCIFORM RECESS</v>
          </cell>
          <cell r="H502" t="str">
            <v>ETA</v>
          </cell>
        </row>
        <row r="503">
          <cell r="B503" t="str">
            <v>MTVA-0300N04W3S</v>
          </cell>
          <cell r="C503" t="str">
            <v>BUY1</v>
          </cell>
          <cell r="D503" t="str">
            <v>N62740600</v>
          </cell>
          <cell r="E503">
            <v>0</v>
          </cell>
          <cell r="F503" t="str">
            <v>CHIP ATTENUATOR DC-18GHZ 3DB THERMOP</v>
          </cell>
          <cell r="H503" t="str">
            <v>BFE - ETA</v>
          </cell>
        </row>
        <row r="504">
          <cell r="B504" t="str">
            <v>MTVA-0500N05S</v>
          </cell>
          <cell r="C504" t="str">
            <v>BUY1</v>
          </cell>
          <cell r="D504" t="str">
            <v>N62707989</v>
          </cell>
          <cell r="E504">
            <v>0</v>
          </cell>
          <cell r="F504" t="str">
            <v>CHIP ATTENUATOR DC-18GHZ 5DB</v>
          </cell>
          <cell r="H504" t="str">
            <v>BFE - ETA</v>
          </cell>
        </row>
        <row r="505">
          <cell r="B505" t="str">
            <v>MTVA0400N05W3S</v>
          </cell>
          <cell r="C505" t="str">
            <v>BUY2</v>
          </cell>
          <cell r="D505">
            <v>401199446</v>
          </cell>
          <cell r="E505">
            <v>404980264</v>
          </cell>
          <cell r="F505" t="str">
            <v>ATTENUATOR DC-18GHZ 4DB .2WATT THERM</v>
          </cell>
          <cell r="H505" t="str">
            <v>BFE - ETA</v>
          </cell>
        </row>
        <row r="506">
          <cell r="B506" t="str">
            <v>NAS1291C3M</v>
          </cell>
          <cell r="C506" t="str">
            <v>BUY1</v>
          </cell>
          <cell r="D506">
            <v>513206458</v>
          </cell>
          <cell r="E506">
            <v>0</v>
          </cell>
          <cell r="F506" t="str">
            <v>NUT HEX FLANGED SELF-LOCKING ELLIPTICALL</v>
          </cell>
          <cell r="H506" t="str">
            <v>ETA</v>
          </cell>
        </row>
        <row r="507">
          <cell r="B507" t="str">
            <v>NAS1351-5-12P</v>
          </cell>
          <cell r="C507" t="str">
            <v>BUY1</v>
          </cell>
          <cell r="D507">
            <v>512219866</v>
          </cell>
          <cell r="E507">
            <v>0</v>
          </cell>
          <cell r="F507" t="str">
            <v>SCREW,CAP HEAD,HEX SOCKET RECESS,FULL SH</v>
          </cell>
          <cell r="H507" t="str">
            <v>ETA</v>
          </cell>
        </row>
        <row r="508">
          <cell r="B508" t="str">
            <v>NAS1352C04-12</v>
          </cell>
          <cell r="C508" t="str">
            <v>BUY1</v>
          </cell>
          <cell r="D508">
            <v>512222886</v>
          </cell>
          <cell r="E508">
            <v>413820551</v>
          </cell>
          <cell r="F508" t="str">
            <v>SCREW,CAP HEAD,HEX SOCKET RECESS,FULL SH</v>
          </cell>
          <cell r="H508" t="str">
            <v>ETA</v>
          </cell>
        </row>
        <row r="509">
          <cell r="B509" t="str">
            <v>NAS1640-0</v>
          </cell>
          <cell r="C509" t="str">
            <v>BUY1</v>
          </cell>
          <cell r="D509">
            <v>514202720</v>
          </cell>
          <cell r="E509">
            <v>0</v>
          </cell>
          <cell r="F509" t="str">
            <v>WASHER,SPRING LOCK,HELICAL,HI-COLLAR, 0</v>
          </cell>
          <cell r="H509" t="str">
            <v>ETA</v>
          </cell>
        </row>
        <row r="510">
          <cell r="B510" t="str">
            <v>NAS620C10L</v>
          </cell>
          <cell r="C510" t="str">
            <v>BUY1</v>
          </cell>
          <cell r="D510">
            <v>514200476</v>
          </cell>
          <cell r="E510">
            <v>0</v>
          </cell>
          <cell r="F510" t="str">
            <v>WASHER FLAT PLAIN REDUCED OD LIGHT  10 S</v>
          </cell>
          <cell r="H510" t="str">
            <v>ETA</v>
          </cell>
        </row>
        <row r="511">
          <cell r="B511" t="str">
            <v>NAS620C2</v>
          </cell>
          <cell r="C511" t="str">
            <v>BUY1</v>
          </cell>
          <cell r="D511">
            <v>514201177</v>
          </cell>
          <cell r="E511">
            <v>0</v>
          </cell>
          <cell r="F511" t="str">
            <v>WASHER,FLAT,PLAIN,REDUCED OD, 2 SIZE,.01</v>
          </cell>
          <cell r="H511" t="str">
            <v>ETA</v>
          </cell>
        </row>
        <row r="512">
          <cell r="B512" t="str">
            <v>NAS620C4</v>
          </cell>
          <cell r="C512" t="str">
            <v>BUY1</v>
          </cell>
          <cell r="D512">
            <v>514200799</v>
          </cell>
          <cell r="E512">
            <v>0</v>
          </cell>
          <cell r="F512" t="str">
            <v>WASHER,FLAT,PLAIN,REDUCED OD, 4 SIZE,.03</v>
          </cell>
          <cell r="H512" t="str">
            <v>ETA</v>
          </cell>
        </row>
        <row r="513">
          <cell r="B513" t="str">
            <v>NAS620C6</v>
          </cell>
          <cell r="C513" t="str">
            <v>BUY1</v>
          </cell>
          <cell r="D513">
            <v>514200518</v>
          </cell>
          <cell r="E513">
            <v>0</v>
          </cell>
          <cell r="F513" t="str">
            <v>WASHER,FLAT,PLAIN,REDUCED OD, 6 SIZE,.03</v>
          </cell>
          <cell r="H513" t="str">
            <v>ETA</v>
          </cell>
        </row>
        <row r="514">
          <cell r="B514" t="str">
            <v>NAS620C6L</v>
          </cell>
          <cell r="C514" t="str">
            <v>BUY1</v>
          </cell>
          <cell r="D514">
            <v>514200823</v>
          </cell>
          <cell r="E514">
            <v>0</v>
          </cell>
          <cell r="F514" t="str">
            <v>WASHER FLAT PLAIN REDUCED OD LIGHT #6 SI</v>
          </cell>
          <cell r="H514" t="str">
            <v>ETA</v>
          </cell>
        </row>
        <row r="515">
          <cell r="B515" t="str">
            <v>NB6L239MNG</v>
          </cell>
          <cell r="C515" t="str">
            <v>BUY1</v>
          </cell>
          <cell r="D515">
            <v>400071027</v>
          </cell>
          <cell r="E515">
            <v>425040571</v>
          </cell>
          <cell r="F515" t="str">
            <v>IC DIFF. CLOCK DRIVER LEAD-FREE</v>
          </cell>
          <cell r="H515" t="str">
            <v>BFE - ETA</v>
          </cell>
        </row>
        <row r="516">
          <cell r="B516" t="str">
            <v>NFM18PS105R0J3D</v>
          </cell>
          <cell r="C516" t="str">
            <v>BUY1</v>
          </cell>
          <cell r="D516">
            <v>401060538</v>
          </cell>
          <cell r="E516">
            <v>0</v>
          </cell>
          <cell r="F516" t="str">
            <v>CHIP EMI FILTER 1.0UF +/-20% 6.3V T&amp;R</v>
          </cell>
          <cell r="H516" t="str">
            <v>ETA</v>
          </cell>
        </row>
        <row r="517">
          <cell r="B517" t="str">
            <v>PSR05-LF-T7</v>
          </cell>
          <cell r="C517" t="str">
            <v>BUY1</v>
          </cell>
          <cell r="D517">
            <v>400493373</v>
          </cell>
          <cell r="E517">
            <v>0</v>
          </cell>
          <cell r="F517" t="str">
            <v>DIODE TVS ARRAY T&amp;R</v>
          </cell>
          <cell r="H517" t="str">
            <v>ETA</v>
          </cell>
        </row>
        <row r="518">
          <cell r="B518" t="str">
            <v>SALDAVEX F 0.12MM</v>
          </cell>
          <cell r="C518" t="str">
            <v>BUY1</v>
          </cell>
          <cell r="D518" t="str">
            <v>N76479377</v>
          </cell>
          <cell r="E518">
            <v>0</v>
          </cell>
          <cell r="F518" t="str">
            <v>WIRE SALDAVEX F 0.12MM</v>
          </cell>
          <cell r="H518" t="str">
            <v>BFE - ETA</v>
          </cell>
        </row>
        <row r="519">
          <cell r="B519" t="str">
            <v>SALDAVEX F 0.20MM</v>
          </cell>
          <cell r="C519" t="str">
            <v>BUY1</v>
          </cell>
          <cell r="D519" t="str">
            <v>N76449453</v>
          </cell>
          <cell r="E519">
            <v>0</v>
          </cell>
          <cell r="F519" t="str">
            <v>WIRE SALDAVEX F 0.20MM</v>
          </cell>
          <cell r="H519" t="str">
            <v>BFE - ETA</v>
          </cell>
        </row>
        <row r="520">
          <cell r="B520" t="str">
            <v>SEAF-20-06.0-S-06-1-AKTR</v>
          </cell>
          <cell r="C520" t="str">
            <v>BUY1</v>
          </cell>
          <cell r="D520">
            <v>422442008</v>
          </cell>
          <cell r="E520">
            <v>0</v>
          </cell>
          <cell r="F520" t="str">
            <v>CON,RECT,SEAF OPEN PIN FIELD ARRAY,120-P</v>
          </cell>
          <cell r="H520" t="str">
            <v>ETA</v>
          </cell>
        </row>
        <row r="521">
          <cell r="B521" t="str">
            <v>SEAF-30-06-S-06-1-A-K-TR</v>
          </cell>
          <cell r="C521" t="str">
            <v>BUY1</v>
          </cell>
          <cell r="D521">
            <v>402240198</v>
          </cell>
          <cell r="E521">
            <v>0</v>
          </cell>
          <cell r="F521" t="str">
            <v>CONN RECT HIGH SPEED 180 POS PCB SMT</v>
          </cell>
          <cell r="H521" t="str">
            <v>ETA</v>
          </cell>
        </row>
        <row r="522">
          <cell r="B522" t="str">
            <v>SEAF8-10-05.0-STL-04-1</v>
          </cell>
          <cell r="C522" t="str">
            <v>BUY1</v>
          </cell>
          <cell r="D522">
            <v>405370579</v>
          </cell>
          <cell r="E522">
            <v>0</v>
          </cell>
          <cell r="F522" t="str">
            <v>CONN,RECT,SEAF8 OPEN PIN FIELD ARRA,40 P</v>
          </cell>
          <cell r="H522" t="str">
            <v>ETA</v>
          </cell>
        </row>
        <row r="523">
          <cell r="B523" t="str">
            <v>SEAF8-20-05.0-S-10-3</v>
          </cell>
          <cell r="C523" t="str">
            <v>BUY2</v>
          </cell>
          <cell r="D523">
            <v>421865762</v>
          </cell>
          <cell r="E523">
            <v>0</v>
          </cell>
          <cell r="F523" t="str">
            <v>CONN,RECT,SEAF OPEN PIN FIELD ARRA,200</v>
          </cell>
          <cell r="H523" t="str">
            <v>ETA</v>
          </cell>
        </row>
        <row r="524">
          <cell r="B524" t="str">
            <v>SEAM-20-09.0-S-06-2-AKTR</v>
          </cell>
          <cell r="C524" t="str">
            <v>BUY1</v>
          </cell>
          <cell r="D524">
            <v>422068889</v>
          </cell>
          <cell r="E524">
            <v>0</v>
          </cell>
          <cell r="F524" t="str">
            <v>CONN RECT SEAM OPEN PIN FIELD ARRAY,120</v>
          </cell>
          <cell r="H524" t="str">
            <v>ETA</v>
          </cell>
        </row>
        <row r="525">
          <cell r="B525" t="str">
            <v>SEAM-30-03-S-06-1-A-K-TR</v>
          </cell>
          <cell r="C525" t="str">
            <v>BUY1</v>
          </cell>
          <cell r="D525">
            <v>402240193</v>
          </cell>
          <cell r="E525">
            <v>0</v>
          </cell>
          <cell r="F525" t="str">
            <v>CONN RECT HIGH SPEED 180 POS PCB SMT</v>
          </cell>
          <cell r="H525" t="str">
            <v>ETA</v>
          </cell>
        </row>
        <row r="526">
          <cell r="B526" t="str">
            <v>SEAM8-10-S02.0-STL-04-1</v>
          </cell>
          <cell r="C526" t="str">
            <v>BUY1</v>
          </cell>
          <cell r="D526">
            <v>405370593</v>
          </cell>
          <cell r="E526">
            <v>0</v>
          </cell>
          <cell r="F526" t="str">
            <v>CONN,RECT,SEAF8 OPEN PIN FIELD ARRA,40 P</v>
          </cell>
          <cell r="H526" t="str">
            <v>ETA</v>
          </cell>
        </row>
        <row r="527">
          <cell r="B527" t="str">
            <v>SFM-125-02-S-D-A-K-TR</v>
          </cell>
          <cell r="C527" t="str">
            <v>BUY1</v>
          </cell>
          <cell r="D527" t="str">
            <v>N64599590</v>
          </cell>
          <cell r="E527">
            <v>0</v>
          </cell>
          <cell r="F527" t="str">
            <v>RECT RECP 50 SKT SMT</v>
          </cell>
          <cell r="H527" t="str">
            <v>ETA</v>
          </cell>
        </row>
        <row r="528">
          <cell r="B528" t="str">
            <v>SN65LVDT390PWG4</v>
          </cell>
          <cell r="C528" t="str">
            <v>BUY1</v>
          </cell>
          <cell r="D528">
            <v>401055933</v>
          </cell>
          <cell r="E528">
            <v>0</v>
          </cell>
          <cell r="F528" t="str">
            <v>IC LINE RECIEVER QUAD</v>
          </cell>
          <cell r="H528" t="str">
            <v>ETA</v>
          </cell>
        </row>
        <row r="529">
          <cell r="B529" t="str">
            <v>SN74LVC1G07DCKT</v>
          </cell>
          <cell r="C529" t="str">
            <v>BUY1</v>
          </cell>
          <cell r="D529">
            <v>403773886</v>
          </cell>
          <cell r="E529">
            <v>403174917</v>
          </cell>
          <cell r="F529" t="str">
            <v>IC INTFACE SINGLE BUFFER/DRIVER T&amp;R</v>
          </cell>
          <cell r="G529" t="str">
            <v xml:space="preserve">תינתן עזרה מאלתא </v>
          </cell>
          <cell r="H529" t="str">
            <v>ETA</v>
          </cell>
        </row>
        <row r="530">
          <cell r="B530" t="str">
            <v>SN74LVC244APWT</v>
          </cell>
          <cell r="C530" t="str">
            <v>BUY1</v>
          </cell>
          <cell r="D530">
            <v>406073683</v>
          </cell>
          <cell r="E530">
            <v>406083153</v>
          </cell>
          <cell r="F530" t="str">
            <v>IC OCTAL BUFFER/DRIVER T&amp;R</v>
          </cell>
          <cell r="G530" t="str">
            <v xml:space="preserve">תינתן עזרה מאלתא </v>
          </cell>
          <cell r="H530" t="str">
            <v>ETA</v>
          </cell>
        </row>
        <row r="531">
          <cell r="B531" t="str">
            <v>SN74LVCH244APW</v>
          </cell>
          <cell r="C531" t="str">
            <v>BUY1</v>
          </cell>
          <cell r="D531">
            <v>405072786</v>
          </cell>
          <cell r="E531">
            <v>402527757</v>
          </cell>
          <cell r="F531" t="str">
            <v>IC OCTAL BUFFERS/DRIVERS</v>
          </cell>
          <cell r="H531" t="str">
            <v>ETA</v>
          </cell>
        </row>
        <row r="532">
          <cell r="B532" t="str">
            <v>SN74LVCH8T245RHLR</v>
          </cell>
          <cell r="C532" t="str">
            <v>BUY1</v>
          </cell>
          <cell r="D532">
            <v>400931572</v>
          </cell>
          <cell r="E532">
            <v>0</v>
          </cell>
          <cell r="F532" t="str">
            <v>IC 8-BIT DUAL-SUPPLY BUS TRANSCEIVER</v>
          </cell>
          <cell r="G532" t="str">
            <v xml:space="preserve">תינתן עזרה מאלתא </v>
          </cell>
          <cell r="H532" t="str">
            <v>ETA</v>
          </cell>
        </row>
        <row r="533">
          <cell r="B533" t="str">
            <v>SN74LVT8996PW</v>
          </cell>
          <cell r="C533" t="str">
            <v>BUY1</v>
          </cell>
          <cell r="D533" t="str">
            <v>N60550068</v>
          </cell>
          <cell r="E533">
            <v>401282046</v>
          </cell>
          <cell r="F533" t="str">
            <v>IC INTFACE  10BIT ADDRESSABLE SCAN P</v>
          </cell>
          <cell r="G533" t="str">
            <v xml:space="preserve">תינתן עזרה מאלתא </v>
          </cell>
          <cell r="H533" t="str">
            <v>ETA</v>
          </cell>
        </row>
        <row r="534">
          <cell r="B534" t="str">
            <v>SOLC-115-02-L-Q-A-K-TR</v>
          </cell>
          <cell r="C534" t="str">
            <v>BUY1</v>
          </cell>
          <cell r="D534">
            <v>401049784</v>
          </cell>
          <cell r="E534">
            <v>0</v>
          </cell>
          <cell r="F534" t="str">
            <v>CONN RECT MISC RECEP 60 SKT SMT 4 ROW</v>
          </cell>
          <cell r="H534" t="str">
            <v>ETA</v>
          </cell>
        </row>
        <row r="535">
          <cell r="B535" t="str">
            <v>SY89833LMG</v>
          </cell>
          <cell r="C535" t="str">
            <v>BUY1</v>
          </cell>
          <cell r="D535">
            <v>400642696</v>
          </cell>
          <cell r="E535">
            <v>401185693</v>
          </cell>
          <cell r="F535" t="str">
            <v>FOUR DISTRIBUTED-OUTPUT CLOCK</v>
          </cell>
          <cell r="H535" t="str">
            <v>ETA</v>
          </cell>
        </row>
        <row r="536">
          <cell r="B536" t="str">
            <v>T521X337M016ATE025</v>
          </cell>
          <cell r="C536" t="str">
            <v>BUY1</v>
          </cell>
          <cell r="D536">
            <v>409820117</v>
          </cell>
          <cell r="E536">
            <v>409820156</v>
          </cell>
          <cell r="F536" t="str">
            <v>CHIP CAP 330UF 20^ 16V POLYMER T&amp;R</v>
          </cell>
          <cell r="G536" t="str">
            <v xml:space="preserve">תינתן עזרה מאלתא </v>
          </cell>
          <cell r="H536" t="str">
            <v>ETA</v>
          </cell>
        </row>
        <row r="537">
          <cell r="B537" t="str">
            <v>TAJD476K020RNJ</v>
          </cell>
          <cell r="C537" t="str">
            <v>BUY1</v>
          </cell>
          <cell r="D537">
            <v>414628753</v>
          </cell>
          <cell r="E537">
            <v>400346114</v>
          </cell>
          <cell r="F537" t="str">
            <v>CHIP CAP 47UF 10% 20VOLT TAN T&amp;R</v>
          </cell>
          <cell r="G537" t="str">
            <v xml:space="preserve"> </v>
          </cell>
          <cell r="H537" t="str">
            <v>ETA</v>
          </cell>
        </row>
        <row r="538">
          <cell r="B538" t="str">
            <v>TFM-125-02-S-D-A-K-TR</v>
          </cell>
          <cell r="C538" t="str">
            <v>BUY1</v>
          </cell>
          <cell r="D538" t="str">
            <v>N64529977</v>
          </cell>
          <cell r="E538">
            <v>0</v>
          </cell>
          <cell r="F538" t="str">
            <v>CONNECTOR,ELECTRIC,RECTANGULAR,TFM,SMT H</v>
          </cell>
          <cell r="H538" t="str">
            <v>ETA</v>
          </cell>
        </row>
        <row r="539">
          <cell r="B539" t="str">
            <v>TFS1950F</v>
          </cell>
          <cell r="C539" t="str">
            <v>BUY1</v>
          </cell>
          <cell r="D539">
            <v>410613783</v>
          </cell>
          <cell r="E539">
            <v>0</v>
          </cell>
          <cell r="F539" t="str">
            <v>SAW FILTER 1950MHZ T&amp;R</v>
          </cell>
          <cell r="H539" t="str">
            <v>ETA</v>
          </cell>
        </row>
        <row r="540">
          <cell r="B540" t="str">
            <v>TOLC-115-22-S-Q-A-K-TR</v>
          </cell>
          <cell r="C540" t="str">
            <v>BUY1</v>
          </cell>
          <cell r="D540">
            <v>400720190</v>
          </cell>
          <cell r="E540">
            <v>0</v>
          </cell>
          <cell r="F540" t="str">
            <v>CONN RCET MISC 60 PIN SMT, QUAD ROW,</v>
          </cell>
          <cell r="H540" t="str">
            <v>ETA</v>
          </cell>
        </row>
        <row r="541">
          <cell r="B541" t="str">
            <v>TPS2002CDRCT</v>
          </cell>
          <cell r="C541" t="str">
            <v>BUY1</v>
          </cell>
          <cell r="D541">
            <v>403971098</v>
          </cell>
          <cell r="E541">
            <v>0</v>
          </cell>
          <cell r="F541" t="str">
            <v>IC POWER-DISTRIBUTION SWITCHES T&amp;R</v>
          </cell>
          <cell r="H541" t="str">
            <v>ETA</v>
          </cell>
        </row>
        <row r="542">
          <cell r="B542" t="str">
            <v>TPS22810DRVT</v>
          </cell>
          <cell r="C542" t="str">
            <v>BUY1</v>
          </cell>
          <cell r="D542">
            <v>416253579</v>
          </cell>
          <cell r="E542">
            <v>0</v>
          </cell>
          <cell r="F542" t="str">
            <v>SWITCH, LOAD, 2.7-18V, 0.079OHM, WSON6</v>
          </cell>
          <cell r="G542" t="str">
            <v xml:space="preserve">תינתן עזרה מאלתא </v>
          </cell>
          <cell r="H542" t="str">
            <v>ETA</v>
          </cell>
        </row>
        <row r="543">
          <cell r="B543" t="str">
            <v>TPS3808G01DRVT</v>
          </cell>
          <cell r="C543" t="str">
            <v>BUY1</v>
          </cell>
          <cell r="D543">
            <v>404736259</v>
          </cell>
          <cell r="E543">
            <v>0</v>
          </cell>
          <cell r="F543" t="str">
            <v>IC SUPERVISORY CIRCUIT T&amp;R</v>
          </cell>
          <cell r="H543" t="str">
            <v>ETA</v>
          </cell>
        </row>
        <row r="544">
          <cell r="B544" t="str">
            <v>TPS7A8300RGRT</v>
          </cell>
          <cell r="C544" t="str">
            <v>BUY1</v>
          </cell>
          <cell r="D544">
            <v>402770947</v>
          </cell>
          <cell r="E544">
            <v>406294932</v>
          </cell>
          <cell r="F544" t="str">
            <v>IC VOLTAGE REGULATOR 2A T&amp;R</v>
          </cell>
          <cell r="G544" t="str">
            <v xml:space="preserve">תינתן עזרה מאלתא </v>
          </cell>
          <cell r="H544" t="str">
            <v>ETA</v>
          </cell>
        </row>
        <row r="545">
          <cell r="B545" t="str">
            <v>TPS82085SILT</v>
          </cell>
          <cell r="C545" t="str">
            <v>BUY1</v>
          </cell>
          <cell r="D545">
            <v>405162211</v>
          </cell>
          <cell r="E545">
            <v>0</v>
          </cell>
          <cell r="F545" t="str">
            <v>IC STEP-DOWN CONVERTER 3A T&amp;R</v>
          </cell>
          <cell r="G545" t="str">
            <v xml:space="preserve"> </v>
          </cell>
          <cell r="H545" t="str">
            <v>ETA</v>
          </cell>
        </row>
        <row r="546">
          <cell r="B546" t="str">
            <v>TRF37A73IDSGT</v>
          </cell>
          <cell r="C546" t="str">
            <v>BUY1</v>
          </cell>
          <cell r="D546">
            <v>421041458</v>
          </cell>
          <cell r="E546">
            <v>0</v>
          </cell>
          <cell r="F546" t="str">
            <v>IC GAIN BLOCK 1-6000MHZ T&amp;R</v>
          </cell>
          <cell r="G546" t="str">
            <v xml:space="preserve">תינתן עזרה מאלתא </v>
          </cell>
          <cell r="H546" t="str">
            <v>ETA</v>
          </cell>
        </row>
        <row r="547">
          <cell r="B547" t="str">
            <v>TS0500S</v>
          </cell>
          <cell r="C547" t="str">
            <v>BUY1</v>
          </cell>
          <cell r="D547">
            <v>400653150</v>
          </cell>
          <cell r="E547">
            <v>0</v>
          </cell>
          <cell r="F547" t="str">
            <v>CHIP ATT. DC-18GHZ 0DB 0.1W 50-OHM</v>
          </cell>
          <cell r="H547" t="str">
            <v>BFE - ETA</v>
          </cell>
        </row>
        <row r="548">
          <cell r="B548" t="str">
            <v>TS0501W3S/TR</v>
          </cell>
          <cell r="C548" t="str">
            <v>BUY1</v>
          </cell>
          <cell r="D548">
            <v>400048227</v>
          </cell>
          <cell r="E548">
            <v>400508538</v>
          </cell>
          <cell r="F548" t="str">
            <v>CHIP ATT. 1DB DC-18GHZ 0.1W 50OHM T&amp;R</v>
          </cell>
          <cell r="H548" t="str">
            <v>BFE - ETA</v>
          </cell>
        </row>
        <row r="549">
          <cell r="B549" t="str">
            <v>TS0505S</v>
          </cell>
          <cell r="C549" t="str">
            <v>BUY1</v>
          </cell>
          <cell r="D549">
            <v>400653140</v>
          </cell>
          <cell r="E549">
            <v>0</v>
          </cell>
          <cell r="F549" t="str">
            <v>ATTENUATOR DC-18GHZ 5DB .1WATT 50 OHM</v>
          </cell>
          <cell r="H549" t="str">
            <v>BFE - ETA</v>
          </cell>
        </row>
        <row r="550">
          <cell r="B550" t="str">
            <v>TUSB2046BIRHBT</v>
          </cell>
          <cell r="C550" t="str">
            <v>BUY1</v>
          </cell>
          <cell r="D550">
            <v>401539904</v>
          </cell>
          <cell r="E550">
            <v>0</v>
          </cell>
          <cell r="F550" t="str">
            <v>IC 4-PORT HUB FOR THE USB T&amp;R</v>
          </cell>
          <cell r="G550" t="str">
            <v xml:space="preserve">תינתן עזרה מאלתא </v>
          </cell>
          <cell r="H550" t="str">
            <v>ETA</v>
          </cell>
        </row>
        <row r="551">
          <cell r="B551" t="str">
            <v>TXB0304RUTR</v>
          </cell>
          <cell r="C551" t="str">
            <v>BUY1</v>
          </cell>
          <cell r="D551">
            <v>401379139</v>
          </cell>
          <cell r="E551">
            <v>0</v>
          </cell>
          <cell r="F551" t="str">
            <v>IC VOLTAGE-LEVEL TRANSLATOR T&amp;R</v>
          </cell>
          <cell r="G551" t="str">
            <v xml:space="preserve">תינתן עזרה מאלתא </v>
          </cell>
          <cell r="H551" t="str">
            <v>ETA</v>
          </cell>
        </row>
        <row r="552">
          <cell r="B552" t="str">
            <v>UPS-06-07.0-03-L-PV</v>
          </cell>
          <cell r="C552" t="str">
            <v>BUY1</v>
          </cell>
          <cell r="D552">
            <v>424026917</v>
          </cell>
          <cell r="E552">
            <v>0</v>
          </cell>
          <cell r="F552" t="str">
            <v>CONN RECT HEADER POWER 6 PIN PCB SOLDER</v>
          </cell>
          <cell r="H552" t="str">
            <v>ETA</v>
          </cell>
        </row>
        <row r="553">
          <cell r="B553" t="str">
            <v>UPT-06-03.0-03-L-PV</v>
          </cell>
          <cell r="C553" t="str">
            <v>BUY1</v>
          </cell>
          <cell r="D553">
            <v>424035117</v>
          </cell>
          <cell r="E553">
            <v>0</v>
          </cell>
          <cell r="F553" t="str">
            <v>CONN RECT HEADER POWER 6 PIN PCB SOLDER</v>
          </cell>
          <cell r="H553" t="str">
            <v>ETA</v>
          </cell>
        </row>
        <row r="554">
          <cell r="B554" t="str">
            <v>VFXO321-DGED-125MHZ</v>
          </cell>
          <cell r="C554" t="str">
            <v>BUY1</v>
          </cell>
          <cell r="D554">
            <v>402078525</v>
          </cell>
          <cell r="E554">
            <v>407824365</v>
          </cell>
          <cell r="F554" t="str">
            <v>OSCILLATOR 125MHZ 3.3V</v>
          </cell>
          <cell r="H554" t="str">
            <v>ETA בעייתי</v>
          </cell>
        </row>
        <row r="555">
          <cell r="B555" t="str">
            <v>W25Q128JVSIQ</v>
          </cell>
          <cell r="C555" t="str">
            <v>BUY2</v>
          </cell>
          <cell r="D555">
            <v>417062996</v>
          </cell>
          <cell r="E555">
            <v>0</v>
          </cell>
          <cell r="F555" t="str">
            <v>MEMORY SERIAL FLASH 3V 128MB SPI SO8</v>
          </cell>
          <cell r="H555" t="str">
            <v>STOCK</v>
          </cell>
        </row>
        <row r="556">
          <cell r="B556" t="str">
            <v>WTBV36PD11SY</v>
          </cell>
          <cell r="C556" t="str">
            <v>BUY1</v>
          </cell>
          <cell r="D556">
            <v>408006050</v>
          </cell>
          <cell r="E556">
            <v>0</v>
          </cell>
          <cell r="F556" t="str">
            <v>CONN RECT PLUG,STR,36PIN,DIP SOLDER,GUID</v>
          </cell>
          <cell r="G556" t="str">
            <v>נדרשת עזרה אלתא</v>
          </cell>
          <cell r="H556" t="str">
            <v>ETA בעייתי</v>
          </cell>
        </row>
        <row r="557">
          <cell r="B557" t="str">
            <v>5AGXMA5G4F31I5G</v>
          </cell>
          <cell r="C557" t="str">
            <v>-</v>
          </cell>
          <cell r="D557">
            <v>402411295</v>
          </cell>
          <cell r="E557">
            <v>0</v>
          </cell>
          <cell r="F557" t="str">
            <v>FPGA - Field Programmable Gate Array</v>
          </cell>
          <cell r="G557" t="str">
            <v>פריט עובר המשך אצל צמח , ריבולינג נדרש שיגיע לאופק אחרי ריבולינג עד 20/08/26- כרגע ETA נובמבר 2026</v>
          </cell>
          <cell r="H557" t="str">
            <v>BFE - בעייתי</v>
          </cell>
        </row>
        <row r="558">
          <cell r="B558" t="str">
            <v>DAC38J84IAAV</v>
          </cell>
          <cell r="C558" t="str">
            <v>-</v>
          </cell>
          <cell r="D558">
            <v>405656789</v>
          </cell>
          <cell r="E558">
            <v>0</v>
          </cell>
          <cell r="F558" t="str">
            <v>GSPS DAC A 595-DAC38 A 595-DAC38J84IAAVR</v>
          </cell>
          <cell r="G558" t="str">
            <v>פריט עובר המשך אצל צמח , ריבולינג נדרש שיגיע לאופק אחרי ריבולינג עד 20/08/26 כרגע ETA תחילת אוקוטובר 2026</v>
          </cell>
          <cell r="H558" t="str">
            <v>BFE - בעייתי</v>
          </cell>
        </row>
        <row r="559">
          <cell r="B559" t="str">
            <v>1093W213-001</v>
          </cell>
          <cell r="C559" t="str">
            <v>-</v>
          </cell>
          <cell r="D559">
            <v>415466666</v>
          </cell>
          <cell r="E559">
            <v>0</v>
          </cell>
          <cell r="F559" t="str">
            <v>QGC COVER</v>
          </cell>
          <cell r="H559" t="str">
            <v>ETA</v>
          </cell>
        </row>
        <row r="560">
          <cell r="B560" t="str">
            <v>1093W211-001</v>
          </cell>
          <cell r="C560" t="str">
            <v>C</v>
          </cell>
          <cell r="D560">
            <v>415466667</v>
          </cell>
          <cell r="E560">
            <v>0</v>
          </cell>
          <cell r="F560" t="str">
            <v>BSC ADAPTING BASE</v>
          </cell>
          <cell r="G560" t="str">
            <v>26/07- שאלות טכניות של ספק מול אמיר זפון אלתא/ספיר יוסי</v>
          </cell>
          <cell r="H560" t="str">
            <v>בטיפול אלתא - פרוייקט שרית פיקר</v>
          </cell>
        </row>
        <row r="561">
          <cell r="B561" t="str">
            <v>6930N119-001</v>
          </cell>
          <cell r="C561" t="str">
            <v>-</v>
          </cell>
          <cell r="D561">
            <v>411125985</v>
          </cell>
          <cell r="E561">
            <v>0</v>
          </cell>
          <cell r="F561" t="str">
            <v>FAN FILTER</v>
          </cell>
          <cell r="G561" t="str">
            <v xml:space="preserve"> </v>
          </cell>
          <cell r="H561" t="str">
            <v xml:space="preserve">ירד מה AVL </v>
          </cell>
        </row>
        <row r="562">
          <cell r="B562" t="str">
            <v>6932T100-001</v>
          </cell>
          <cell r="C562" t="str">
            <v>-</v>
          </cell>
          <cell r="D562">
            <v>418952046</v>
          </cell>
          <cell r="E562">
            <v>0</v>
          </cell>
          <cell r="F562" t="str">
            <v>ANTENNA FINAL ASSY</v>
          </cell>
          <cell r="H562" t="str">
            <v>ASSY</v>
          </cell>
        </row>
        <row r="563">
          <cell r="B563" t="str">
            <v>GRM033R71E472KE14D</v>
          </cell>
          <cell r="C563" t="str">
            <v>BUY1</v>
          </cell>
          <cell r="D563">
            <v>422207000</v>
          </cell>
          <cell r="E563">
            <v>0</v>
          </cell>
          <cell r="F563" t="str">
            <v>CAP CHIP 4700PF 10% 25V X7R 0201</v>
          </cell>
          <cell r="H563" t="str">
            <v>ETA</v>
          </cell>
        </row>
        <row r="564">
          <cell r="B564" t="str">
            <v>CRCW0402140KFKED</v>
          </cell>
          <cell r="C564" t="str">
            <v>BUY1</v>
          </cell>
          <cell r="D564">
            <v>408368702</v>
          </cell>
          <cell r="E564">
            <v>408386919</v>
          </cell>
          <cell r="F564" t="str">
            <v>CHIP RESIS 140KOHM 1^ .063W T&amp;R</v>
          </cell>
          <cell r="H564" t="str">
            <v>ETA</v>
          </cell>
        </row>
        <row r="565">
          <cell r="B565" t="str">
            <v>CRCW040214K7FKED</v>
          </cell>
          <cell r="C565" t="str">
            <v>BUY1</v>
          </cell>
          <cell r="D565">
            <v>407648197</v>
          </cell>
          <cell r="E565">
            <v>405545120</v>
          </cell>
          <cell r="F565" t="str">
            <v>CHIP RESIS 14.7KOHM 1^ .063W T&amp;R</v>
          </cell>
          <cell r="H565" t="str">
            <v>ETA</v>
          </cell>
        </row>
        <row r="566">
          <cell r="B566" t="str">
            <v>CRCW040218K2FKED</v>
          </cell>
          <cell r="C566" t="str">
            <v>BUY1</v>
          </cell>
          <cell r="D566">
            <v>401481540</v>
          </cell>
          <cell r="E566">
            <v>400275409</v>
          </cell>
          <cell r="F566" t="str">
            <v>CHIP RESIS 18.2KOHM 1^ .063W T&amp;R</v>
          </cell>
          <cell r="H566" t="str">
            <v>ETA</v>
          </cell>
        </row>
        <row r="567">
          <cell r="B567" t="str">
            <v>CRCW040220K5FKED</v>
          </cell>
          <cell r="C567" t="str">
            <v>BUY1</v>
          </cell>
          <cell r="D567">
            <v>415064642</v>
          </cell>
          <cell r="E567">
            <v>415142815</v>
          </cell>
          <cell r="F567" t="str">
            <v>CHIP RESIS 20.5KOHM 1% .063W T&amp;R</v>
          </cell>
          <cell r="H567" t="str">
            <v>ETA</v>
          </cell>
        </row>
        <row r="568">
          <cell r="B568" t="str">
            <v>CRCW04022K37FKED</v>
          </cell>
          <cell r="C568" t="str">
            <v>BUY1</v>
          </cell>
          <cell r="D568">
            <v>401793064</v>
          </cell>
          <cell r="E568">
            <v>412249475</v>
          </cell>
          <cell r="F568" t="str">
            <v>CHIP RESIS 2.37KOHM 1^ .063W T&amp;R</v>
          </cell>
          <cell r="H568" t="str">
            <v>ETA</v>
          </cell>
        </row>
        <row r="569">
          <cell r="B569" t="str">
            <v>CRCW04022K80FKED</v>
          </cell>
          <cell r="C569" t="str">
            <v>BUY1</v>
          </cell>
          <cell r="D569">
            <v>408368719</v>
          </cell>
          <cell r="E569">
            <v>408386935</v>
          </cell>
          <cell r="F569" t="str">
            <v>CHIP RESIS 2.8KOHM 1^ .063W T&amp;R</v>
          </cell>
          <cell r="H569" t="str">
            <v>ETA</v>
          </cell>
        </row>
        <row r="570">
          <cell r="B570" t="str">
            <v>CRCW040230K9FKED</v>
          </cell>
          <cell r="C570" t="str">
            <v>BUY1</v>
          </cell>
          <cell r="D570">
            <v>401447379</v>
          </cell>
          <cell r="E570">
            <v>401239998</v>
          </cell>
          <cell r="F570" t="str">
            <v>CHIP RESIS 30.9KOHM 1% .063W T&amp;R</v>
          </cell>
          <cell r="H570" t="str">
            <v>ETA</v>
          </cell>
        </row>
        <row r="571">
          <cell r="B571" t="str">
            <v>CRCW04023K32FKED</v>
          </cell>
          <cell r="C571" t="str">
            <v>BUY1</v>
          </cell>
          <cell r="D571">
            <v>400676836</v>
          </cell>
          <cell r="E571">
            <v>401240005</v>
          </cell>
          <cell r="F571" t="str">
            <v>CHIP RESIS 3.32KOHM 1% .063W T&amp;R</v>
          </cell>
          <cell r="H571" t="str">
            <v>ETA</v>
          </cell>
        </row>
        <row r="572">
          <cell r="B572" t="str">
            <v>CRCW04023K83FKED</v>
          </cell>
          <cell r="C572" t="str">
            <v>BUY1</v>
          </cell>
          <cell r="D572">
            <v>401201838</v>
          </cell>
          <cell r="E572">
            <v>400275532</v>
          </cell>
          <cell r="F572" t="str">
            <v>CHIP RESIS 3.83KOHM 1% .063W T&amp;R</v>
          </cell>
          <cell r="H572" t="str">
            <v>ETA</v>
          </cell>
        </row>
        <row r="573">
          <cell r="B573" t="str">
            <v>CRCW04024K22FKED</v>
          </cell>
          <cell r="C573" t="str">
            <v>BUY1</v>
          </cell>
          <cell r="D573">
            <v>401060427</v>
          </cell>
          <cell r="E573">
            <v>400856545</v>
          </cell>
          <cell r="F573" t="str">
            <v>CHIP RESIS 4.22KOHM 1% .063W T&amp;R</v>
          </cell>
          <cell r="H573" t="str">
            <v>ETA</v>
          </cell>
        </row>
        <row r="574">
          <cell r="B574" t="str">
            <v>IHLP2525CZERR33M01</v>
          </cell>
          <cell r="C574" t="str">
            <v>BUY1</v>
          </cell>
          <cell r="D574">
            <v>400345615</v>
          </cell>
          <cell r="E574">
            <v>0</v>
          </cell>
          <cell r="F574" t="str">
            <v>INDUCTOR 0.33UH 20% SHIELDED T&amp;R</v>
          </cell>
          <cell r="H574" t="str">
            <v>ETA</v>
          </cell>
        </row>
        <row r="575">
          <cell r="B575" t="str">
            <v>CRCW040211K0FKED</v>
          </cell>
          <cell r="C575" t="str">
            <v>BUY1</v>
          </cell>
          <cell r="D575">
            <v>401479709</v>
          </cell>
          <cell r="E575">
            <v>400856338</v>
          </cell>
          <cell r="F575" t="str">
            <v>CHIP RESIS 11KOHM 1^ .063W T&amp;R</v>
          </cell>
          <cell r="H575" t="str">
            <v>ETA</v>
          </cell>
        </row>
        <row r="576">
          <cell r="B576" t="str">
            <v>CRCW040213K3FKED</v>
          </cell>
          <cell r="C576" t="str">
            <v>BUY1</v>
          </cell>
          <cell r="D576">
            <v>401265796</v>
          </cell>
          <cell r="E576">
            <v>400856344</v>
          </cell>
          <cell r="F576" t="str">
            <v>CHIP RESIS 13.3KOHM 1% .063W T&amp;R</v>
          </cell>
          <cell r="H576" t="str">
            <v>ETA</v>
          </cell>
        </row>
        <row r="577">
          <cell r="B577" t="str">
            <v>CRCW040219K1FKED</v>
          </cell>
          <cell r="C577" t="str">
            <v>BUY1</v>
          </cell>
          <cell r="D577">
            <v>414258425</v>
          </cell>
          <cell r="E577">
            <v>405423144</v>
          </cell>
          <cell r="F577" t="str">
            <v>CHIP RESIS 19.1KOHM 1^ .063W T&amp;R</v>
          </cell>
          <cell r="H577" t="str">
            <v>ETA</v>
          </cell>
        </row>
        <row r="578">
          <cell r="B578" t="str">
            <v>CRCW04021K47FKED</v>
          </cell>
          <cell r="C578" t="str">
            <v>BUY1</v>
          </cell>
          <cell r="D578">
            <v>401498672</v>
          </cell>
          <cell r="E578">
            <v>401502370</v>
          </cell>
          <cell r="F578" t="str">
            <v>CHIP RESIS 1.47KOHM 1^ .063W T&amp;R</v>
          </cell>
          <cell r="H578" t="str">
            <v>ETA</v>
          </cell>
        </row>
        <row r="579">
          <cell r="B579" t="str">
            <v>CRCW040225K5FKED</v>
          </cell>
          <cell r="C579" t="str">
            <v>BUY1</v>
          </cell>
          <cell r="D579">
            <v>408368969</v>
          </cell>
          <cell r="E579">
            <v>406844012</v>
          </cell>
          <cell r="F579" t="str">
            <v>CHIP RESIS 25.5KOHM 1^ .063W T&amp;R</v>
          </cell>
          <cell r="H579" t="str">
            <v>ETA</v>
          </cell>
        </row>
        <row r="580">
          <cell r="B580" t="str">
            <v>CRCW040233K2FKED</v>
          </cell>
          <cell r="C580" t="str">
            <v>BUY1</v>
          </cell>
          <cell r="D580">
            <v>400665218</v>
          </cell>
          <cell r="E580">
            <v>400275526</v>
          </cell>
          <cell r="F580" t="str">
            <v>RESISTOR 33.2KOHM 1% 0.063W T&amp;R</v>
          </cell>
          <cell r="H580" t="str">
            <v>ETA</v>
          </cell>
        </row>
        <row r="581">
          <cell r="B581" t="str">
            <v>CRCW04023K01FKED</v>
          </cell>
          <cell r="C581" t="str">
            <v>BUY1</v>
          </cell>
          <cell r="D581">
            <v>400693192</v>
          </cell>
          <cell r="E581">
            <v>400275521</v>
          </cell>
          <cell r="F581" t="str">
            <v>CHIP RESIS 3.01KOHM 1% .063W T&amp;R</v>
          </cell>
          <cell r="H581" t="str">
            <v>ETA</v>
          </cell>
        </row>
        <row r="582">
          <cell r="B582" t="str">
            <v>CRCW0402332KFKED</v>
          </cell>
          <cell r="C582" t="str">
            <v>BUY1</v>
          </cell>
          <cell r="D582">
            <v>401485727</v>
          </cell>
          <cell r="E582">
            <v>400275527</v>
          </cell>
          <cell r="F582" t="str">
            <v>CHIP RESIS 332 KOHM 1^ .063W T&amp;R</v>
          </cell>
          <cell r="H582" t="str">
            <v>ETA</v>
          </cell>
        </row>
        <row r="583">
          <cell r="B583" t="str">
            <v>CRCW04023K92FKED</v>
          </cell>
          <cell r="C583" t="str">
            <v>BUY1</v>
          </cell>
          <cell r="D583">
            <v>401011878</v>
          </cell>
          <cell r="E583">
            <v>401239921</v>
          </cell>
          <cell r="F583" t="str">
            <v>CHIP RESIS 3.92KOHM 1% .063W T&amp;R</v>
          </cell>
          <cell r="H583" t="str">
            <v>ETA</v>
          </cell>
        </row>
        <row r="584">
          <cell r="B584" t="str">
            <v>CRCW040247R5FKED</v>
          </cell>
          <cell r="C584" t="str">
            <v>BUY1</v>
          </cell>
          <cell r="D584">
            <v>408368733</v>
          </cell>
          <cell r="E584">
            <v>408386948</v>
          </cell>
          <cell r="F584" t="str">
            <v>CHIP RESIS 47.5 OHM 1^ .063W T&amp;R</v>
          </cell>
          <cell r="H584" t="str">
            <v>ETA</v>
          </cell>
        </row>
        <row r="585">
          <cell r="B585" t="str">
            <v>DAC3484IRKDT</v>
          </cell>
          <cell r="C585" t="str">
            <v>BUY1</v>
          </cell>
          <cell r="D585">
            <v>421757064</v>
          </cell>
          <cell r="E585">
            <v>421776513</v>
          </cell>
          <cell r="F585" t="str">
            <v>QUAD CHANNEL 16BIT 1.25GSPS DAC T&amp;R</v>
          </cell>
          <cell r="G585" t="str">
            <v xml:space="preserve">תינתן עזרה מאלתא </v>
          </cell>
          <cell r="H585" t="str">
            <v>ETA</v>
          </cell>
        </row>
        <row r="586">
          <cell r="B586" t="str">
            <v>CRCW040256K2FKED</v>
          </cell>
          <cell r="C586" t="str">
            <v>BUY1</v>
          </cell>
          <cell r="D586">
            <v>401282162</v>
          </cell>
          <cell r="E586">
            <v>400275770</v>
          </cell>
          <cell r="F586" t="str">
            <v>CHIP RESIS 56.2KOHM 1% .063W T&amp;R</v>
          </cell>
          <cell r="H586" t="str">
            <v>ETA</v>
          </cell>
        </row>
        <row r="587">
          <cell r="B587" t="str">
            <v>CRCW040215K0FKED</v>
          </cell>
          <cell r="C587" t="str">
            <v>BUY1</v>
          </cell>
          <cell r="D587">
            <v>400656759</v>
          </cell>
          <cell r="E587">
            <v>400012232</v>
          </cell>
          <cell r="F587" t="str">
            <v>CHIP RESIS 15 KOHM 1^ T&amp;R</v>
          </cell>
          <cell r="H587" t="str">
            <v>ETA</v>
          </cell>
        </row>
        <row r="588">
          <cell r="B588" t="str">
            <v>CRCW040220K0FKED</v>
          </cell>
          <cell r="C588" t="str">
            <v>BUY1</v>
          </cell>
          <cell r="D588">
            <v>400658319</v>
          </cell>
          <cell r="E588">
            <v>400275484</v>
          </cell>
          <cell r="F588" t="str">
            <v>CHIP RESIS 20 KOHM 1% T&amp;R</v>
          </cell>
          <cell r="H588" t="str">
            <v>ETA</v>
          </cell>
        </row>
        <row r="589">
          <cell r="B589" t="str">
            <v>CRCW04024K70FKED</v>
          </cell>
          <cell r="C589" t="str">
            <v>BUY1</v>
          </cell>
          <cell r="D589">
            <v>401572164</v>
          </cell>
          <cell r="E589">
            <v>403174885</v>
          </cell>
          <cell r="F589" t="str">
            <v>CHIP RESIS 4.7KOHM 1% .063W T&amp;R</v>
          </cell>
          <cell r="H589" t="str">
            <v>ETA</v>
          </cell>
        </row>
        <row r="590">
          <cell r="B590" t="str">
            <v>CRCW040242K2FKED</v>
          </cell>
          <cell r="C590" t="str">
            <v>BUY1</v>
          </cell>
          <cell r="D590">
            <v>400676831</v>
          </cell>
          <cell r="E590">
            <v>0</v>
          </cell>
          <cell r="F590" t="str">
            <v>CHIP RES 42.2K 0.063W 1% T&amp;R</v>
          </cell>
          <cell r="H590" t="str">
            <v>ETA</v>
          </cell>
        </row>
        <row r="591">
          <cell r="B591" t="str">
            <v>CRCW04024K02FKED</v>
          </cell>
          <cell r="C591" t="str">
            <v>BUY1</v>
          </cell>
          <cell r="D591">
            <v>401246030</v>
          </cell>
          <cell r="E591">
            <v>400275761</v>
          </cell>
          <cell r="F591" t="str">
            <v>CHIP RESIS 4.02KOHM 1% .063W T&amp;R</v>
          </cell>
          <cell r="H591" t="str">
            <v>ETA</v>
          </cell>
        </row>
        <row r="592">
          <cell r="B592" t="str">
            <v>GRM1555C1H220GA01D</v>
          </cell>
          <cell r="C592" t="str">
            <v>BUY1</v>
          </cell>
          <cell r="D592">
            <v>402010738</v>
          </cell>
          <cell r="E592">
            <v>0</v>
          </cell>
          <cell r="F592" t="str">
            <v>CHIP CAP 22PF 2% 50V CERAMIC T&amp;R</v>
          </cell>
          <cell r="H592" t="str">
            <v>ETA</v>
          </cell>
        </row>
        <row r="593">
          <cell r="B593" t="str">
            <v>CRCW040251R1FKED</v>
          </cell>
          <cell r="C593" t="str">
            <v>BUY1</v>
          </cell>
          <cell r="D593">
            <v>401239835</v>
          </cell>
          <cell r="E593" t="str">
            <v>FFF004482</v>
          </cell>
          <cell r="F593" t="str">
            <v>CHIP RESIS 51.1 OHM 1% .063W T&amp;R</v>
          </cell>
          <cell r="H593" t="str">
            <v>ETA</v>
          </cell>
        </row>
        <row r="594">
          <cell r="B594" t="str">
            <v>CRCW0402121RFKED</v>
          </cell>
          <cell r="C594" t="str">
            <v>BUY1</v>
          </cell>
          <cell r="D594">
            <v>401239833</v>
          </cell>
          <cell r="E594">
            <v>400275217</v>
          </cell>
          <cell r="F594" t="str">
            <v>CHIP RESIS 121 OHM 1% .063W T&amp;R</v>
          </cell>
          <cell r="G594" t="str">
            <v xml:space="preserve"> </v>
          </cell>
          <cell r="H594" t="str">
            <v>ETA</v>
          </cell>
        </row>
        <row r="595">
          <cell r="B595" t="str">
            <v>CRCW040251K1FKED</v>
          </cell>
          <cell r="C595" t="str">
            <v>BUY1</v>
          </cell>
          <cell r="D595">
            <v>400658332</v>
          </cell>
          <cell r="E595">
            <v>400275766</v>
          </cell>
          <cell r="F595" t="str">
            <v>CHIP RESIS 51.1 KOHM 1% PB-FREE T&amp;R</v>
          </cell>
          <cell r="H595" t="str">
            <v>ETA</v>
          </cell>
        </row>
        <row r="596">
          <cell r="B596" t="str">
            <v>GRM21BC71H475KE11L</v>
          </cell>
          <cell r="C596" t="str">
            <v>BUY1</v>
          </cell>
          <cell r="D596">
            <v>411808789</v>
          </cell>
          <cell r="E596">
            <v>0</v>
          </cell>
          <cell r="F596" t="str">
            <v>CHIP CAP 4.7UF +/-22^ 50V X7S T&amp;R</v>
          </cell>
          <cell r="H596" t="str">
            <v>ETA</v>
          </cell>
        </row>
        <row r="597">
          <cell r="B597" t="str">
            <v>CRCW0402150RFKED</v>
          </cell>
          <cell r="C597" t="str">
            <v>BUY1</v>
          </cell>
          <cell r="D597">
            <v>401281030</v>
          </cell>
          <cell r="E597">
            <v>400294083</v>
          </cell>
          <cell r="F597" t="str">
            <v>CHIP RESIS 150 OHM 1% .063W T&amp;R</v>
          </cell>
          <cell r="H597" t="str">
            <v>ETA</v>
          </cell>
        </row>
        <row r="598">
          <cell r="B598" t="str">
            <v>CRCW0402178RFKED</v>
          </cell>
          <cell r="C598" t="str">
            <v>BUY1</v>
          </cell>
          <cell r="D598">
            <v>401234987</v>
          </cell>
          <cell r="E598">
            <v>400275408</v>
          </cell>
          <cell r="F598" t="str">
            <v>CHIP RESIS 178 OHM 1^ .063W T&amp;R</v>
          </cell>
          <cell r="H598" t="str">
            <v>ETA</v>
          </cell>
        </row>
        <row r="599">
          <cell r="B599" t="str">
            <v>DS90LV017ATM/NOPB</v>
          </cell>
          <cell r="C599" t="str">
            <v>BUY1</v>
          </cell>
          <cell r="D599">
            <v>400290775</v>
          </cell>
          <cell r="E599">
            <v>0</v>
          </cell>
          <cell r="F599" t="str">
            <v>IC LVDS SINGLE DIFF. DRIVER</v>
          </cell>
          <cell r="H599" t="str">
            <v>ETA</v>
          </cell>
        </row>
        <row r="600">
          <cell r="B600" t="str">
            <v>CRCW0402100KFKED</v>
          </cell>
          <cell r="C600" t="str">
            <v>BUY1</v>
          </cell>
          <cell r="D600">
            <v>400656752</v>
          </cell>
          <cell r="E600">
            <v>400275213</v>
          </cell>
          <cell r="F600" t="str">
            <v>CHIP RESIS 100 KOHM 1%  T&amp;R</v>
          </cell>
          <cell r="H600" t="str">
            <v>ETA</v>
          </cell>
        </row>
        <row r="601">
          <cell r="B601" t="str">
            <v>C0402C103K3RACTU</v>
          </cell>
          <cell r="C601" t="str">
            <v>BUY1</v>
          </cell>
          <cell r="D601">
            <v>400538373</v>
          </cell>
          <cell r="E601">
            <v>400326580</v>
          </cell>
          <cell r="F601" t="str">
            <v>CHIP CAP 0.01UF 10% 25V X7R T&amp;R</v>
          </cell>
          <cell r="H601" t="str">
            <v>ETA</v>
          </cell>
        </row>
        <row r="602">
          <cell r="B602" t="str">
            <v>CRCW0402200RFKED</v>
          </cell>
          <cell r="C602" t="str">
            <v>BUY1</v>
          </cell>
          <cell r="D602">
            <v>400658318</v>
          </cell>
          <cell r="E602">
            <v>400275407</v>
          </cell>
          <cell r="F602" t="str">
            <v>CHIP RESIS 200 OHM 1% T&amp;R</v>
          </cell>
          <cell r="H602" t="str">
            <v>ETA</v>
          </cell>
        </row>
        <row r="603">
          <cell r="B603" t="str">
            <v>CRCW0603100KFKEA</v>
          </cell>
          <cell r="C603" t="str">
            <v>BUY1</v>
          </cell>
          <cell r="D603">
            <v>400693196</v>
          </cell>
          <cell r="E603" t="str">
            <v>FFF004188</v>
          </cell>
          <cell r="F603" t="str">
            <v>CHIP RESIS 100KOHM 1% .1W T&amp;R</v>
          </cell>
          <cell r="H603" t="str">
            <v>ETA</v>
          </cell>
        </row>
        <row r="604">
          <cell r="B604" t="str">
            <v>CRCW060310K0FKEA</v>
          </cell>
          <cell r="C604" t="str">
            <v>BUY1</v>
          </cell>
          <cell r="D604">
            <v>401053474</v>
          </cell>
          <cell r="E604" t="str">
            <v>FFF003821</v>
          </cell>
          <cell r="F604" t="str">
            <v>CHIP RESIS 10KOHM 1% .1W T&amp;R</v>
          </cell>
          <cell r="H604" t="str">
            <v>ETA</v>
          </cell>
        </row>
        <row r="605">
          <cell r="B605" t="str">
            <v>CRCW04022K00FKED</v>
          </cell>
          <cell r="C605" t="str">
            <v>BUY1</v>
          </cell>
          <cell r="D605">
            <v>400658323</v>
          </cell>
          <cell r="E605">
            <v>400005121</v>
          </cell>
          <cell r="F605" t="str">
            <v>CHIP RESIS 2 KOHM 1%  PB-FREE T&amp;R</v>
          </cell>
          <cell r="H605" t="str">
            <v>ETA</v>
          </cell>
        </row>
        <row r="606">
          <cell r="B606" t="str">
            <v>M6-10-724</v>
          </cell>
          <cell r="C606" t="str">
            <v>BUY1</v>
          </cell>
          <cell r="D606">
            <v>407968305</v>
          </cell>
          <cell r="E606">
            <v>401026794</v>
          </cell>
          <cell r="F606" t="str">
            <v>LABEL,CIRCUIT BOARD,SIZE 0.25X0.75IN,ULT</v>
          </cell>
          <cell r="H606" t="str">
            <v>ETA</v>
          </cell>
        </row>
        <row r="607">
          <cell r="B607" t="str">
            <v>CRCW0402249RFKED</v>
          </cell>
          <cell r="C607" t="str">
            <v>BUY1</v>
          </cell>
          <cell r="D607">
            <v>401733095</v>
          </cell>
          <cell r="E607">
            <v>401589013</v>
          </cell>
          <cell r="F607" t="str">
            <v>CHIP RESIS 249 OHM 1^ .063W T&amp;R</v>
          </cell>
          <cell r="H607" t="str">
            <v>ETA</v>
          </cell>
        </row>
        <row r="608">
          <cell r="B608" t="str">
            <v>CRCW060310R0FKEA</v>
          </cell>
          <cell r="C608" t="str">
            <v>BUY1</v>
          </cell>
          <cell r="D608">
            <v>401235096</v>
          </cell>
          <cell r="E608" t="str">
            <v>FFF003825</v>
          </cell>
          <cell r="F608" t="str">
            <v>CHIP RESIS 10 OHM 1% .1W T&amp;R</v>
          </cell>
          <cell r="H608" t="str">
            <v>ETA</v>
          </cell>
        </row>
        <row r="609">
          <cell r="B609" t="str">
            <v>BLM15HD601SN1D</v>
          </cell>
          <cell r="C609" t="str">
            <v>BUY1</v>
          </cell>
          <cell r="D609">
            <v>400956901</v>
          </cell>
          <cell r="E609">
            <v>0</v>
          </cell>
          <cell r="F609" t="str">
            <v>CHIP FERRITE BEAD EMI FILTER 600 OHM T&amp;R</v>
          </cell>
          <cell r="H609" t="str">
            <v>ETA</v>
          </cell>
        </row>
        <row r="610">
          <cell r="B610" t="str">
            <v>C0603C104K4RACTU</v>
          </cell>
          <cell r="C610" t="str">
            <v>BUY1</v>
          </cell>
          <cell r="D610">
            <v>400539538</v>
          </cell>
          <cell r="E610" t="str">
            <v>FFF004739</v>
          </cell>
          <cell r="F610" t="str">
            <v>CHIP CAP .1UF 10% 16V X7R T&amp;R</v>
          </cell>
          <cell r="H610" t="str">
            <v>ETA</v>
          </cell>
        </row>
        <row r="611">
          <cell r="B611" t="str">
            <v>MMSZ5245BT1G</v>
          </cell>
          <cell r="C611" t="str">
            <v>BUY1</v>
          </cell>
          <cell r="D611">
            <v>400993872</v>
          </cell>
          <cell r="E611">
            <v>0</v>
          </cell>
          <cell r="F611" t="str">
            <v>DIODE REF 15V 5% 0.5W 3000EA/RL</v>
          </cell>
          <cell r="H611" t="str">
            <v>ETA</v>
          </cell>
        </row>
        <row r="612">
          <cell r="B612" t="str">
            <v>CRCW0402511RFKED</v>
          </cell>
          <cell r="C612" t="str">
            <v>BUY1</v>
          </cell>
          <cell r="D612">
            <v>401193607</v>
          </cell>
          <cell r="E612">
            <v>400275764</v>
          </cell>
          <cell r="F612" t="str">
            <v>CHIP RESIS 511 OHM 1% .063W T&amp;R</v>
          </cell>
          <cell r="H612" t="str">
            <v>ETA</v>
          </cell>
        </row>
        <row r="613">
          <cell r="B613" t="str">
            <v>CRCW040211R5FKED</v>
          </cell>
          <cell r="C613" t="str">
            <v>BUY1</v>
          </cell>
          <cell r="D613">
            <v>407997767</v>
          </cell>
          <cell r="E613">
            <v>408002017</v>
          </cell>
          <cell r="F613" t="str">
            <v>CHIP RESIS 11.5 OHM 1^ .063W T&amp;R</v>
          </cell>
          <cell r="H613" t="str">
            <v>STOCK</v>
          </cell>
        </row>
        <row r="614">
          <cell r="B614" t="str">
            <v>CRCW0402274RFKED</v>
          </cell>
          <cell r="C614" t="str">
            <v>BUY1</v>
          </cell>
          <cell r="D614">
            <v>402310619</v>
          </cell>
          <cell r="E614">
            <v>401589129</v>
          </cell>
          <cell r="F614" t="str">
            <v>CHIP RESIS 274 OHM 1^ .063W T&amp;R</v>
          </cell>
          <cell r="H614" t="str">
            <v>ETA</v>
          </cell>
        </row>
        <row r="615">
          <cell r="B615" t="str">
            <v>CRCW04021K21FKED</v>
          </cell>
          <cell r="C615" t="str">
            <v>BUY1</v>
          </cell>
          <cell r="D615">
            <v>401234957</v>
          </cell>
          <cell r="E615">
            <v>400275219</v>
          </cell>
          <cell r="F615" t="str">
            <v>CHIP RESIS 1.21KOHM 1% .063W T&amp;R</v>
          </cell>
          <cell r="H615" t="str">
            <v>ETA</v>
          </cell>
        </row>
        <row r="616">
          <cell r="B616" t="str">
            <v>CRCW04020000Z0ED</v>
          </cell>
          <cell r="C616" t="str">
            <v>BUY1</v>
          </cell>
          <cell r="D616">
            <v>401197118</v>
          </cell>
          <cell r="E616">
            <v>400095450</v>
          </cell>
          <cell r="F616" t="str">
            <v>CHIP JUMPER  T&amp;R</v>
          </cell>
          <cell r="H616" t="str">
            <v>ETA</v>
          </cell>
        </row>
        <row r="617">
          <cell r="B617" t="str">
            <v>CRCW0603100RFKEA</v>
          </cell>
          <cell r="C617" t="str">
            <v>BUY1</v>
          </cell>
          <cell r="D617">
            <v>400693201</v>
          </cell>
          <cell r="E617" t="str">
            <v>FFF004251</v>
          </cell>
          <cell r="F617" t="str">
            <v>CHIP RESIS 100 OHM 1% .1W T&amp;R</v>
          </cell>
          <cell r="H617" t="str">
            <v>ETA</v>
          </cell>
        </row>
        <row r="618">
          <cell r="B618" t="str">
            <v>GRM188Z71A106KA73D</v>
          </cell>
          <cell r="C618" t="str">
            <v>BUY1</v>
          </cell>
          <cell r="D618">
            <v>410406023</v>
          </cell>
          <cell r="E618">
            <v>0</v>
          </cell>
          <cell r="F618" t="str">
            <v>CHIP CAP 10UF 10V X7R T&amp;R</v>
          </cell>
          <cell r="H618" t="str">
            <v>ETA</v>
          </cell>
        </row>
        <row r="619">
          <cell r="B619" t="str">
            <v>CRCW040249R9FKED</v>
          </cell>
          <cell r="C619" t="str">
            <v>BUY1</v>
          </cell>
          <cell r="D619">
            <v>400658330</v>
          </cell>
          <cell r="E619">
            <v>400275755</v>
          </cell>
          <cell r="F619" t="str">
            <v>CHIP RESIS 49.9 OHM 1% PB-FREE T&amp;R</v>
          </cell>
          <cell r="H619" t="str">
            <v>ETA</v>
          </cell>
        </row>
        <row r="620">
          <cell r="B620" t="str">
            <v>CRCW040224R3FKED</v>
          </cell>
          <cell r="C620" t="str">
            <v>BUY1</v>
          </cell>
          <cell r="D620">
            <v>405295603</v>
          </cell>
          <cell r="E620">
            <v>400275509</v>
          </cell>
          <cell r="F620" t="str">
            <v>CHIP RESIS 24.3 OHM 1% .063W T&amp;R</v>
          </cell>
          <cell r="H620" t="str">
            <v>STOCK + ETA</v>
          </cell>
        </row>
        <row r="621">
          <cell r="B621" t="str">
            <v>CRCW0402432RFKED</v>
          </cell>
          <cell r="C621" t="str">
            <v>BUY1</v>
          </cell>
          <cell r="D621">
            <v>401372496</v>
          </cell>
          <cell r="E621">
            <v>400294244</v>
          </cell>
          <cell r="F621" t="str">
            <v>CHIP RESIS 432 OHM 1% .1W T&amp;R</v>
          </cell>
          <cell r="H621" t="str">
            <v>ETA</v>
          </cell>
        </row>
        <row r="622">
          <cell r="B622" t="str">
            <v>CRCW04020000ZSED</v>
          </cell>
          <cell r="C622" t="str">
            <v>BUY1</v>
          </cell>
          <cell r="D622">
            <v>400709578</v>
          </cell>
          <cell r="E622">
            <v>400095450</v>
          </cell>
          <cell r="F622" t="str">
            <v>CHIP RESIS 0 OHM 0% .063W T&amp;R</v>
          </cell>
          <cell r="H622" t="str">
            <v>ETA</v>
          </cell>
        </row>
        <row r="623">
          <cell r="B623" t="str">
            <v>NL27WZ125USG-F22190</v>
          </cell>
          <cell r="C623" t="str">
            <v>BUY2</v>
          </cell>
          <cell r="D623">
            <v>407374932</v>
          </cell>
          <cell r="E623">
            <v>407383893</v>
          </cell>
          <cell r="F623" t="str">
            <v>IC DUAL BUFFER T&amp;R</v>
          </cell>
          <cell r="H623" t="str">
            <v>ETA</v>
          </cell>
        </row>
        <row r="624">
          <cell r="B624" t="str">
            <v>LQW15AN15NG80D</v>
          </cell>
          <cell r="C624" t="str">
            <v>BUY1</v>
          </cell>
          <cell r="D624">
            <v>409604723</v>
          </cell>
          <cell r="E624">
            <v>0</v>
          </cell>
          <cell r="F624" t="str">
            <v>CHIP COIL 15NH +/-2% T&amp;R</v>
          </cell>
          <cell r="H624" t="str">
            <v>ETA</v>
          </cell>
        </row>
        <row r="625">
          <cell r="B625" t="str">
            <v>FM24V10-G</v>
          </cell>
          <cell r="C625" t="str">
            <v>BUY1</v>
          </cell>
          <cell r="D625">
            <v>401173310</v>
          </cell>
          <cell r="E625">
            <v>409704418</v>
          </cell>
          <cell r="F625" t="str">
            <v>IC MEMORY F-RAM 1M-BIT SERIAL 3V</v>
          </cell>
          <cell r="H625" t="str">
            <v>ETA</v>
          </cell>
        </row>
        <row r="626">
          <cell r="B626" t="str">
            <v>GRM033Z71C104KE14D</v>
          </cell>
          <cell r="C626" t="str">
            <v>BUY1</v>
          </cell>
          <cell r="D626">
            <v>400606337</v>
          </cell>
          <cell r="E626">
            <v>0</v>
          </cell>
          <cell r="F626" t="str">
            <v>CHIP CAP 0.1UF 10^ 16V X7R T&amp;R</v>
          </cell>
          <cell r="H626" t="str">
            <v>ETA</v>
          </cell>
        </row>
        <row r="627">
          <cell r="B627" t="str">
            <v>THT-1-724-10</v>
          </cell>
          <cell r="C627" t="str">
            <v>BUY1</v>
          </cell>
          <cell r="D627">
            <v>410928732</v>
          </cell>
          <cell r="E627">
            <v>0</v>
          </cell>
          <cell r="F627" t="str">
            <v>LABEL,PRINTABLE,INDUSTRIAL POLYIMIDE,HIG</v>
          </cell>
          <cell r="H627" t="str">
            <v>ETA</v>
          </cell>
        </row>
        <row r="628">
          <cell r="B628" t="str">
            <v>GRM155R70J105KA12D</v>
          </cell>
          <cell r="C628" t="str">
            <v>BUY1</v>
          </cell>
          <cell r="D628">
            <v>402125924</v>
          </cell>
          <cell r="E628">
            <v>417493482</v>
          </cell>
          <cell r="F628" t="str">
            <v>CHIP CAP 1UF 10% 6.3V X7R T&amp;R</v>
          </cell>
          <cell r="H628" t="str">
            <v>ETA</v>
          </cell>
        </row>
        <row r="629">
          <cell r="B629" t="str">
            <v>NC7SZ08P5X</v>
          </cell>
          <cell r="C629" t="str">
            <v>BUY1</v>
          </cell>
          <cell r="D629" t="str">
            <v>N57155418</v>
          </cell>
          <cell r="E629">
            <v>423854998</v>
          </cell>
          <cell r="F629" t="str">
            <v>IC DIG 2 IN AND GATE TAPE &amp; REEL</v>
          </cell>
          <cell r="G629" t="str">
            <v xml:space="preserve"> </v>
          </cell>
          <cell r="H629" t="str">
            <v>ETA</v>
          </cell>
        </row>
        <row r="630">
          <cell r="B630" t="str">
            <v>2N7002LT1G</v>
          </cell>
          <cell r="C630" t="str">
            <v>BUY1</v>
          </cell>
          <cell r="D630">
            <v>400985175</v>
          </cell>
          <cell r="E630">
            <v>0</v>
          </cell>
          <cell r="F630" t="str">
            <v>TRANSISTOR  MOSFET N-CH. 3000EA/RL</v>
          </cell>
          <cell r="H630" t="str">
            <v>ETA</v>
          </cell>
        </row>
        <row r="631">
          <cell r="B631" t="str">
            <v>PTL-10-724</v>
          </cell>
          <cell r="C631" t="str">
            <v>BUY1</v>
          </cell>
          <cell r="D631">
            <v>405532683</v>
          </cell>
          <cell r="E631">
            <v>401026794</v>
          </cell>
          <cell r="F631" t="str">
            <v>HIGH TEMPERATURE POLYIMIDE LABEL,SIZE</v>
          </cell>
          <cell r="H631" t="str">
            <v>ETA</v>
          </cell>
        </row>
        <row r="632">
          <cell r="B632" t="str">
            <v>74LCX244MTCX</v>
          </cell>
          <cell r="C632" t="str">
            <v>BUY1</v>
          </cell>
          <cell r="D632">
            <v>400020595</v>
          </cell>
          <cell r="E632">
            <v>400563174</v>
          </cell>
          <cell r="F632" t="str">
            <v>IC BUFFER/LINE DRIVER T&amp;R</v>
          </cell>
          <cell r="H632" t="str">
            <v>ETA</v>
          </cell>
        </row>
        <row r="633">
          <cell r="B633" t="str">
            <v>C1005X7S1A105K050BC</v>
          </cell>
          <cell r="C633" t="str">
            <v>BUY1</v>
          </cell>
          <cell r="D633">
            <v>401571697</v>
          </cell>
          <cell r="E633">
            <v>416023177</v>
          </cell>
          <cell r="F633" t="str">
            <v>CHIP CAP 1UF 10% 10V X7S T&amp;R</v>
          </cell>
          <cell r="H633" t="str">
            <v>ETA</v>
          </cell>
        </row>
        <row r="634">
          <cell r="B634" t="str">
            <v>MM3Z3V3T1G</v>
          </cell>
          <cell r="C634" t="str">
            <v>BUY1</v>
          </cell>
          <cell r="D634">
            <v>400054690</v>
          </cell>
          <cell r="E634">
            <v>0</v>
          </cell>
          <cell r="F634" t="str">
            <v>DIODE ZENER 3.3V 0.200W LEAD FREE T&amp;R</v>
          </cell>
          <cell r="H634" t="str">
            <v>ETA</v>
          </cell>
        </row>
        <row r="635">
          <cell r="B635" t="str">
            <v>NC7ST04P5X</v>
          </cell>
          <cell r="C635" t="str">
            <v>BUY1</v>
          </cell>
          <cell r="D635">
            <v>400022971</v>
          </cell>
          <cell r="E635">
            <v>407383885</v>
          </cell>
          <cell r="F635" t="str">
            <v>IC HST INVERTER  T&amp;R</v>
          </cell>
          <cell r="H635" t="str">
            <v>ETA</v>
          </cell>
        </row>
        <row r="636">
          <cell r="B636" t="str">
            <v>PCA9517ADP.118</v>
          </cell>
          <cell r="C636" t="str">
            <v>BUY2</v>
          </cell>
          <cell r="D636">
            <v>419271576</v>
          </cell>
          <cell r="E636">
            <v>420349909</v>
          </cell>
          <cell r="F636" t="str">
            <v>IC LEVEL TRANSLATING I2C BUS REPEATER</v>
          </cell>
          <cell r="G636" t="str">
            <v xml:space="preserve">תינתן עזרה מאלתא </v>
          </cell>
          <cell r="H636" t="str">
            <v>ETA</v>
          </cell>
        </row>
        <row r="637">
          <cell r="B637" t="str">
            <v>CRCW0402100RFKED</v>
          </cell>
          <cell r="C637" t="str">
            <v>BUY1</v>
          </cell>
          <cell r="D637">
            <v>400656753</v>
          </cell>
          <cell r="E637">
            <v>400275214</v>
          </cell>
          <cell r="F637" t="str">
            <v>CHIP RESIS 100 OHM 1%  T&amp;R</v>
          </cell>
          <cell r="H637" t="str">
            <v>ETA</v>
          </cell>
        </row>
        <row r="638">
          <cell r="B638" t="str">
            <v>CRCW040210K0FKED</v>
          </cell>
          <cell r="C638" t="str">
            <v>BUY1</v>
          </cell>
          <cell r="D638">
            <v>400656755</v>
          </cell>
          <cell r="E638" t="str">
            <v>FFF004487</v>
          </cell>
          <cell r="F638" t="str">
            <v>CHIP RESIS 10 KOHM 1%  T&amp;R</v>
          </cell>
          <cell r="H638" t="str">
            <v>ETA</v>
          </cell>
        </row>
        <row r="639">
          <cell r="B639" t="str">
            <v>C0603C106M9PAC7867</v>
          </cell>
          <cell r="C639" t="str">
            <v>BUY1</v>
          </cell>
          <cell r="D639">
            <v>401221673</v>
          </cell>
          <cell r="E639">
            <v>400717150</v>
          </cell>
          <cell r="F639" t="str">
            <v>CHIP CAP 10UF 20% 6.3V X5R T&amp;R</v>
          </cell>
          <cell r="H639" t="str">
            <v>ETA</v>
          </cell>
        </row>
        <row r="640">
          <cell r="B640" t="str">
            <v>CRCW04021K00FKED</v>
          </cell>
          <cell r="C640" t="str">
            <v>BUY1</v>
          </cell>
          <cell r="D640">
            <v>400656760</v>
          </cell>
          <cell r="E640" t="str">
            <v>FFF004408</v>
          </cell>
          <cell r="F640" t="str">
            <v>CHIP RESIS 1 KOHM 1% T&amp;R</v>
          </cell>
          <cell r="H640" t="str">
            <v>ETA</v>
          </cell>
        </row>
        <row r="641">
          <cell r="B641" t="str">
            <v>C0805C475K4RAC7025</v>
          </cell>
          <cell r="C641" t="str">
            <v>BUY1</v>
          </cell>
          <cell r="D641">
            <v>401554938</v>
          </cell>
          <cell r="E641">
            <v>401502404</v>
          </cell>
          <cell r="F641" t="str">
            <v>CHIP CAP 4.7UF 10% 16V X7R T&amp;R</v>
          </cell>
          <cell r="H641" t="str">
            <v>ETA</v>
          </cell>
        </row>
        <row r="642">
          <cell r="B642" t="str">
            <v>MM3Z5V1T1G</v>
          </cell>
          <cell r="C642" t="str">
            <v>BUY1</v>
          </cell>
          <cell r="D642">
            <v>400068581</v>
          </cell>
          <cell r="E642">
            <v>400856511</v>
          </cell>
          <cell r="F642" t="str">
            <v>DIODE  ZENER 5.1V T&amp;R LEAD-FREE</v>
          </cell>
          <cell r="H642" t="str">
            <v>ETA</v>
          </cell>
        </row>
        <row r="643">
          <cell r="B643" t="str">
            <v>C0402C101K5GAL7867</v>
          </cell>
          <cell r="C643" t="str">
            <v>BUY1</v>
          </cell>
          <cell r="D643">
            <v>400896279</v>
          </cell>
          <cell r="E643">
            <v>400481192</v>
          </cell>
          <cell r="F643" t="str">
            <v>CHIP CAP 100PF 10% 50V C0G T&amp;R</v>
          </cell>
          <cell r="G643" t="str">
            <v xml:space="preserve"> </v>
          </cell>
          <cell r="H643" t="str">
            <v xml:space="preserve">ירד מה AVL </v>
          </cell>
        </row>
        <row r="644">
          <cell r="B644" t="str">
            <v>CL10B105KO8NNNC</v>
          </cell>
          <cell r="C644" t="str">
            <v>BUY1</v>
          </cell>
          <cell r="D644">
            <v>417350122</v>
          </cell>
          <cell r="E644">
            <v>400326643</v>
          </cell>
          <cell r="F644" t="str">
            <v>CHIP CAP 1UF 10% 16V X7R T&amp;R</v>
          </cell>
          <cell r="H644" t="str">
            <v>ETA</v>
          </cell>
        </row>
        <row r="645">
          <cell r="B645" t="str">
            <v>SMMBT2222ALT1G</v>
          </cell>
          <cell r="C645" t="str">
            <v>BUY1</v>
          </cell>
          <cell r="D645">
            <v>413256946</v>
          </cell>
          <cell r="E645">
            <v>400481611</v>
          </cell>
          <cell r="F645" t="str">
            <v>TRANSISTOR NPN T&amp;R</v>
          </cell>
          <cell r="H645" t="str">
            <v>STOCK</v>
          </cell>
        </row>
        <row r="646">
          <cell r="B646" t="str">
            <v>IPD034N06N3G</v>
          </cell>
          <cell r="C646" t="str">
            <v>BUY1</v>
          </cell>
          <cell r="D646">
            <v>402818369</v>
          </cell>
          <cell r="E646">
            <v>0</v>
          </cell>
          <cell r="F646" t="str">
            <v>TRANSISTOR MOSFET 60V 100A</v>
          </cell>
          <cell r="H646" t="str">
            <v>ETA</v>
          </cell>
        </row>
        <row r="647">
          <cell r="B647" t="str">
            <v>BLM18SG260TN1D</v>
          </cell>
          <cell r="C647" t="str">
            <v>BUY1</v>
          </cell>
          <cell r="D647">
            <v>400112300</v>
          </cell>
          <cell r="E647">
            <v>0</v>
          </cell>
          <cell r="F647" t="str">
            <v>CHIP EMIFIL INDUCTOR 26-OHM T&amp;R</v>
          </cell>
          <cell r="H647" t="str">
            <v>ETA</v>
          </cell>
        </row>
        <row r="648">
          <cell r="B648" t="str">
            <v>6930N012-001</v>
          </cell>
          <cell r="C648" t="str">
            <v>-</v>
          </cell>
          <cell r="D648">
            <v>409688409</v>
          </cell>
          <cell r="E648">
            <v>0</v>
          </cell>
          <cell r="F648" t="str">
            <v>WEIGHT LABLE</v>
          </cell>
          <cell r="H648" t="str">
            <v>ETA</v>
          </cell>
        </row>
        <row r="649">
          <cell r="B649" t="str">
            <v>262-50CC</v>
          </cell>
          <cell r="C649" t="str">
            <v>BUY1</v>
          </cell>
          <cell r="D649">
            <v>732602438</v>
          </cell>
          <cell r="E649" t="str">
            <v>FFF016911</v>
          </cell>
          <cell r="F649" t="str">
            <v>SEALANT FAST CURING THREADLOCKING,SINGLE</v>
          </cell>
          <cell r="H649" t="str">
            <v>STOCK</v>
          </cell>
        </row>
        <row r="650">
          <cell r="B650" t="str">
            <v>GRM32EC70J107ME15L</v>
          </cell>
          <cell r="C650" t="str">
            <v>BUY1</v>
          </cell>
          <cell r="D650">
            <v>401474835</v>
          </cell>
          <cell r="E650">
            <v>417640465</v>
          </cell>
          <cell r="F650" t="str">
            <v>CHIP CAP 100UF 20% 6.3V  X7S CERAMIC T&amp;R</v>
          </cell>
          <cell r="H650" t="str">
            <v>ETA</v>
          </cell>
        </row>
        <row r="651">
          <cell r="B651" t="str">
            <v>SI5513CDC-T1-GE3</v>
          </cell>
          <cell r="C651" t="str">
            <v>BUY1</v>
          </cell>
          <cell r="D651">
            <v>401013298</v>
          </cell>
          <cell r="E651">
            <v>0</v>
          </cell>
          <cell r="F651" t="str">
            <v>TRANSISTOR MOSFET N AND P CHANEL 20V T&amp;R</v>
          </cell>
          <cell r="H651" t="str">
            <v>STOCK</v>
          </cell>
        </row>
        <row r="652">
          <cell r="B652" t="str">
            <v>74AHC1G125DCKTG4</v>
          </cell>
          <cell r="C652" t="str">
            <v>BUY1</v>
          </cell>
          <cell r="D652">
            <v>401329236</v>
          </cell>
          <cell r="E652">
            <v>0</v>
          </cell>
          <cell r="F652" t="str">
            <v>IC BUS BUFFER T&amp;R</v>
          </cell>
          <cell r="H652" t="str">
            <v>STOCK</v>
          </cell>
        </row>
        <row r="653">
          <cell r="B653" t="str">
            <v>30-03-2071-1285</v>
          </cell>
          <cell r="C653" t="str">
            <v>BUY2</v>
          </cell>
          <cell r="D653">
            <v>575284872</v>
          </cell>
          <cell r="E653">
            <v>0</v>
          </cell>
          <cell r="F653" t="str">
            <v>SEAL(O-RING),EMI,JUM NUT,SHL-17/18,I.D.=</v>
          </cell>
          <cell r="H653" t="str">
            <v>STOCK</v>
          </cell>
        </row>
        <row r="654">
          <cell r="B654" t="str">
            <v>CL10C470GB8NNNC</v>
          </cell>
          <cell r="C654" t="str">
            <v>BUY1</v>
          </cell>
          <cell r="D654">
            <v>417983131</v>
          </cell>
          <cell r="E654">
            <v>400326597</v>
          </cell>
          <cell r="F654" t="str">
            <v>CHIP CAP 47PF 2 PER. 50V COG TR</v>
          </cell>
          <cell r="H654" t="str">
            <v>ETA</v>
          </cell>
        </row>
        <row r="655">
          <cell r="B655" t="str">
            <v>DP-190 GRAY 48.5ML</v>
          </cell>
          <cell r="C655" t="str">
            <v>BUY1</v>
          </cell>
          <cell r="D655">
            <v>418447006</v>
          </cell>
          <cell r="E655">
            <v>422529504</v>
          </cell>
          <cell r="F655" t="str">
            <v>ADHESIVE,EPOXY,FLEXIBLE,TWO-PART,GRAY,HI</v>
          </cell>
          <cell r="H655" t="str">
            <v>ETA</v>
          </cell>
        </row>
        <row r="656">
          <cell r="B656" t="str">
            <v>GRM32ER71E226KE15L</v>
          </cell>
          <cell r="C656" t="str">
            <v>BUY1</v>
          </cell>
          <cell r="D656">
            <v>400416555</v>
          </cell>
          <cell r="E656">
            <v>417372705</v>
          </cell>
          <cell r="F656" t="str">
            <v>CHIP CAP 22UF 10% 25V CERAMIC T&amp;R</v>
          </cell>
          <cell r="H656" t="str">
            <v>ETA</v>
          </cell>
        </row>
        <row r="657">
          <cell r="B657" t="str">
            <v>SY89833LMGTR</v>
          </cell>
          <cell r="C657" t="str">
            <v>BUY1</v>
          </cell>
          <cell r="D657">
            <v>400115649</v>
          </cell>
          <cell r="E657">
            <v>401185693</v>
          </cell>
          <cell r="F657" t="str">
            <v>IC 1:4 LVDS FANOUT BUFFER/TRANSLATOR T&amp;R</v>
          </cell>
          <cell r="H657" t="str">
            <v>ETA</v>
          </cell>
        </row>
        <row r="658">
          <cell r="B658" t="str">
            <v>T495D107K010AHE100</v>
          </cell>
          <cell r="C658" t="str">
            <v>BUY1</v>
          </cell>
          <cell r="D658">
            <v>400345882</v>
          </cell>
          <cell r="E658">
            <v>0</v>
          </cell>
          <cell r="F658" t="str">
            <v>CHIP CAP 100UF 10% 10V TANTAL T&amp;R</v>
          </cell>
          <cell r="H658" t="str">
            <v>ETA</v>
          </cell>
        </row>
        <row r="659">
          <cell r="B659" t="str">
            <v>PX-501-0059-1920M0</v>
          </cell>
          <cell r="C659" t="str">
            <v>BUY1</v>
          </cell>
          <cell r="D659">
            <v>424066130</v>
          </cell>
          <cell r="E659">
            <v>0</v>
          </cell>
          <cell r="F659" t="str">
            <v>OSC XO RF 1920MHZ 50PPM 3.3V SMT</v>
          </cell>
          <cell r="H659" t="str">
            <v>ETA</v>
          </cell>
        </row>
        <row r="660">
          <cell r="B660" t="str">
            <v>PTL-9-724</v>
          </cell>
          <cell r="C660" t="str">
            <v>BUY1</v>
          </cell>
          <cell r="D660">
            <v>405530594</v>
          </cell>
          <cell r="E660">
            <v>405536567</v>
          </cell>
          <cell r="F660" t="str">
            <v>HIGH TEMPERATURE POLYIMIDE LABEL,WIDE</v>
          </cell>
          <cell r="H660" t="str">
            <v>ETA</v>
          </cell>
        </row>
        <row r="661">
          <cell r="B661" t="str">
            <v>P222-1IN</v>
          </cell>
          <cell r="C661" t="str">
            <v>BUY1</v>
          </cell>
          <cell r="D661">
            <v>724201546</v>
          </cell>
          <cell r="E661">
            <v>0</v>
          </cell>
          <cell r="F661" t="str">
            <v>TAPE,SILICONE,ADHESIVE,KAPTON-POLYIMIDE</v>
          </cell>
          <cell r="H661" t="str">
            <v>ETA</v>
          </cell>
        </row>
        <row r="662">
          <cell r="B662" t="str">
            <v>1093U347-001</v>
          </cell>
          <cell r="C662" t="str">
            <v>-</v>
          </cell>
          <cell r="D662">
            <v>410422285</v>
          </cell>
          <cell r="E662">
            <v>0</v>
          </cell>
          <cell r="F662" t="str">
            <v>THERMAL PAD 8X8X1.5</v>
          </cell>
          <cell r="H662" t="str">
            <v>ETA</v>
          </cell>
        </row>
        <row r="663">
          <cell r="B663" t="str">
            <v>2042088-1</v>
          </cell>
          <cell r="C663" t="str">
            <v>BUY1</v>
          </cell>
          <cell r="D663">
            <v>400921493</v>
          </cell>
          <cell r="E663">
            <v>0</v>
          </cell>
          <cell r="F663" t="str">
            <v>CONN MISC Z-PACK UHD 96 MALE CONTACTS,</v>
          </cell>
          <cell r="H663" t="str">
            <v>ETA</v>
          </cell>
        </row>
        <row r="664">
          <cell r="B664" t="str">
            <v>PDW06089</v>
          </cell>
          <cell r="C664" t="str">
            <v>BUY1</v>
          </cell>
          <cell r="D664">
            <v>418651804</v>
          </cell>
          <cell r="E664">
            <v>0</v>
          </cell>
          <cell r="F664" t="str">
            <v>POWER DIVIDER 4-WAY 6-18GHZ WILKINSON</v>
          </cell>
          <cell r="G664" t="str">
            <v xml:space="preserve"> </v>
          </cell>
          <cell r="H664" t="str">
            <v>ETA</v>
          </cell>
        </row>
        <row r="665">
          <cell r="B665" t="str">
            <v>HSSR-7110#300</v>
          </cell>
          <cell r="C665" t="str">
            <v>BUY1</v>
          </cell>
          <cell r="D665" t="str">
            <v>N56337397</v>
          </cell>
          <cell r="E665">
            <v>0</v>
          </cell>
          <cell r="F665" t="str">
            <v>OPTOELECT  OPTOCOUPLER POWER MOSFET,</v>
          </cell>
          <cell r="H665" t="str">
            <v>ETA</v>
          </cell>
        </row>
        <row r="666">
          <cell r="B666" t="str">
            <v>GXO-U108L/BI-48.00MHZ</v>
          </cell>
          <cell r="C666" t="str">
            <v>BUY1</v>
          </cell>
          <cell r="D666">
            <v>400675640</v>
          </cell>
          <cell r="E666">
            <v>0</v>
          </cell>
          <cell r="F666" t="str">
            <v>OSCILLATOR 48.00MHZ +-50PPM</v>
          </cell>
          <cell r="H666" t="str">
            <v>BFE - ETA</v>
          </cell>
        </row>
        <row r="667">
          <cell r="B667" t="str">
            <v>EC-1300L-1QT</v>
          </cell>
          <cell r="C667" t="str">
            <v>BUY1</v>
          </cell>
          <cell r="D667">
            <v>732400783</v>
          </cell>
          <cell r="E667" t="str">
            <v>FFF016892</v>
          </cell>
          <cell r="F667" t="str">
            <v>ADHESIVE, NEOPRENE RUBBER BASE, ONE PART</v>
          </cell>
          <cell r="G667" t="str">
            <v xml:space="preserve"> </v>
          </cell>
          <cell r="H667" t="str">
            <v xml:space="preserve">ירד מה AVL </v>
          </cell>
        </row>
        <row r="668">
          <cell r="B668" t="str">
            <v>EC2216A/B GRAY KT2OZ</v>
          </cell>
          <cell r="C668" t="str">
            <v>BUY1</v>
          </cell>
          <cell r="D668">
            <v>732009568</v>
          </cell>
          <cell r="E668" t="str">
            <v>FFF016822</v>
          </cell>
          <cell r="F668" t="str">
            <v>ADHESIVE STRUCTURAL EPOXY BASE, TWO-PART</v>
          </cell>
          <cell r="H668" t="str">
            <v>ETA</v>
          </cell>
        </row>
        <row r="669">
          <cell r="B669" t="str">
            <v>SBB-5089Z</v>
          </cell>
          <cell r="C669" t="str">
            <v>BUY1</v>
          </cell>
          <cell r="D669">
            <v>400455509</v>
          </cell>
          <cell r="E669">
            <v>0</v>
          </cell>
          <cell r="F669" t="str">
            <v>MMIC INGAP HBT AMP. 0.05-6GHZ T&amp;R</v>
          </cell>
          <cell r="G669" t="str">
            <v xml:space="preserve"> </v>
          </cell>
          <cell r="H669" t="str">
            <v>BFE - ETA</v>
          </cell>
        </row>
        <row r="670">
          <cell r="B670" t="str">
            <v>DFDO4125616</v>
          </cell>
          <cell r="C670" t="str">
            <v>BUY1</v>
          </cell>
          <cell r="D670">
            <v>415127065</v>
          </cell>
          <cell r="E670">
            <v>0</v>
          </cell>
          <cell r="F670" t="str">
            <v>SCREW,PAN HEAD,THREAD #2-56,WITH SPRING</v>
          </cell>
          <cell r="H670" t="str">
            <v>ETA</v>
          </cell>
        </row>
        <row r="671">
          <cell r="B671" t="str">
            <v>1096J811-001</v>
          </cell>
          <cell r="C671" t="str">
            <v>A</v>
          </cell>
          <cell r="D671">
            <v>409530804</v>
          </cell>
          <cell r="E671">
            <v>0</v>
          </cell>
          <cell r="F671" t="str">
            <v>HEX BUSHING DIA 4.2</v>
          </cell>
          <cell r="H671" t="str">
            <v>ETA</v>
          </cell>
        </row>
        <row r="672">
          <cell r="B672" t="str">
            <v>145-AA1R/111</v>
          </cell>
          <cell r="C672" t="str">
            <v>BUY1</v>
          </cell>
          <cell r="D672">
            <v>423330697</v>
          </cell>
          <cell r="E672">
            <v>0</v>
          </cell>
          <cell r="F672" t="str">
            <v>CONN RF ADAPTER UNSLOTTED/SLOTTED,BLINDM</v>
          </cell>
          <cell r="H672" t="str">
            <v>ETA</v>
          </cell>
        </row>
        <row r="673">
          <cell r="B673" t="str">
            <v>2201E377-001</v>
          </cell>
          <cell r="C673" t="str">
            <v>-</v>
          </cell>
          <cell r="D673">
            <v>400378205</v>
          </cell>
          <cell r="E673">
            <v>0</v>
          </cell>
          <cell r="F673" t="str">
            <v>POWER BFU SPACER</v>
          </cell>
          <cell r="H673" t="str">
            <v>ETA</v>
          </cell>
        </row>
        <row r="674">
          <cell r="B674" t="str">
            <v>2201E369-001</v>
          </cell>
          <cell r="C674" t="str">
            <v>-</v>
          </cell>
          <cell r="D674">
            <v>400378211</v>
          </cell>
          <cell r="E674">
            <v>0</v>
          </cell>
          <cell r="F674" t="str">
            <v>B2B GUIDE PIN</v>
          </cell>
          <cell r="H674" t="str">
            <v>ETA</v>
          </cell>
        </row>
        <row r="675">
          <cell r="B675" t="str">
            <v>1982257-5</v>
          </cell>
          <cell r="C675" t="str">
            <v>BUY1</v>
          </cell>
          <cell r="D675">
            <v>401012408</v>
          </cell>
          <cell r="E675">
            <v>0</v>
          </cell>
          <cell r="F675" t="str">
            <v>CONN PCB RECEPTACLE STRAIGHT 5SKT POWER</v>
          </cell>
          <cell r="H675" t="str">
            <v>STOCK + ETA</v>
          </cell>
        </row>
        <row r="676">
          <cell r="B676" t="str">
            <v>DFDO4125606</v>
          </cell>
          <cell r="C676" t="str">
            <v>BUY1</v>
          </cell>
          <cell r="D676">
            <v>413514638</v>
          </cell>
          <cell r="E676">
            <v>0</v>
          </cell>
          <cell r="F676" t="str">
            <v>SCREW,PAN HEAD,SEMS SPRING,FLAT WASHER,2</v>
          </cell>
          <cell r="H676" t="str">
            <v>ETA</v>
          </cell>
        </row>
        <row r="677">
          <cell r="B677" t="str">
            <v>6930N114-001</v>
          </cell>
          <cell r="C677" t="str">
            <v>-</v>
          </cell>
          <cell r="D677">
            <v>409770602</v>
          </cell>
          <cell r="E677">
            <v>0</v>
          </cell>
          <cell r="F677" t="str">
            <v>RUBBER TYP. 2</v>
          </cell>
          <cell r="H677" t="str">
            <v xml:space="preserve">ירד מה AVL </v>
          </cell>
        </row>
        <row r="678">
          <cell r="B678" t="str">
            <v>EPO-TEK H20E/0.5LB</v>
          </cell>
          <cell r="C678" t="str">
            <v>BUY1</v>
          </cell>
          <cell r="D678">
            <v>732000674</v>
          </cell>
          <cell r="E678">
            <v>0</v>
          </cell>
          <cell r="F678" t="str">
            <v>ADHESIVE EPOXY/SILVER CHIP BONDING,T</v>
          </cell>
          <cell r="H678" t="str">
            <v xml:space="preserve">ירד מה AVL </v>
          </cell>
        </row>
        <row r="679">
          <cell r="B679" t="str">
            <v>DFDO4125611</v>
          </cell>
          <cell r="C679" t="str">
            <v>BUY1</v>
          </cell>
          <cell r="D679">
            <v>401417154</v>
          </cell>
          <cell r="E679">
            <v>0</v>
          </cell>
          <cell r="F679" t="str">
            <v>SCREW,PAN HEAD,WITH SPRING,#2-56UNC THRE</v>
          </cell>
          <cell r="H679" t="str">
            <v>ETA</v>
          </cell>
        </row>
        <row r="680">
          <cell r="B680" t="str">
            <v>6930N353-001</v>
          </cell>
          <cell r="C680" t="str">
            <v>-</v>
          </cell>
          <cell r="D680">
            <v>412738762</v>
          </cell>
          <cell r="E680">
            <v>0</v>
          </cell>
          <cell r="F680" t="str">
            <v>FUN NUT</v>
          </cell>
          <cell r="H680" t="str">
            <v xml:space="preserve">ירד מה AVL </v>
          </cell>
        </row>
        <row r="681">
          <cell r="B681" t="str">
            <v>DFDO4125613</v>
          </cell>
          <cell r="C681" t="str">
            <v>BUY1</v>
          </cell>
          <cell r="D681">
            <v>413631452</v>
          </cell>
          <cell r="E681">
            <v>0</v>
          </cell>
          <cell r="F681" t="str">
            <v>SCREW,PAN HEAD,SEMS SPRING,FLAT WASHER,2</v>
          </cell>
          <cell r="G681" t="str">
            <v xml:space="preserve"> </v>
          </cell>
          <cell r="H681" t="str">
            <v>ETA</v>
          </cell>
        </row>
        <row r="682">
          <cell r="B682" t="str">
            <v>MT25QL512ABB8ESF-0AATTR</v>
          </cell>
          <cell r="C682" t="str">
            <v>BUY1</v>
          </cell>
          <cell r="D682">
            <v>404389038</v>
          </cell>
          <cell r="E682">
            <v>404420773</v>
          </cell>
          <cell r="F682" t="str">
            <v>MEM NOR FLASH SPI 3V 512MB 6NS SOP16</v>
          </cell>
          <cell r="H682" t="str">
            <v>BFE - ETA</v>
          </cell>
        </row>
        <row r="683">
          <cell r="B683" t="str">
            <v>1094B009-001</v>
          </cell>
          <cell r="C683" t="str">
            <v>-</v>
          </cell>
          <cell r="D683">
            <v>408061264</v>
          </cell>
          <cell r="E683">
            <v>0</v>
          </cell>
          <cell r="F683" t="str">
            <v>GUIDE PIN</v>
          </cell>
          <cell r="H683" t="str">
            <v>ETA</v>
          </cell>
        </row>
        <row r="684">
          <cell r="B684" t="str">
            <v>1094U399-001</v>
          </cell>
          <cell r="C684" t="str">
            <v>-</v>
          </cell>
          <cell r="D684">
            <v>421316379</v>
          </cell>
          <cell r="E684">
            <v>0</v>
          </cell>
          <cell r="F684" t="str">
            <v>REBALLING DAC38J84IAAV</v>
          </cell>
          <cell r="G684" t="str">
            <v xml:space="preserve"> נדרש לקבל עד ה -15/08/26פריט SMT</v>
          </cell>
          <cell r="H684" t="str">
            <v>BFE - בעייתי</v>
          </cell>
        </row>
        <row r="685">
          <cell r="B685" t="str">
            <v>2201E414-001</v>
          </cell>
          <cell r="C685" t="str">
            <v>-</v>
          </cell>
          <cell r="D685">
            <v>402548253</v>
          </cell>
          <cell r="E685">
            <v>0</v>
          </cell>
          <cell r="F685" t="str">
            <v>REBALLING 5AGXMA5G4F31I5G</v>
          </cell>
          <cell r="G685" t="str">
            <v xml:space="preserve"> נדרש לקבל עד ה -15/08/26פריט SMT</v>
          </cell>
          <cell r="H685" t="str">
            <v>BFE - בעייתי</v>
          </cell>
        </row>
        <row r="686">
          <cell r="B686" t="str">
            <v>6930N213-001</v>
          </cell>
          <cell r="C686" t="str">
            <v>-</v>
          </cell>
          <cell r="D686">
            <v>409808723</v>
          </cell>
          <cell r="E686">
            <v>0</v>
          </cell>
          <cell r="F686" t="str">
            <v>THERMAL PAD KIT - MCC</v>
          </cell>
          <cell r="H686" t="str">
            <v xml:space="preserve">ירד מה AVL </v>
          </cell>
        </row>
        <row r="687">
          <cell r="B687" t="str">
            <v>6930N214-001</v>
          </cell>
          <cell r="C687" t="str">
            <v>-</v>
          </cell>
          <cell r="D687">
            <v>409578628</v>
          </cell>
          <cell r="E687">
            <v>0</v>
          </cell>
          <cell r="F687" t="str">
            <v>THERMAL PAD KIT - BOTTOM COVER</v>
          </cell>
          <cell r="G687" t="str">
            <v xml:space="preserve"> </v>
          </cell>
          <cell r="H687" t="str">
            <v xml:space="preserve">ירד מה AVL </v>
          </cell>
        </row>
        <row r="688">
          <cell r="B688" t="str">
            <v>6930N150-002</v>
          </cell>
          <cell r="C688" t="str">
            <v>B</v>
          </cell>
          <cell r="D688">
            <v>408467530</v>
          </cell>
          <cell r="E688" t="e">
            <v>#N/A</v>
          </cell>
          <cell r="F688" t="str">
            <v>HARNESS W150 - FANS CABLE</v>
          </cell>
          <cell r="H688" t="str">
            <v>ETA</v>
          </cell>
        </row>
        <row r="689">
          <cell r="B689" t="str">
            <v>6930N112-001</v>
          </cell>
          <cell r="C689" t="str">
            <v>A</v>
          </cell>
          <cell r="D689">
            <v>409860059</v>
          </cell>
          <cell r="E689">
            <v>0</v>
          </cell>
          <cell r="F689" t="str">
            <v>RADOME COVER</v>
          </cell>
          <cell r="H689" t="str">
            <v xml:space="preserve">ירד מה AVL </v>
          </cell>
        </row>
        <row r="690">
          <cell r="B690" t="str">
            <v>TV07RW17-73S(S25AD)</v>
          </cell>
          <cell r="C690" t="str">
            <v>BUY1</v>
          </cell>
          <cell r="D690">
            <v>404492135</v>
          </cell>
          <cell r="E690">
            <v>0</v>
          </cell>
          <cell r="F690" t="str">
            <v>CONNECTOR,ELECTRIC,CIRCULAR,73 CONTACTS</v>
          </cell>
          <cell r="G690" t="str">
            <v xml:space="preserve">נדרש לקדם 15 יחד לתחילת אוגוסט </v>
          </cell>
          <cell r="H690" t="str">
            <v>BFE - בעייתי</v>
          </cell>
        </row>
        <row r="691">
          <cell r="B691" t="str">
            <v>10-646402-192N</v>
          </cell>
          <cell r="C691" t="str">
            <v>BUY1</v>
          </cell>
          <cell r="D691">
            <v>421511187</v>
          </cell>
          <cell r="E691">
            <v>0</v>
          </cell>
          <cell r="F691" t="str">
            <v>CONN CIRC JAM NUT HIGH SPEED OCS SHL-13</v>
          </cell>
          <cell r="G691" t="str">
            <v xml:space="preserve">נדרש לקדם 15 יחד לתחילת אוגוסט </v>
          </cell>
          <cell r="H691" t="str">
            <v>BFE - בעייתי</v>
          </cell>
        </row>
        <row r="692">
          <cell r="B692" t="str">
            <v>6930N344-001</v>
          </cell>
          <cell r="C692" t="str">
            <v>A</v>
          </cell>
          <cell r="D692">
            <v>408069395</v>
          </cell>
          <cell r="E692">
            <v>0</v>
          </cell>
          <cell r="F692" t="str">
            <v>HANDLE</v>
          </cell>
          <cell r="H692" t="str">
            <v xml:space="preserve">BFE- יורד מה - AVL </v>
          </cell>
        </row>
        <row r="693">
          <cell r="B693" t="str">
            <v>6930N239-001</v>
          </cell>
          <cell r="C693" t="str">
            <v>-</v>
          </cell>
          <cell r="D693">
            <v>416134335</v>
          </cell>
          <cell r="E693">
            <v>0</v>
          </cell>
          <cell r="F693" t="str">
            <v>THERMAL PAD KIT - BACK</v>
          </cell>
          <cell r="H693" t="str">
            <v>ETA</v>
          </cell>
        </row>
        <row r="694">
          <cell r="B694" t="str">
            <v>6930N217-001</v>
          </cell>
          <cell r="C694" t="str">
            <v>-</v>
          </cell>
          <cell r="D694">
            <v>416134333</v>
          </cell>
          <cell r="E694">
            <v>0</v>
          </cell>
          <cell r="F694" t="str">
            <v>THERMAL PAD KIT - MCC</v>
          </cell>
          <cell r="H694" t="str">
            <v>ETA</v>
          </cell>
        </row>
        <row r="695">
          <cell r="B695" t="str">
            <v>6930N218-001</v>
          </cell>
          <cell r="C695" t="str">
            <v>-</v>
          </cell>
          <cell r="D695">
            <v>416134336</v>
          </cell>
          <cell r="E695">
            <v>0</v>
          </cell>
          <cell r="F695" t="str">
            <v>THERMAL PAD KIT - COMEX</v>
          </cell>
          <cell r="H695" t="str">
            <v>ETA</v>
          </cell>
        </row>
        <row r="696">
          <cell r="B696" t="str">
            <v>6932T356-001</v>
          </cell>
          <cell r="C696" t="str">
            <v>-</v>
          </cell>
          <cell r="D696">
            <v>418575650</v>
          </cell>
          <cell r="F696" t="str">
            <v>TEST COVER</v>
          </cell>
          <cell r="G696" t="str">
            <v xml:space="preserve"> כמות לרכש 1 יח' במעגל</v>
          </cell>
          <cell r="H696" t="str">
            <v>בטיפול אלתא - פרוייקט שרית פיקר</v>
          </cell>
        </row>
        <row r="697">
          <cell r="B697" t="str">
            <v>ADA4932-2YCPZ-R2</v>
          </cell>
          <cell r="C697" t="str">
            <v>BUY1</v>
          </cell>
          <cell r="D697">
            <v>400957509</v>
          </cell>
          <cell r="F697" t="str">
            <v>IC DIFFERENTIAL ADC DRIVER T&amp;R</v>
          </cell>
          <cell r="G697" t="str">
            <v xml:space="preserve">26/07/26 חדש ב AVL , יסופק כ BFE </v>
          </cell>
          <cell r="H697" t="str">
            <v>BFE - בעייתי</v>
          </cell>
        </row>
        <row r="698">
          <cell r="B698" t="str">
            <v>6932T450-001</v>
          </cell>
          <cell r="C698" t="str">
            <v>-</v>
          </cell>
          <cell r="D698">
            <v>418826922</v>
          </cell>
          <cell r="F698" t="str">
            <v>FRONT MODULE ASSY.</v>
          </cell>
          <cell r="G698" t="str">
            <v xml:space="preserve">26/07/26 חדש ב AVL , יסופק כ BFE </v>
          </cell>
          <cell r="H698" t="str">
            <v>BFE -TBD</v>
          </cell>
        </row>
        <row r="699">
          <cell r="B699" t="str">
            <v>6930N357-001</v>
          </cell>
          <cell r="C699" t="str">
            <v>-</v>
          </cell>
          <cell r="D699">
            <v>418575652</v>
          </cell>
          <cell r="F699" t="str">
            <v>CAPTIVE SCREW</v>
          </cell>
          <cell r="G699" t="str">
            <v xml:space="preserve">26/07/26 חדש ב AVL , יסופק כ BFE </v>
          </cell>
          <cell r="H699" t="str">
            <v>BFE -TBD</v>
          </cell>
        </row>
        <row r="700">
          <cell r="B700" t="str">
            <v>NAS662C2R4</v>
          </cell>
          <cell r="C700" t="str">
            <v>BUY1</v>
          </cell>
          <cell r="D700">
            <v>512212457</v>
          </cell>
          <cell r="F700" t="str">
            <v>SCREW,MACHINE,100 DEG. FLUSH HEAD,CRUCIF</v>
          </cell>
          <cell r="G700" t="str">
            <v xml:space="preserve">26/07/26 חדש ב AVL , יסופק כ BFE </v>
          </cell>
          <cell r="H700" t="str">
            <v>BFE - בעייתי</v>
          </cell>
        </row>
        <row r="701">
          <cell r="B701" t="str">
            <v>NAS620C8</v>
          </cell>
          <cell r="C701" t="str">
            <v>BUY1</v>
          </cell>
          <cell r="D701">
            <v>514201029</v>
          </cell>
          <cell r="F701" t="str">
            <v>WASHER,FLAT,PLAIN,REDUCED OD, 8 SIZE,.03</v>
          </cell>
          <cell r="G701" t="str">
            <v xml:space="preserve">26/07/26 חדש ב AVL , יסופק כ BFE </v>
          </cell>
          <cell r="H701" t="str">
            <v>BFE - בעייתי</v>
          </cell>
        </row>
        <row r="702">
          <cell r="B702" t="str">
            <v>NAS620C10</v>
          </cell>
          <cell r="C702" t="str">
            <v>BUY1</v>
          </cell>
          <cell r="D702">
            <v>514202126</v>
          </cell>
          <cell r="F702" t="str">
            <v>WASHER,FLAT,PLAIN,REDUCED OD, 10 SIZE,.0</v>
          </cell>
          <cell r="G702" t="str">
            <v xml:space="preserve">26/07/26 חדש ב AVL , יסופק כ BFE </v>
          </cell>
          <cell r="H702" t="str">
            <v>BFE - בעייתי</v>
          </cell>
        </row>
        <row r="703">
          <cell r="B703" t="str">
            <v>MS35338-137</v>
          </cell>
          <cell r="C703" t="str">
            <v>BUY1</v>
          </cell>
          <cell r="D703">
            <v>514301407</v>
          </cell>
          <cell r="F703" t="str">
            <v>WASHER,LOCK,HELICAL SPRING,REGULAR (MEDI</v>
          </cell>
          <cell r="G703" t="str">
            <v xml:space="preserve">26/07/26 חדש ב AVL , יסופק כ BFE </v>
          </cell>
          <cell r="H703" t="str">
            <v>BFE - בעייתי</v>
          </cell>
        </row>
        <row r="704">
          <cell r="B704" t="str">
            <v>MS16995-25</v>
          </cell>
          <cell r="C704" t="str">
            <v>BUY1</v>
          </cell>
          <cell r="D704">
            <v>512309691</v>
          </cell>
          <cell r="F704" t="str">
            <v>SCREW,CAP HEAD,HEX SOCKET RECESS,FULL SH</v>
          </cell>
          <cell r="G704" t="str">
            <v xml:space="preserve">26/07/26 חדש ב AVL , יסופק כ BFE </v>
          </cell>
          <cell r="H704" t="str">
            <v>BFE - בעייתי</v>
          </cell>
        </row>
        <row r="705">
          <cell r="B705" t="str">
            <v>MS16995-2</v>
          </cell>
          <cell r="C705" t="str">
            <v>BUY1</v>
          </cell>
          <cell r="D705">
            <v>512306762</v>
          </cell>
          <cell r="F705" t="str">
            <v>SCREW,CAP HEAD,HEX SOCKET RECESS,FULL SH</v>
          </cell>
          <cell r="G705" t="str">
            <v xml:space="preserve">26/07/26 חדש ב AVL , יסופק כ BFE </v>
          </cell>
          <cell r="H705" t="str">
            <v>BFE - בעייתי</v>
          </cell>
        </row>
        <row r="706">
          <cell r="B706" t="str">
            <v>MS15795-802</v>
          </cell>
          <cell r="C706" t="str">
            <v>BUY1</v>
          </cell>
          <cell r="D706">
            <v>514301928</v>
          </cell>
          <cell r="F706" t="str">
            <v>WASHER FLAT METAL ROUND GENERAL PURP</v>
          </cell>
          <cell r="G706" t="str">
            <v xml:space="preserve">26/07/26 חדש ב AVL , יסופק כ BFE </v>
          </cell>
          <cell r="H706" t="str">
            <v>BFE - בעייתי</v>
          </cell>
        </row>
        <row r="707">
          <cell r="B707" t="str">
            <v>6932T311-001</v>
          </cell>
          <cell r="C707" t="str">
            <v>-</v>
          </cell>
          <cell r="D707">
            <v>418538445</v>
          </cell>
          <cell r="E707">
            <v>0</v>
          </cell>
          <cell r="F707" t="str">
            <v>NAMEPLATE</v>
          </cell>
          <cell r="G707" t="str">
            <v xml:space="preserve">ממתין לעידכון סריאלים </v>
          </cell>
          <cell r="H707" t="str">
            <v>ETA-HOLD</v>
          </cell>
        </row>
        <row r="708">
          <cell r="B708" t="str">
            <v>6932T205-001</v>
          </cell>
          <cell r="C708" t="str">
            <v>-</v>
          </cell>
          <cell r="D708">
            <v>418545756</v>
          </cell>
          <cell r="E708">
            <v>0</v>
          </cell>
          <cell r="F708" t="str">
            <v>NAMEPLATE BE</v>
          </cell>
          <cell r="G708" t="str">
            <v xml:space="preserve">ממתין לעידכון סריאלים </v>
          </cell>
          <cell r="H708" t="str">
            <v>ETA-HOLD</v>
          </cell>
        </row>
        <row r="709">
          <cell r="B709" t="str">
            <v>6932T122-001</v>
          </cell>
          <cell r="C709" t="str">
            <v>-</v>
          </cell>
          <cell r="D709">
            <v>418575643</v>
          </cell>
          <cell r="E709">
            <v>0</v>
          </cell>
          <cell r="F709" t="str">
            <v>NAMEPLATE</v>
          </cell>
          <cell r="G709" t="str">
            <v xml:space="preserve">ממתין לעידכון סריאלים </v>
          </cell>
          <cell r="H709" t="str">
            <v>ETA-HOLD</v>
          </cell>
        </row>
        <row r="710">
          <cell r="B710" t="str">
            <v>6932T111-001</v>
          </cell>
          <cell r="C710" t="str">
            <v>-</v>
          </cell>
          <cell r="D710">
            <v>418575636</v>
          </cell>
          <cell r="E710">
            <v>0</v>
          </cell>
          <cell r="F710" t="str">
            <v>NAMEPLATE</v>
          </cell>
          <cell r="G710" t="str">
            <v xml:space="preserve">ממתין לעידכון סריאלים </v>
          </cell>
          <cell r="H710" t="str">
            <v>ETA-HOLD</v>
          </cell>
        </row>
        <row r="711">
          <cell r="B711" t="str">
            <v>6930N127-001</v>
          </cell>
          <cell r="C711" t="str">
            <v>-</v>
          </cell>
          <cell r="D711">
            <v>418465712</v>
          </cell>
          <cell r="F711" t="str">
            <v>FINGER GUARD - KAL GARD</v>
          </cell>
          <cell r="H711" t="str">
            <v>ממתין לתאריך אספקה</v>
          </cell>
        </row>
        <row r="712">
          <cell r="B712" t="str">
            <v>SC80-W2SS</v>
          </cell>
          <cell r="C712" t="str">
            <v>-</v>
          </cell>
          <cell r="D712">
            <v>418465690</v>
          </cell>
          <cell r="F712" t="str">
            <v xml:space="preserve">	
FAN FINGER GUARD</v>
          </cell>
          <cell r="H712" t="str">
            <v>ממתין לתאריך אספקה</v>
          </cell>
        </row>
        <row r="713">
          <cell r="B713" t="str">
            <v>TBMDB345-51N-Y2.5-05</v>
          </cell>
          <cell r="C713" t="str">
            <v>BUY1</v>
          </cell>
          <cell r="D713">
            <v>415356834</v>
          </cell>
          <cell r="F713" t="str">
            <v>CONN RECT MICRO-D DUST CAP 51</v>
          </cell>
          <cell r="H713" t="str">
            <v>ETA בעייתי
BFE חלקי</v>
          </cell>
        </row>
        <row r="714">
          <cell r="B714" t="str">
            <v>MM3Z3V9T1G</v>
          </cell>
          <cell r="C714" t="str">
            <v>BUY1</v>
          </cell>
          <cell r="D714">
            <v>401203561</v>
          </cell>
          <cell r="F714" t="str">
            <v>ZENER DIODE, 3.9V, 200MW</v>
          </cell>
          <cell r="G714" t="str">
            <v>26/07/26 מלאי חלקי זמין באלתא - 2K והיתרה 24/09/26</v>
          </cell>
          <cell r="H714" t="str">
            <v xml:space="preserve">BFE- ETA </v>
          </cell>
        </row>
        <row r="715">
          <cell r="B715" t="str">
            <v>M39012/25-0020</v>
          </cell>
          <cell r="C715" t="str">
            <v>BUY1</v>
          </cell>
          <cell r="D715" t="str">
            <v>N65970519</v>
          </cell>
          <cell r="F715" t="str">
            <v>CONN RF DUST CAP FOR TNC FEMALE W/B-CHAI</v>
          </cell>
          <cell r="H715" t="str">
            <v>ETA+ ETA בעייתי</v>
          </cell>
        </row>
        <row r="716">
          <cell r="B716" t="str">
            <v>6930N375-001</v>
          </cell>
          <cell r="C716" t="str">
            <v>-</v>
          </cell>
          <cell r="D716">
            <v>416903752</v>
          </cell>
          <cell r="F716" t="str">
            <v>FRONT COVER ASSY</v>
          </cell>
          <cell r="H716" t="str">
            <v xml:space="preserve">בתמחור אופק </v>
          </cell>
        </row>
        <row r="717">
          <cell r="B717" t="str">
            <v>NAS1291C08M</v>
          </cell>
          <cell r="C717" t="str">
            <v>BUY1</v>
          </cell>
          <cell r="D717">
            <v>513206466</v>
          </cell>
          <cell r="F717" t="str">
            <v>NUT HEX FLANGED SELF-LOCKING ELLIPTICALL</v>
          </cell>
          <cell r="H717" t="str">
            <v>ממתין לתאריך אספקה</v>
          </cell>
        </row>
        <row r="718">
          <cell r="B718" t="str">
            <v>MS51957-54</v>
          </cell>
          <cell r="C718" t="str">
            <v>BUY1</v>
          </cell>
          <cell r="D718">
            <v>512318080</v>
          </cell>
          <cell r="F718" t="str">
            <v>SCREW,MACHINE,PAN HEAD,CRUCIFORM RECESS</v>
          </cell>
          <cell r="H718" t="str">
            <v>ממתין לתאריך אספקה</v>
          </cell>
        </row>
        <row r="719">
          <cell r="B719" t="str">
            <v>MS51957-53</v>
          </cell>
          <cell r="C719" t="str">
            <v>BUY1</v>
          </cell>
          <cell r="D719">
            <v>512320235</v>
          </cell>
          <cell r="F719" t="str">
            <v>SCREW,MACHINE,PAN HEAD,CRUCIFORM RECESS</v>
          </cell>
          <cell r="H719" t="str">
            <v>ממתין לתאריך אספקה</v>
          </cell>
        </row>
        <row r="720">
          <cell r="B720" t="str">
            <v>6930N243-001</v>
          </cell>
          <cell r="C720" t="str">
            <v>-</v>
          </cell>
          <cell r="D720">
            <v>418975654</v>
          </cell>
          <cell r="F720" t="str">
            <v>COVER WITH ABSORBERS</v>
          </cell>
          <cell r="H720" t="str">
            <v xml:space="preserve">בתמחור אופק </v>
          </cell>
        </row>
        <row r="721">
          <cell r="B721" t="str">
            <v>1093U447-001</v>
          </cell>
          <cell r="C721" t="str">
            <v>-</v>
          </cell>
          <cell r="D721">
            <v>418186025</v>
          </cell>
          <cell r="F721" t="str">
            <v>QGC COVER AND ABSORBER ASSY</v>
          </cell>
          <cell r="H721" t="str">
            <v xml:space="preserve">בתמחור אופק 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1" Type="http://schemas.openxmlformats.org/officeDocument/2006/relationships/hyperlink" Target="http://eltweb04.elta.iai/pls/iman_Production/link_to_iman?item_id=1093L944-001" TargetMode="External"/><Relationship Id="rId324" Type="http://schemas.openxmlformats.org/officeDocument/2006/relationships/hyperlink" Target="http://eltweb04.elta.iai/pls/iman_Production/link_to_iman?item_id=CRCW04022K37FKED" TargetMode="External"/><Relationship Id="rId531" Type="http://schemas.openxmlformats.org/officeDocument/2006/relationships/hyperlink" Target="http://eltweb04.elta.iai/pls/iman_Production/link_to_iman?item_id=MS35649-244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32" Type="http://schemas.openxmlformats.org/officeDocument/2006/relationships/hyperlink" Target="http://eltweb04.elta.iai/pls/iman_Production/link_to_iman?item_id=1093U347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542" Type="http://schemas.openxmlformats.org/officeDocument/2006/relationships/hyperlink" Target="http://eltweb04.elta.iai/pls/iman_Production/link_to_iman?item_id=MS51957-54" TargetMode="External"/><Relationship Id="rId181" Type="http://schemas.openxmlformats.org/officeDocument/2006/relationships/hyperlink" Target="http://eltweb04.elta.iai/pls/iman_Production/link_to_iman?item_id=8P34S1204NLGI8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86" Type="http://schemas.openxmlformats.org/officeDocument/2006/relationships/hyperlink" Target="http://eltweb04.elta.iai/pls/iman_Production/link_to_iman?item_id=LT1965EDD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346" Type="http://schemas.openxmlformats.org/officeDocument/2006/relationships/hyperlink" Target="http://eltweb04.elta.iai/pls/iman_Production/link_to_iman?item_id=CRCW040251K1FKED" TargetMode="External"/><Relationship Id="rId553" Type="http://schemas.openxmlformats.org/officeDocument/2006/relationships/hyperlink" Target="http://eltweb04.elta.iai/pls/iman_Production/link_to_iman?item_id=NAS1351N4-10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357" Type="http://schemas.openxmlformats.org/officeDocument/2006/relationships/hyperlink" Target="http://eltweb04.elta.iai/pls/iman_Production/link_to_iman?item_id=CRCW04026K65FKED" TargetMode="External"/><Relationship Id="rId54" Type="http://schemas.openxmlformats.org/officeDocument/2006/relationships/hyperlink" Target="http://eltweb04.elta.iai/pls/iman_Production/link_to_iman?item_id=1096F009-003" TargetMode="External"/><Relationship Id="rId217" Type="http://schemas.openxmlformats.org/officeDocument/2006/relationships/hyperlink" Target="http://eltweb04.elta.iai/pls/iman_Production/link_to_iman?item_id=BLM15EG221SN1D" TargetMode="External"/><Relationship Id="rId564" Type="http://schemas.openxmlformats.org/officeDocument/2006/relationships/hyperlink" Target="http://eltweb04.elta.iai/pls/iman_Production/link_to_iman?item_id=NAS662C2R4" TargetMode="External"/><Relationship Id="rId424" Type="http://schemas.openxmlformats.org/officeDocument/2006/relationships/hyperlink" Target="http://eltweb04.elta.iai/pls/iman_Production/link_to_iman?item_id=GBLC03-LF-T7" TargetMode="External"/><Relationship Id="rId631" Type="http://schemas.openxmlformats.org/officeDocument/2006/relationships/hyperlink" Target="http://eltweb04.elta.iai/pls/iman_Production/link_to_iman?item_id=THT-1-724-10" TargetMode="External"/><Relationship Id="rId270" Type="http://schemas.openxmlformats.org/officeDocument/2006/relationships/hyperlink" Target="http://eltweb04.elta.iai/pls/iman_Production/link_to_iman?item_id=CL10B105KO8NNNC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502" Type="http://schemas.openxmlformats.org/officeDocument/2006/relationships/hyperlink" Target="http://eltweb04.elta.iai/pls/iman_Production/link_to_iman?item_id=M83528/002B024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239" Type="http://schemas.openxmlformats.org/officeDocument/2006/relationships/hyperlink" Target="http://eltweb04.elta.iai/pls/iman_Production/link_to_iman?item_id=C0402C222K5RACTU" TargetMode="External"/><Relationship Id="rId446" Type="http://schemas.openxmlformats.org/officeDocument/2006/relationships/hyperlink" Target="http://eltweb04.elta.iai/pls/iman_Production/link_to_iman?item_id=GRM155R71C104KA88D" TargetMode="External"/><Relationship Id="rId653" Type="http://schemas.openxmlformats.org/officeDocument/2006/relationships/hyperlink" Target="http://eltweb04.elta.iai/pls/iman_Production/link_to_iman?item_id=WP4P+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87" Type="http://schemas.openxmlformats.org/officeDocument/2006/relationships/hyperlink" Target="http://eltweb04.elta.iai/pls/iman_Production/link_to_iman?item_id=18S10T-40ML5" TargetMode="External"/><Relationship Id="rId513" Type="http://schemas.openxmlformats.org/officeDocument/2006/relationships/hyperlink" Target="http://eltweb04.elta.iai/pls/iman_Production/link_to_iman?item_id=MMBD4148-7-F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457" Type="http://schemas.openxmlformats.org/officeDocument/2006/relationships/hyperlink" Target="http://eltweb04.elta.iai/pls/iman_Production/link_to_iman?item_id=HMC1096LP3E" TargetMode="External"/><Relationship Id="rId14" Type="http://schemas.openxmlformats.org/officeDocument/2006/relationships/hyperlink" Target="http://eltweb04.elta.iai/pls/iman_Production/link_to_iman?item_id=1022Y326-001" TargetMode="External"/><Relationship Id="rId317" Type="http://schemas.openxmlformats.org/officeDocument/2006/relationships/hyperlink" Target="http://eltweb04.elta.iai/pls/iman_Production/link_to_iman?item_id=CRCW040224R3FKED" TargetMode="External"/><Relationship Id="rId524" Type="http://schemas.openxmlformats.org/officeDocument/2006/relationships/hyperlink" Target="http://eltweb04.elta.iai/pls/iman_Production/link_to_iman?item_id=MS3367-1-9" TargetMode="External"/><Relationship Id="rId98" Type="http://schemas.openxmlformats.org/officeDocument/2006/relationships/hyperlink" Target="http://eltweb04.elta.iai/pls/iman_Production/link_to_iman?item_id=20-41111" TargetMode="External"/><Relationship Id="rId163" Type="http://schemas.openxmlformats.org/officeDocument/2006/relationships/hyperlink" Target="http://eltweb04.elta.iai/pls/iman_Production/link_to_iman?item_id=6930N348-001" TargetMode="External"/><Relationship Id="rId370" Type="http://schemas.openxmlformats.org/officeDocument/2006/relationships/hyperlink" Target="http://eltweb04.elta.iai/pls/iman_Production/link_to_iman?item_id=CRCW060310R0FKEA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79" Type="http://schemas.openxmlformats.org/officeDocument/2006/relationships/hyperlink" Target="http://eltweb04.elta.iai/pls/iman_Production/link_to_iman?item_id=LOCTITE%20263-50CC" TargetMode="External"/><Relationship Id="rId36" Type="http://schemas.openxmlformats.org/officeDocument/2006/relationships/hyperlink" Target="http://eltweb04.elta.iai/pls/iman_Production/link_to_iman?item_id=1093W210-001" TargetMode="External"/><Relationship Id="rId339" Type="http://schemas.openxmlformats.org/officeDocument/2006/relationships/hyperlink" Target="http://eltweb04.elta.iai/pls/iman_Production/link_to_iman?item_id=CRCW0402432RFKED" TargetMode="External"/><Relationship Id="rId546" Type="http://schemas.openxmlformats.org/officeDocument/2006/relationships/hyperlink" Target="http://eltweb04.elta.iai/pls/iman_Production/link_to_iman?item_id=MT25QL512ABB8ESF-0AATTR" TargetMode="External"/><Relationship Id="rId101" Type="http://schemas.openxmlformats.org/officeDocument/2006/relationships/hyperlink" Target="http://eltweb04.elta.iai/pls/iman_Production/link_to_iman?item_id=2201E366-001" TargetMode="External"/><Relationship Id="rId185" Type="http://schemas.openxmlformats.org/officeDocument/2006/relationships/hyperlink" Target="http://eltweb04.elta.iai/pls/iman_Production/link_to_iman?item_id=A82.A15GHC.00225" TargetMode="External"/><Relationship Id="rId406" Type="http://schemas.openxmlformats.org/officeDocument/2006/relationships/hyperlink" Target="http://eltweb04.elta.iai/pls/iman_Production/link_to_iman?item_id=DS1682S+" TargetMode="External"/><Relationship Id="rId392" Type="http://schemas.openxmlformats.org/officeDocument/2006/relationships/hyperlink" Target="http://eltweb04.elta.iai/pls/iman_Production/link_to_iman?item_id=D38999/24WF35SN" TargetMode="External"/><Relationship Id="rId613" Type="http://schemas.openxmlformats.org/officeDocument/2006/relationships/hyperlink" Target="http://eltweb04.elta.iai/pls/iman_Production/link_to_iman?item_id=SY89833LMGTR" TargetMode="External"/><Relationship Id="rId252" Type="http://schemas.openxmlformats.org/officeDocument/2006/relationships/hyperlink" Target="http://eltweb04.elta.iai/pls/iman_Production/link_to_iman?item_id=C0805C225K4RAC7800" TargetMode="External"/><Relationship Id="rId47" Type="http://schemas.openxmlformats.org/officeDocument/2006/relationships/hyperlink" Target="http://eltweb04.elta.iai/pls/iman_Production/link_to_iman?item_id=1096B652-003" TargetMode="External"/><Relationship Id="rId112" Type="http://schemas.openxmlformats.org/officeDocument/2006/relationships/hyperlink" Target="http://eltweb04.elta.iai/pls/iman_Production/link_to_iman?item_id=2201E414-001" TargetMode="External"/><Relationship Id="rId557" Type="http://schemas.openxmlformats.org/officeDocument/2006/relationships/hyperlink" Target="http://eltweb04.elta.iai/pls/iman_Production/link_to_iman?item_id=NAS620C10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624" Type="http://schemas.openxmlformats.org/officeDocument/2006/relationships/hyperlink" Target="http://eltweb04.elta.iai/pls/iman_Production/link_to_iman?item_id=T543O686M040ATE035" TargetMode="External"/><Relationship Id="rId263" Type="http://schemas.openxmlformats.org/officeDocument/2006/relationships/hyperlink" Target="http://eltweb04.elta.iai/pls/iman_Production/link_to_iman?item_id=CC1210KKX7R0BB334" TargetMode="External"/><Relationship Id="rId470" Type="http://schemas.openxmlformats.org/officeDocument/2006/relationships/hyperlink" Target="http://eltweb04.elta.iai/pls/iman_Production/link_to_iman?item_id=INA260AIPWR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156" Type="http://schemas.openxmlformats.org/officeDocument/2006/relationships/hyperlink" Target="http://eltweb04.elta.iai/pls/iman_Production/link_to_iman?item_id=6930N240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63" Type="http://schemas.openxmlformats.org/officeDocument/2006/relationships/hyperlink" Target="http://eltweb04.elta.iai/pls/iman_Production/link_to_iman?item_id=CRCW040282R5FKED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626" Type="http://schemas.openxmlformats.org/officeDocument/2006/relationships/hyperlink" Target="http://eltweb04.elta.iai/pls/iman_Production/link_to_iman?item_id=TAJD476K020RNJ" TargetMode="External"/><Relationship Id="rId223" Type="http://schemas.openxmlformats.org/officeDocument/2006/relationships/hyperlink" Target="http://eltweb04.elta.iai/pls/iman_Production/link_to_iman?item_id=BLM21PG600SN1D" TargetMode="External"/><Relationship Id="rId430" Type="http://schemas.openxmlformats.org/officeDocument/2006/relationships/hyperlink" Target="http://eltweb04.elta.iai/pls/iman_Production/link_to_iman?item_id=GRM0335C1H3R3WA01D" TargetMode="External"/><Relationship Id="rId18" Type="http://schemas.openxmlformats.org/officeDocument/2006/relationships/hyperlink" Target="http://eltweb04.elta.iai/pls/iman_Production/link_to_iman?item_id=1093L211-001" TargetMode="External"/><Relationship Id="rId265" Type="http://schemas.openxmlformats.org/officeDocument/2006/relationships/hyperlink" Target="http://eltweb04.elta.iai/pls/iman_Production/link_to_iman?item_id=CL03B102KO3NNNC" TargetMode="External"/><Relationship Id="rId472" Type="http://schemas.openxmlformats.org/officeDocument/2006/relationships/hyperlink" Target="http://eltweb04.elta.iai/pls/iman_Production/link_to_iman?item_id=IRF7317TRPBF" TargetMode="External"/><Relationship Id="rId528" Type="http://schemas.openxmlformats.org/officeDocument/2006/relationships/hyperlink" Target="http://eltweb04.elta.iai/pls/iman_Production/link_to_iman?item_id=MS35338-137" TargetMode="External"/><Relationship Id="rId125" Type="http://schemas.openxmlformats.org/officeDocument/2006/relationships/hyperlink" Target="http://eltweb04.elta.iai/pls/iman_Production/link_to_iman?item_id=3SF162-0008-AX" TargetMode="External"/><Relationship Id="rId167" Type="http://schemas.openxmlformats.org/officeDocument/2006/relationships/hyperlink" Target="http://eltweb04.elta.iai/pls/iman_Production/link_to_iman?item_id=6932T120-001" TargetMode="External"/><Relationship Id="rId332" Type="http://schemas.openxmlformats.org/officeDocument/2006/relationships/hyperlink" Target="http://eltweb04.elta.iai/pls/iman_Production/link_to_iman?item_id=CRCW040233K2FKED" TargetMode="External"/><Relationship Id="rId374" Type="http://schemas.openxmlformats.org/officeDocument/2006/relationships/hyperlink" Target="http://eltweb04.elta.iai/pls/iman_Production/link_to_iman?item_id=CRCW06031K00FKEA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234" Type="http://schemas.openxmlformats.org/officeDocument/2006/relationships/hyperlink" Target="http://eltweb04.elta.iai/pls/iman_Production/link_to_iman?item_id=C0402C103K3RACTU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76" Type="http://schemas.openxmlformats.org/officeDocument/2006/relationships/hyperlink" Target="http://eltweb04.elta.iai/pls/iman_Production/link_to_iman?item_id=CRCW02010000Z0ED" TargetMode="External"/><Relationship Id="rId441" Type="http://schemas.openxmlformats.org/officeDocument/2006/relationships/hyperlink" Target="http://eltweb04.elta.iai/pls/iman_Production/link_to_iman?item_id=GRM1555C1H680GA01D" TargetMode="External"/><Relationship Id="rId483" Type="http://schemas.openxmlformats.org/officeDocument/2006/relationships/hyperlink" Target="http://eltweb04.elta.iai/pls/iman_Production/link_to_iman?item_id=LQW15AN15NG80D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36" Type="http://schemas.openxmlformats.org/officeDocument/2006/relationships/hyperlink" Target="http://eltweb04.elta.iai/pls/iman_Production/link_to_iman?item_id=6930N128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43" Type="http://schemas.openxmlformats.org/officeDocument/2006/relationships/hyperlink" Target="http://eltweb04.elta.iai/pls/iman_Production/link_to_iman?item_id=CRCW04024K22FKED" TargetMode="External"/><Relationship Id="rId550" Type="http://schemas.openxmlformats.org/officeDocument/2006/relationships/hyperlink" Target="http://eltweb04.elta.iai/pls/iman_Production/link_to_iman?item_id=NAS1149C0432R" TargetMode="External"/><Relationship Id="rId82" Type="http://schemas.openxmlformats.org/officeDocument/2006/relationships/hyperlink" Target="http://eltweb04.elta.iai/pls/iman_Production/link_to_iman?item_id=1110-2885-6200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48" Type="http://schemas.openxmlformats.org/officeDocument/2006/relationships/hyperlink" Target="http://eltweb04.elta.iai/pls/iman_Production/link_to_iman?item_id=TXB0304RUTR" TargetMode="External"/><Relationship Id="rId245" Type="http://schemas.openxmlformats.org/officeDocument/2006/relationships/hyperlink" Target="http://eltweb04.elta.iai/pls/iman_Production/link_to_iman?item_id=C0603C104K5RAC7867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52" Type="http://schemas.openxmlformats.org/officeDocument/2006/relationships/hyperlink" Target="http://eltweb04.elta.iai/pls/iman_Production/link_to_iman?item_id=GRM32ER71E226KE15L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105" Type="http://schemas.openxmlformats.org/officeDocument/2006/relationships/hyperlink" Target="http://eltweb04.elta.iai/pls/iman_Production/link_to_iman?item_id=2201E375-001" TargetMode="External"/><Relationship Id="rId147" Type="http://schemas.openxmlformats.org/officeDocument/2006/relationships/hyperlink" Target="http://eltweb04.elta.iai/pls/iman_Production/link_to_iman?item_id=6930N218-001" TargetMode="External"/><Relationship Id="rId312" Type="http://schemas.openxmlformats.org/officeDocument/2006/relationships/hyperlink" Target="http://eltweb04.elta.iai/pls/iman_Production/link_to_iman?item_id=CRCW040220K0FKED" TargetMode="External"/><Relationship Id="rId354" Type="http://schemas.openxmlformats.org/officeDocument/2006/relationships/hyperlink" Target="http://eltweb04.elta.iai/pls/iman_Production/link_to_iman?item_id=CRCW04025R62FKED" TargetMode="External"/><Relationship Id="rId51" Type="http://schemas.openxmlformats.org/officeDocument/2006/relationships/hyperlink" Target="http://eltweb04.elta.iai/pls/iman_Production/link_to_iman?item_id=1096D242-002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617" Type="http://schemas.openxmlformats.org/officeDocument/2006/relationships/hyperlink" Target="http://eltweb04.elta.iai/pls/iman_Production/link_to_iman?item_id=T495D107K010AHE100" TargetMode="External"/><Relationship Id="rId214" Type="http://schemas.openxmlformats.org/officeDocument/2006/relationships/hyperlink" Target="http://eltweb04.elta.iai/pls/iman_Production/link_to_iman?item_id=BD60120N50100AHF" TargetMode="External"/><Relationship Id="rId256" Type="http://schemas.openxmlformats.org/officeDocument/2006/relationships/hyperlink" Target="http://eltweb04.elta.iai/pls/iman_Production/link_to_iman?item_id=C1005X7S1A105K050BC" TargetMode="External"/><Relationship Id="rId298" Type="http://schemas.openxmlformats.org/officeDocument/2006/relationships/hyperlink" Target="http://eltweb04.elta.iai/pls/iman_Production/link_to_iman?item_id=CRCW0402140KFKED" TargetMode="External"/><Relationship Id="rId421" Type="http://schemas.openxmlformats.org/officeDocument/2006/relationships/hyperlink" Target="http://eltweb04.elta.iai/pls/iman_Production/link_to_iman?item_id=FM24V10-G" TargetMode="External"/><Relationship Id="rId463" Type="http://schemas.openxmlformats.org/officeDocument/2006/relationships/hyperlink" Target="http://eltweb04.elta.iai/pls/iman_Production/link_to_iman?item_id=HMC564LC4TR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58" Type="http://schemas.openxmlformats.org/officeDocument/2006/relationships/hyperlink" Target="http://eltweb04.elta.iai/pls/iman_Production/link_to_iman?item_id=6930N243-001" TargetMode="External"/><Relationship Id="rId323" Type="http://schemas.openxmlformats.org/officeDocument/2006/relationships/hyperlink" Target="http://eltweb04.elta.iai/pls/iman_Production/link_to_iman?item_id=CRCW04022K26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62" Type="http://schemas.openxmlformats.org/officeDocument/2006/relationships/hyperlink" Target="http://eltweb04.elta.iai/pls/iman_Production/link_to_iman?item_id=1096G862-002" TargetMode="External"/><Relationship Id="rId365" Type="http://schemas.openxmlformats.org/officeDocument/2006/relationships/hyperlink" Target="http://eltweb04.elta.iai/pls/iman_Production/link_to_iman?item_id=CRCW04028K87FKED" TargetMode="External"/><Relationship Id="rId572" Type="http://schemas.openxmlformats.org/officeDocument/2006/relationships/hyperlink" Target="http://eltweb04.elta.iai/pls/iman_Production/link_to_iman?item_id=NUP4114UPXV6T1G" TargetMode="External"/><Relationship Id="rId628" Type="http://schemas.openxmlformats.org/officeDocument/2006/relationships/hyperlink" Target="http://eltweb04.elta.iai/pls/iman_Production/link_to_iman?item_id=TFM-125-02-S-D-A-K-TR" TargetMode="External"/><Relationship Id="rId225" Type="http://schemas.openxmlformats.org/officeDocument/2006/relationships/hyperlink" Target="http://eltweb04.elta.iai/pls/iman_Production/link_to_iman?item_id=BLM31PG601SN1L" TargetMode="External"/><Relationship Id="rId267" Type="http://schemas.openxmlformats.org/officeDocument/2006/relationships/hyperlink" Target="http://eltweb04.elta.iai/pls/iman_Production/link_to_iman?item_id=CL05B104KP5NNNC" TargetMode="External"/><Relationship Id="rId432" Type="http://schemas.openxmlformats.org/officeDocument/2006/relationships/hyperlink" Target="http://eltweb04.elta.iai/pls/iman_Production/link_to_iman?item_id=GRM0335C1HR80WA01D" TargetMode="External"/><Relationship Id="rId474" Type="http://schemas.openxmlformats.org/officeDocument/2006/relationships/hyperlink" Target="http://eltweb04.elta.iai/pls/iman_Production/link_to_iman?item_id=JCM8700T10K6XM1-P-ELT" TargetMode="External"/><Relationship Id="rId127" Type="http://schemas.openxmlformats.org/officeDocument/2006/relationships/hyperlink" Target="http://eltweb04.elta.iai/pls/iman_Production/link_to_iman?item_id=5206F264-001" TargetMode="External"/><Relationship Id="rId31" Type="http://schemas.openxmlformats.org/officeDocument/2006/relationships/hyperlink" Target="http://eltweb04.elta.iai/pls/iman_Production/link_to_iman?item_id=1093U339-001" TargetMode="External"/><Relationship Id="rId73" Type="http://schemas.openxmlformats.org/officeDocument/2006/relationships/hyperlink" Target="http://eltweb04.elta.iai/pls/iman_Production/link_to_iman?item_id=1096J810-001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76" Type="http://schemas.openxmlformats.org/officeDocument/2006/relationships/hyperlink" Target="http://eltweb04.elta.iai/pls/iman_Production/link_to_iman?item_id=CRCW06031M00FKEA" TargetMode="External"/><Relationship Id="rId541" Type="http://schemas.openxmlformats.org/officeDocument/2006/relationships/hyperlink" Target="http://eltweb04.elta.iai/pls/iman_Production/link_to_iman?item_id=MS51957-53" TargetMode="External"/><Relationship Id="rId583" Type="http://schemas.openxmlformats.org/officeDocument/2006/relationships/hyperlink" Target="http://eltweb04.elta.iai/pls/iman_Production/link_to_iman?item_id=SALDAVEX%20F%200.12MM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36" Type="http://schemas.openxmlformats.org/officeDocument/2006/relationships/hyperlink" Target="http://eltweb04.elta.iai/pls/iman_Production/link_to_iman?item_id=C0402C103K5RAL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43" Type="http://schemas.openxmlformats.org/officeDocument/2006/relationships/hyperlink" Target="http://eltweb04.elta.iai/pls/iman_Production/link_to_iman?item_id=GRM1555C1H9R1WA01D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77" Type="http://schemas.openxmlformats.org/officeDocument/2006/relationships/hyperlink" Target="http://eltweb04.elta.iai/pls/iman_Production/link_to_iman?item_id=6932T356-001" TargetMode="External"/><Relationship Id="rId342" Type="http://schemas.openxmlformats.org/officeDocument/2006/relationships/hyperlink" Target="http://eltweb04.elta.iai/pls/iman_Production/link_to_iman?item_id=CRCW04024K02FKED" TargetMode="External"/><Relationship Id="rId384" Type="http://schemas.openxmlformats.org/officeDocument/2006/relationships/hyperlink" Target="http://eltweb04.elta.iai/pls/iman_Production/link_to_iman?item_id=CRCW060348K7FKEA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202" Type="http://schemas.openxmlformats.org/officeDocument/2006/relationships/hyperlink" Target="http://eltweb04.elta.iai/pls/iman_Production/link_to_iman?item_id=AM26LV31ESDREP" TargetMode="External"/><Relationship Id="rId244" Type="http://schemas.openxmlformats.org/officeDocument/2006/relationships/hyperlink" Target="http://eltweb04.elta.iai/pls/iman_Production/link_to_iman?item_id=C0603C104K4RACTU" TargetMode="External"/><Relationship Id="rId647" Type="http://schemas.openxmlformats.org/officeDocument/2006/relationships/hyperlink" Target="http://eltweb04.elta.iai/pls/iman_Production/link_to_iman?item_id=TV07RW17-73S(S25AD)" TargetMode="External"/><Relationship Id="rId39" Type="http://schemas.openxmlformats.org/officeDocument/2006/relationships/hyperlink" Target="http://eltweb04.elta.iai/pls/iman_Production/link_to_iman?item_id=1093W213-001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46" Type="http://schemas.openxmlformats.org/officeDocument/2006/relationships/hyperlink" Target="http://eltweb04.elta.iai/pls/iman_Production/link_to_iman?item_id=6930N217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53" Type="http://schemas.openxmlformats.org/officeDocument/2006/relationships/hyperlink" Target="http://eltweb04.elta.iai/pls/iman_Production/link_to_iman?item_id=CRCW04025K62FKED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255" Type="http://schemas.openxmlformats.org/officeDocument/2006/relationships/hyperlink" Target="http://eltweb04.elta.iai/pls/iman_Production/link_to_iman?item_id=C10-218" TargetMode="External"/><Relationship Id="rId297" Type="http://schemas.openxmlformats.org/officeDocument/2006/relationships/hyperlink" Target="http://eltweb04.elta.iai/pls/iman_Production/link_to_iman?item_id=CRCW040213K3FKED" TargetMode="External"/><Relationship Id="rId462" Type="http://schemas.openxmlformats.org/officeDocument/2006/relationships/hyperlink" Target="http://eltweb04.elta.iai/pls/iman_Production/link_to_iman?item_id=HMC547ALP3E" TargetMode="External"/><Relationship Id="rId518" Type="http://schemas.openxmlformats.org/officeDocument/2006/relationships/hyperlink" Target="http://eltweb04.elta.iai/pls/iman_Production/link_to_iman?item_id=MS16995-2" TargetMode="External"/><Relationship Id="rId115" Type="http://schemas.openxmlformats.org/officeDocument/2006/relationships/hyperlink" Target="http://eltweb04.elta.iai/pls/iman_Production/link_to_iman?item_id=2201E701-002" TargetMode="External"/><Relationship Id="rId157" Type="http://schemas.openxmlformats.org/officeDocument/2006/relationships/hyperlink" Target="http://eltweb04.elta.iai/pls/iman_Production/link_to_iman?item_id=6930N242-001" TargetMode="External"/><Relationship Id="rId322" Type="http://schemas.openxmlformats.org/officeDocument/2006/relationships/hyperlink" Target="http://eltweb04.elta.iai/pls/iman_Production/link_to_iman?item_id=CRCW04022K21FKED" TargetMode="External"/><Relationship Id="rId364" Type="http://schemas.openxmlformats.org/officeDocument/2006/relationships/hyperlink" Target="http://eltweb04.elta.iai/pls/iman_Production/link_to_iman?item_id=CRCW04028K25FKED" TargetMode="External"/><Relationship Id="rId61" Type="http://schemas.openxmlformats.org/officeDocument/2006/relationships/hyperlink" Target="http://eltweb04.elta.iai/pls/iman_Production/link_to_iman?item_id=1096G860-002" TargetMode="External"/><Relationship Id="rId199" Type="http://schemas.openxmlformats.org/officeDocument/2006/relationships/hyperlink" Target="http://eltweb04.elta.iai/pls/iman_Production/link_to_iman?item_id=AF0201JR-0733RL" TargetMode="External"/><Relationship Id="rId571" Type="http://schemas.openxmlformats.org/officeDocument/2006/relationships/hyperlink" Target="http://eltweb04.elta.iai/pls/iman_Production/link_to_iman?item_id=NL27WZ125USG-F22190" TargetMode="External"/><Relationship Id="rId627" Type="http://schemas.openxmlformats.org/officeDocument/2006/relationships/hyperlink" Target="http://eltweb04.elta.iai/pls/iman_Production/link_to_iman?item_id=TBMDB345-51N-Y2.5-05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66" Type="http://schemas.openxmlformats.org/officeDocument/2006/relationships/hyperlink" Target="http://eltweb04.elta.iai/pls/iman_Production/link_to_iman?item_id=CL03B103KP3NNNC" TargetMode="External"/><Relationship Id="rId431" Type="http://schemas.openxmlformats.org/officeDocument/2006/relationships/hyperlink" Target="http://eltweb04.elta.iai/pls/iman_Production/link_to_iman?item_id=GRM0335C1HR20WA01D" TargetMode="External"/><Relationship Id="rId473" Type="http://schemas.openxmlformats.org/officeDocument/2006/relationships/hyperlink" Target="http://eltweb04.elta.iai/pls/iman_Production/link_to_iman?item_id=JCM8700T10K5XM1-P-ELT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26" Type="http://schemas.openxmlformats.org/officeDocument/2006/relationships/hyperlink" Target="http://eltweb04.elta.iai/pls/iman_Production/link_to_iman?item_id=4HP5ON-SS" TargetMode="External"/><Relationship Id="rId168" Type="http://schemas.openxmlformats.org/officeDocument/2006/relationships/hyperlink" Target="http://eltweb04.elta.iai/pls/iman_Production/link_to_iman?item_id=6932T122-001" TargetMode="External"/><Relationship Id="rId333" Type="http://schemas.openxmlformats.org/officeDocument/2006/relationships/hyperlink" Target="http://eltweb04.elta.iai/pls/iman_Production/link_to_iman?item_id=CRCW040233R2FKED" TargetMode="External"/><Relationship Id="rId540" Type="http://schemas.openxmlformats.org/officeDocument/2006/relationships/hyperlink" Target="http://eltweb04.elta.iai/pls/iman_Production/link_to_iman?item_id=MS51957-34" TargetMode="External"/><Relationship Id="rId72" Type="http://schemas.openxmlformats.org/officeDocument/2006/relationships/hyperlink" Target="http://eltweb04.elta.iai/pls/iman_Production/link_to_iman?item_id=1096J805-001" TargetMode="External"/><Relationship Id="rId375" Type="http://schemas.openxmlformats.org/officeDocument/2006/relationships/hyperlink" Target="http://eltweb04.elta.iai/pls/iman_Production/link_to_iman?item_id=CRCW06031K00FKTA" TargetMode="External"/><Relationship Id="rId582" Type="http://schemas.openxmlformats.org/officeDocument/2006/relationships/hyperlink" Target="http://eltweb04.elta.iai/pls/iman_Production/link_to_iman?item_id=REF192ESZ-REEL7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35" Type="http://schemas.openxmlformats.org/officeDocument/2006/relationships/hyperlink" Target="http://eltweb04.elta.iai/pls/iman_Production/link_to_iman?item_id=C0402C103K5RACTU" TargetMode="External"/><Relationship Id="rId277" Type="http://schemas.openxmlformats.org/officeDocument/2006/relationships/hyperlink" Target="http://eltweb04.elta.iai/pls/iman_Production/link_to_iman?item_id=CRCW0201100KFKED" TargetMode="External"/><Relationship Id="rId400" Type="http://schemas.openxmlformats.org/officeDocument/2006/relationships/hyperlink" Target="http://eltweb04.elta.iai/pls/iman_Production/link_to_iman?item_id=DFDO4125606" TargetMode="External"/><Relationship Id="rId442" Type="http://schemas.openxmlformats.org/officeDocument/2006/relationships/hyperlink" Target="http://eltweb04.elta.iai/pls/iman_Production/link_to_iman?item_id=GRM1555C1H7R5WA01D" TargetMode="External"/><Relationship Id="rId484" Type="http://schemas.openxmlformats.org/officeDocument/2006/relationships/hyperlink" Target="http://eltweb04.elta.iai/pls/iman_Production/link_to_iman?item_id=LQW18AN33NJ00D" TargetMode="External"/><Relationship Id="rId137" Type="http://schemas.openxmlformats.org/officeDocument/2006/relationships/hyperlink" Target="http://eltweb04.elta.iai/pls/iman_Production/link_to_iman?item_id=6930N141-001" TargetMode="External"/><Relationship Id="rId302" Type="http://schemas.openxmlformats.org/officeDocument/2006/relationships/hyperlink" Target="http://eltweb04.elta.iai/pls/iman_Production/link_to_iman?item_id=CRCW0402178RFKED" TargetMode="External"/><Relationship Id="rId344" Type="http://schemas.openxmlformats.org/officeDocument/2006/relationships/hyperlink" Target="http://eltweb04.elta.iai/pls/iman_Production/link_to_iman?item_id=CRCW04024K70FKED" TargetMode="External"/><Relationship Id="rId41" Type="http://schemas.openxmlformats.org/officeDocument/2006/relationships/hyperlink" Target="http://eltweb04.elta.iai/pls/iman_Production/link_to_iman?item_id=1094G851-001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46" Type="http://schemas.openxmlformats.org/officeDocument/2006/relationships/hyperlink" Target="http://eltweb04.elta.iai/pls/iman_Production/link_to_iman?item_id=C0603C105K3RACTU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53" Type="http://schemas.openxmlformats.org/officeDocument/2006/relationships/hyperlink" Target="http://eltweb04.elta.iai/pls/iman_Production/link_to_iman?item_id=GXO-U108L/BI-48.00MHZ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52" Type="http://schemas.openxmlformats.org/officeDocument/2006/relationships/hyperlink" Target="http://eltweb04.elta.iai/pls/iman_Production/link_to_iman?item_id=1096D244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355" Type="http://schemas.openxmlformats.org/officeDocument/2006/relationships/hyperlink" Target="http://eltweb04.elta.iai/pls/iman_Production/link_to_iman?item_id=CRCW040261K9FKTD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62" Type="http://schemas.openxmlformats.org/officeDocument/2006/relationships/hyperlink" Target="http://eltweb04.elta.iai/pls/iman_Production/link_to_iman?item_id=NAS620C8" TargetMode="External"/><Relationship Id="rId618" Type="http://schemas.openxmlformats.org/officeDocument/2006/relationships/hyperlink" Target="http://eltweb04.elta.iai/pls/iman_Production/link_to_iman?item_id=T510X227K016ATE025" TargetMode="External"/><Relationship Id="rId215" Type="http://schemas.openxmlformats.org/officeDocument/2006/relationships/hyperlink" Target="http://eltweb04.elta.iai/pls/iman_Production/link_to_iman?item_id=BLM15AX121SN1D" TargetMode="External"/><Relationship Id="rId257" Type="http://schemas.openxmlformats.org/officeDocument/2006/relationships/hyperlink" Target="http://eltweb04.elta.iai/pls/iman_Production/link_to_iman?item_id=C1206C106K3RACTU" TargetMode="External"/><Relationship Id="rId422" Type="http://schemas.openxmlformats.org/officeDocument/2006/relationships/hyperlink" Target="http://eltweb04.elta.iai/pls/iman_Production/link_to_iman?item_id=FT245RL" TargetMode="External"/><Relationship Id="rId464" Type="http://schemas.openxmlformats.org/officeDocument/2006/relationships/hyperlink" Target="http://eltweb04.elta.iai/pls/iman_Production/link_to_iman?item_id=HMC903LP3E" TargetMode="External"/><Relationship Id="rId299" Type="http://schemas.openxmlformats.org/officeDocument/2006/relationships/hyperlink" Target="http://eltweb04.elta.iai/pls/iman_Production/link_to_iman?item_id=CRCW040214K7FKED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66" Type="http://schemas.openxmlformats.org/officeDocument/2006/relationships/hyperlink" Target="http://eltweb04.elta.iai/pls/iman_Production/link_to_iman?item_id=CRCW06030000Z0EA" TargetMode="External"/><Relationship Id="rId573" Type="http://schemas.openxmlformats.org/officeDocument/2006/relationships/hyperlink" Target="http://eltweb04.elta.iai/pls/iman_Production/link_to_iman?item_id=NV24C512MUW3VTBG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640" Type="http://schemas.openxmlformats.org/officeDocument/2006/relationships/hyperlink" Target="http://eltweb04.elta.iai/pls/iman_Production/link_to_iman?item_id=TR3C107K010C0100" TargetMode="External"/><Relationship Id="rId74" Type="http://schemas.openxmlformats.org/officeDocument/2006/relationships/hyperlink" Target="http://eltweb04.elta.iai/pls/iman_Production/link_to_iman?item_id=1096J811-001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237" Type="http://schemas.openxmlformats.org/officeDocument/2006/relationships/hyperlink" Target="http://eltweb04.elta.iai/pls/iman_Production/link_to_iman?item_id=C0402C151K5RACTU" TargetMode="External"/><Relationship Id="rId444" Type="http://schemas.openxmlformats.org/officeDocument/2006/relationships/hyperlink" Target="http://eltweb04.elta.iai/pls/iman_Production/link_to_iman?item_id=GRM155C80J106ME11D" TargetMode="External"/><Relationship Id="rId651" Type="http://schemas.openxmlformats.org/officeDocument/2006/relationships/hyperlink" Target="http://eltweb04.elta.iai/pls/iman_Production/link_to_iman?item_id=VFXO321-DGED-125MHZ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522" Type="http://schemas.openxmlformats.org/officeDocument/2006/relationships/hyperlink" Target="http://eltweb04.elta.iai/pls/iman_Production/link_to_iman?item_id=MS24693-C27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399" Type="http://schemas.openxmlformats.org/officeDocument/2006/relationships/hyperlink" Target="http://eltweb04.elta.iai/pls/iman_Production/link_to_iman?item_id=DF3216-WR20KNET/LF" TargetMode="External"/><Relationship Id="rId259" Type="http://schemas.openxmlformats.org/officeDocument/2006/relationships/hyperlink" Target="http://eltweb04.elta.iai/pls/iman_Production/link_to_iman?item_id=C1210C226M3RACTU" TargetMode="External"/><Relationship Id="rId466" Type="http://schemas.openxmlformats.org/officeDocument/2006/relationships/hyperlink" Target="http://eltweb04.elta.iai/pls/iman_Production/link_to_iman?item_id=HSSR-71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172" Type="http://schemas.openxmlformats.org/officeDocument/2006/relationships/hyperlink" Target="http://eltweb04.elta.iai/pls/iman_Production/link_to_iman?item_id=6932T205-001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337" Type="http://schemas.openxmlformats.org/officeDocument/2006/relationships/hyperlink" Target="http://eltweb04.elta.iai/pls/iman_Production/link_to_iman?item_id=CRCW04023K92FKED" TargetMode="External"/><Relationship Id="rId34" Type="http://schemas.openxmlformats.org/officeDocument/2006/relationships/hyperlink" Target="http://eltweb04.elta.iai/pls/iman_Production/link_to_iman?item_id=1093U442-001" TargetMode="External"/><Relationship Id="rId544" Type="http://schemas.openxmlformats.org/officeDocument/2006/relationships/hyperlink" Target="http://eltweb04.elta.iai/pls/iman_Production/link_to_iman?item_id=MT25QL01GBBB8ESF-0AAT" TargetMode="External"/><Relationship Id="rId183" Type="http://schemas.openxmlformats.org/officeDocument/2006/relationships/hyperlink" Target="http://eltweb04.elta.iai/pls/iman_Production/link_to_iman?item_id=A-A-52080-B-3%20BLACK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611" Type="http://schemas.openxmlformats.org/officeDocument/2006/relationships/hyperlink" Target="http://eltweb04.elta.iai/pls/iman_Production/link_to_iman?item_id=SST1-5M" TargetMode="External"/><Relationship Id="rId250" Type="http://schemas.openxmlformats.org/officeDocument/2006/relationships/hyperlink" Target="http://eltweb04.elta.iai/pls/iman_Production/link_to_iman?item_id=C0603C474K4RAL7867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55" Type="http://schemas.openxmlformats.org/officeDocument/2006/relationships/hyperlink" Target="http://eltweb04.elta.iai/pls/iman_Production/link_to_iman?item_id=NAS1640-0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56" Type="http://schemas.openxmlformats.org/officeDocument/2006/relationships/hyperlink" Target="http://eltweb04.elta.iai/pls/iman_Production/link_to_iman?item_id=1096F011-002" TargetMode="External"/><Relationship Id="rId359" Type="http://schemas.openxmlformats.org/officeDocument/2006/relationships/hyperlink" Target="http://eltweb04.elta.iai/pls/iman_Production/link_to_iman?item_id=CRCW040275R0FKED" TargetMode="External"/><Relationship Id="rId566" Type="http://schemas.openxmlformats.org/officeDocument/2006/relationships/hyperlink" Target="http://eltweb04.elta.iai/pls/iman_Production/link_to_iman?item_id=NB6L239MNG" TargetMode="External"/><Relationship Id="rId121" Type="http://schemas.openxmlformats.org/officeDocument/2006/relationships/hyperlink" Target="http://eltweb04.elta.iai/pls/iman_Production/link_to_iman?item_id=3-907EM163-80" TargetMode="External"/><Relationship Id="rId219" Type="http://schemas.openxmlformats.org/officeDocument/2006/relationships/hyperlink" Target="http://eltweb04.elta.iai/pls/iman_Production/link_to_iman?item_id=BLM15HD601SN1D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437" Type="http://schemas.openxmlformats.org/officeDocument/2006/relationships/hyperlink" Target="http://eltweb04.elta.iai/pls/iman_Production/link_to_iman?item_id=GRM1555C1H102GA01D" TargetMode="External"/><Relationship Id="rId644" Type="http://schemas.openxmlformats.org/officeDocument/2006/relationships/hyperlink" Target="http://eltweb04.elta.iai/pls/iman_Production/link_to_iman?item_id=TS0501W3S/TR" TargetMode="External"/><Relationship Id="rId283" Type="http://schemas.openxmlformats.org/officeDocument/2006/relationships/hyperlink" Target="http://eltweb04.elta.iai/pls/iman_Production/link_to_iman?item_id=CRCW020149R9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78" Type="http://schemas.openxmlformats.org/officeDocument/2006/relationships/hyperlink" Target="http://eltweb04.elta.iai/pls/iman_Production/link_to_iman?item_id=1096U730-001" TargetMode="External"/><Relationship Id="rId143" Type="http://schemas.openxmlformats.org/officeDocument/2006/relationships/hyperlink" Target="http://eltweb04.elta.iai/pls/iman_Production/link_to_iman?item_id=6930N206-001" TargetMode="External"/><Relationship Id="rId350" Type="http://schemas.openxmlformats.org/officeDocument/2006/relationships/hyperlink" Target="http://eltweb04.elta.iai/pls/iman_Production/link_to_iman?item_id=CRCW04025K11FKED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448" Type="http://schemas.openxmlformats.org/officeDocument/2006/relationships/hyperlink" Target="http://eltweb04.elta.iai/pls/iman_Production/link_to_iman?item_id=GRM155R71H681KA01D" TargetMode="External"/><Relationship Id="rId655" Type="http://schemas.openxmlformats.org/officeDocument/2006/relationships/hyperlink" Target="http://eltweb04.elta.iai/pls/iman_Production/link_to_iman?item_id=WSL25121L000FEA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89" Type="http://schemas.openxmlformats.org/officeDocument/2006/relationships/hyperlink" Target="http://eltweb04.elta.iai/pls/iman_Production/link_to_iman?item_id=1982257-5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99" Type="http://schemas.openxmlformats.org/officeDocument/2006/relationships/hyperlink" Target="http://eltweb04.elta.iai/pls/iman_Production/link_to_iman?item_id=SMDA05LCC-LF" TargetMode="External"/><Relationship Id="rId459" Type="http://schemas.openxmlformats.org/officeDocument/2006/relationships/hyperlink" Target="http://eltweb04.elta.iai/pls/iman_Production/link_to_iman?item_id=HMC441LC3BTR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319" Type="http://schemas.openxmlformats.org/officeDocument/2006/relationships/hyperlink" Target="http://eltweb04.elta.iai/pls/iman_Production/link_to_iman?item_id=CRCW0402261RFKED" TargetMode="External"/><Relationship Id="rId526" Type="http://schemas.openxmlformats.org/officeDocument/2006/relationships/hyperlink" Target="http://eltweb04.elta.iai/pls/iman_Production/link_to_iman?item_id=MS35338-1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sheetPr filterMode="1"/>
  <dimension ref="A1:GG707"/>
  <sheetViews>
    <sheetView tabSelected="1" topLeftCell="CB18" zoomScale="85" zoomScaleNormal="85" workbookViewId="0">
      <pane activePane="bottomRight" state="frozen"/>
      <selection activeCell="CO30" sqref="CO30"/>
    </sheetView>
  </sheetViews>
  <sheetFormatPr defaultRowHeight="12.75" x14ac:dyDescent="0.2"/>
  <cols>
    <col min="1" max="1" width="4" bestFit="1" customWidth="1"/>
    <col min="2" max="2" width="31.140625" bestFit="1" customWidth="1"/>
    <col min="3" max="3" width="5.5703125" bestFit="1" customWidth="1"/>
    <col min="4" max="4" width="16.140625" bestFit="1" customWidth="1"/>
    <col min="5" max="5" width="61.5703125" customWidth="1"/>
    <col min="6" max="6" width="11.140625" bestFit="1" customWidth="1"/>
    <col min="7" max="7" width="5" bestFit="1" customWidth="1"/>
    <col min="8" max="8" width="10" style="1" bestFit="1" customWidth="1"/>
    <col min="9" max="14" width="10" style="1" customWidth="1"/>
    <col min="15" max="15" width="20.140625" style="1" bestFit="1" customWidth="1"/>
    <col min="16" max="32" width="10" style="1" customWidth="1"/>
    <col min="33" max="33" width="10" style="31" customWidth="1"/>
    <col min="34" max="42" width="10" style="1" customWidth="1"/>
    <col min="43" max="43" width="11.140625" style="1" bestFit="1" customWidth="1"/>
    <col min="44" max="45" width="10" style="1" customWidth="1"/>
    <col min="46" max="46" width="16.5703125" bestFit="1" customWidth="1"/>
    <col min="47" max="48" width="16.5703125" customWidth="1"/>
    <col min="49" max="49" width="13.5703125" customWidth="1"/>
    <col min="50" max="50" width="39.5703125" hidden="1" customWidth="1"/>
    <col min="51" max="51" width="12.42578125" hidden="1" customWidth="1"/>
    <col min="52" max="79" width="8.7109375" hidden="1" customWidth="1"/>
    <col min="81" max="82" width="13.140625" bestFit="1" customWidth="1"/>
    <col min="105" max="105" width="34.5703125" bestFit="1" customWidth="1"/>
    <col min="107" max="107" width="13.5703125" bestFit="1" customWidth="1"/>
    <col min="108" max="108" width="13.5703125" customWidth="1"/>
    <col min="109" max="114" width="8.7109375" customWidth="1"/>
    <col min="115" max="115" width="8.85546875" customWidth="1"/>
    <col min="116" max="116" width="8.7109375" customWidth="1"/>
    <col min="133" max="157" width="8.85546875" hidden="1" customWidth="1"/>
  </cols>
  <sheetData>
    <row r="1" spans="15:156" x14ac:dyDescent="0.2">
      <c r="DC1" s="9" t="s">
        <v>1696</v>
      </c>
      <c r="DD1" s="9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53</v>
      </c>
      <c r="DN1">
        <f t="shared" si="0"/>
        <v>54</v>
      </c>
      <c r="DO1">
        <f t="shared" si="0"/>
        <v>70</v>
      </c>
      <c r="DP1">
        <f t="shared" si="0"/>
        <v>70</v>
      </c>
      <c r="DQ1">
        <f t="shared" si="0"/>
        <v>70</v>
      </c>
      <c r="DR1">
        <f t="shared" si="0"/>
        <v>55</v>
      </c>
      <c r="DS1">
        <f t="shared" si="0"/>
        <v>54</v>
      </c>
      <c r="DT1">
        <f t="shared" si="0"/>
        <v>53</v>
      </c>
      <c r="DU1">
        <f t="shared" si="0"/>
        <v>50</v>
      </c>
    </row>
    <row r="2" spans="15:156" ht="44.25" x14ac:dyDescent="0.55000000000000004">
      <c r="DE2" s="34" t="s">
        <v>1695</v>
      </c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5" t="s">
        <v>1694</v>
      </c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  <c r="EP2" s="35"/>
      <c r="EQ2" s="35"/>
      <c r="ER2" s="35"/>
      <c r="ES2" s="35"/>
      <c r="ET2" s="35"/>
      <c r="EU2" s="35"/>
      <c r="EV2" s="35"/>
      <c r="EW2" s="35"/>
      <c r="EX2" s="35"/>
      <c r="EY2" s="35"/>
      <c r="EZ2" s="35"/>
    </row>
    <row r="3" spans="15:156" x14ac:dyDescent="0.2">
      <c r="DA3" s="14" t="s">
        <v>1643</v>
      </c>
      <c r="DB3" s="14" t="s">
        <v>1642</v>
      </c>
      <c r="DC3" s="14" t="s">
        <v>1641</v>
      </c>
      <c r="DD3" s="14" t="s">
        <v>1698</v>
      </c>
      <c r="DE3" s="28">
        <v>46048</v>
      </c>
      <c r="DF3" s="28">
        <v>46079</v>
      </c>
      <c r="DG3" s="28">
        <v>46107</v>
      </c>
      <c r="DH3" s="28">
        <v>46138</v>
      </c>
      <c r="DI3" s="28">
        <v>46168</v>
      </c>
      <c r="DJ3" s="28">
        <v>46199</v>
      </c>
      <c r="DK3" s="28">
        <v>46229</v>
      </c>
      <c r="DL3" s="28">
        <v>46260</v>
      </c>
      <c r="DM3" s="28">
        <v>46291</v>
      </c>
      <c r="DN3" s="28">
        <v>46321</v>
      </c>
      <c r="DO3" s="28">
        <v>46352</v>
      </c>
      <c r="DP3" s="28">
        <v>46382</v>
      </c>
      <c r="DQ3" s="28">
        <v>46049</v>
      </c>
      <c r="DR3" s="28">
        <v>46080</v>
      </c>
      <c r="DS3" s="28">
        <v>46108</v>
      </c>
      <c r="DT3" s="28">
        <v>46139</v>
      </c>
      <c r="DU3" s="28">
        <v>46169</v>
      </c>
      <c r="DV3" s="28">
        <v>46200</v>
      </c>
      <c r="DW3" s="28">
        <v>46230</v>
      </c>
      <c r="DX3" s="28">
        <v>46261</v>
      </c>
      <c r="DY3" s="28">
        <v>46292</v>
      </c>
      <c r="DZ3" s="28">
        <v>46322</v>
      </c>
      <c r="EA3" s="28">
        <v>46353</v>
      </c>
      <c r="EB3" s="28">
        <v>46383</v>
      </c>
      <c r="EC3" s="27">
        <v>46048</v>
      </c>
      <c r="ED3" s="27">
        <v>46079</v>
      </c>
      <c r="EE3" s="27">
        <v>46107</v>
      </c>
      <c r="EF3" s="27">
        <v>46138</v>
      </c>
      <c r="EG3" s="27">
        <v>46168</v>
      </c>
      <c r="EH3" s="27">
        <v>46199</v>
      </c>
      <c r="EI3" s="27">
        <v>46229</v>
      </c>
      <c r="EJ3" s="27">
        <v>46260</v>
      </c>
      <c r="EK3" s="27">
        <v>46291</v>
      </c>
      <c r="EL3" s="27">
        <v>46321</v>
      </c>
      <c r="EM3" s="27">
        <v>46352</v>
      </c>
      <c r="EN3" s="27">
        <v>46382</v>
      </c>
      <c r="EO3" s="27">
        <v>46049</v>
      </c>
      <c r="EP3" s="27">
        <v>46080</v>
      </c>
      <c r="EQ3" s="27">
        <v>46108</v>
      </c>
      <c r="ER3" s="27">
        <v>46139</v>
      </c>
      <c r="ES3" s="27">
        <v>46169</v>
      </c>
      <c r="ET3" s="27">
        <v>46200</v>
      </c>
      <c r="EU3" s="27">
        <v>46230</v>
      </c>
      <c r="EV3" s="27">
        <v>46261</v>
      </c>
      <c r="EW3" s="27">
        <v>46292</v>
      </c>
      <c r="EX3" s="27">
        <v>46322</v>
      </c>
      <c r="EY3" s="27">
        <v>46353</v>
      </c>
      <c r="EZ3" s="27">
        <v>46383</v>
      </c>
    </row>
    <row r="4" spans="15:156" x14ac:dyDescent="0.2">
      <c r="CZ4">
        <v>1</v>
      </c>
      <c r="DA4" t="s">
        <v>1638</v>
      </c>
      <c r="DB4">
        <v>0</v>
      </c>
      <c r="DC4" t="s">
        <v>1637</v>
      </c>
      <c r="DD4">
        <f t="shared" ref="DD4:DD29" si="1">VLOOKUP(DC4,$B$31:$I$687,8,)</f>
        <v>1</v>
      </c>
      <c r="DM4" s="29"/>
      <c r="DN4" s="30">
        <v>10</v>
      </c>
      <c r="DO4" s="30">
        <v>40</v>
      </c>
      <c r="DP4" s="30">
        <v>50</v>
      </c>
      <c r="DQ4" s="30">
        <v>50</v>
      </c>
      <c r="DR4" s="30">
        <v>50</v>
      </c>
      <c r="EC4">
        <f t="shared" ref="EC4:EC29" si="2">DE4</f>
        <v>0</v>
      </c>
      <c r="ED4">
        <f t="shared" ref="ED4:ED29" si="3">DF4</f>
        <v>0</v>
      </c>
      <c r="EE4">
        <f t="shared" ref="EE4:EE29" si="4">DG4</f>
        <v>0</v>
      </c>
      <c r="EF4">
        <f t="shared" ref="EF4:EF29" si="5">DH4</f>
        <v>0</v>
      </c>
      <c r="EG4">
        <f t="shared" ref="EG4:EG29" si="6">DI4</f>
        <v>0</v>
      </c>
      <c r="EH4">
        <f t="shared" ref="EH4:EH29" si="7">DJ4</f>
        <v>0</v>
      </c>
      <c r="EI4">
        <f t="shared" ref="EI4:EI29" si="8">DK4</f>
        <v>0</v>
      </c>
      <c r="EJ4">
        <f t="shared" ref="EJ4:EJ29" si="9">DL4</f>
        <v>0</v>
      </c>
      <c r="EK4">
        <f t="shared" ref="EK4:EK29" si="10">DM4</f>
        <v>0</v>
      </c>
      <c r="EL4">
        <f t="shared" ref="EL4:EL29" si="11">DN4</f>
        <v>10</v>
      </c>
      <c r="EM4">
        <f t="shared" ref="EM4:EM29" si="12">DO4</f>
        <v>40</v>
      </c>
      <c r="EN4">
        <f t="shared" ref="EN4:EN29" si="13">DP4</f>
        <v>50</v>
      </c>
      <c r="EO4">
        <f t="shared" ref="EO4:EO29" si="14">DQ4</f>
        <v>50</v>
      </c>
      <c r="EP4">
        <f t="shared" ref="EP4:EP29" si="15">DR4</f>
        <v>50</v>
      </c>
      <c r="EQ4">
        <f t="shared" ref="EQ4:EQ29" si="16">DS4</f>
        <v>0</v>
      </c>
      <c r="ER4">
        <f t="shared" ref="ER4:ER29" si="17">DT4</f>
        <v>0</v>
      </c>
      <c r="ES4">
        <f t="shared" ref="ES4:ES29" si="18">DU4</f>
        <v>0</v>
      </c>
      <c r="ET4">
        <f t="shared" ref="ET4:ET29" si="19">DV4</f>
        <v>0</v>
      </c>
      <c r="EU4">
        <f t="shared" ref="EU4:EU29" si="20">DW4</f>
        <v>0</v>
      </c>
      <c r="EV4">
        <f t="shared" ref="EV4:EV29" si="21">DX4</f>
        <v>0</v>
      </c>
      <c r="EW4">
        <f t="shared" ref="EW4:EW29" si="22">DY4</f>
        <v>0</v>
      </c>
      <c r="EX4">
        <f t="shared" ref="EX4:EX29" si="23">DZ4</f>
        <v>0</v>
      </c>
      <c r="EY4">
        <f t="shared" ref="EY4:EY29" si="24">EA4</f>
        <v>0</v>
      </c>
      <c r="EZ4">
        <f t="shared" ref="EZ4:EZ29" si="25">EB4</f>
        <v>0</v>
      </c>
    </row>
    <row r="5" spans="15:156" x14ac:dyDescent="0.2">
      <c r="CZ5">
        <v>1</v>
      </c>
      <c r="DA5" t="s">
        <v>1197</v>
      </c>
      <c r="DB5">
        <v>1</v>
      </c>
      <c r="DC5" t="s">
        <v>322</v>
      </c>
      <c r="DD5">
        <f t="shared" si="1"/>
        <v>1</v>
      </c>
      <c r="DM5" s="30">
        <v>5</v>
      </c>
      <c r="DN5" s="30">
        <v>10</v>
      </c>
      <c r="DO5" s="30">
        <v>40</v>
      </c>
      <c r="DP5" s="30">
        <v>55</v>
      </c>
      <c r="DQ5" s="30">
        <v>55</v>
      </c>
      <c r="DR5" s="30">
        <v>35</v>
      </c>
      <c r="EC5">
        <f t="shared" si="2"/>
        <v>0</v>
      </c>
      <c r="ED5">
        <f t="shared" si="3"/>
        <v>0</v>
      </c>
      <c r="EE5">
        <f t="shared" si="4"/>
        <v>0</v>
      </c>
      <c r="EF5">
        <f t="shared" si="5"/>
        <v>0</v>
      </c>
      <c r="EG5">
        <f t="shared" si="6"/>
        <v>0</v>
      </c>
      <c r="EH5">
        <f t="shared" si="7"/>
        <v>0</v>
      </c>
      <c r="EI5">
        <f t="shared" si="8"/>
        <v>0</v>
      </c>
      <c r="EJ5">
        <f t="shared" si="9"/>
        <v>0</v>
      </c>
      <c r="EK5">
        <f t="shared" si="10"/>
        <v>5</v>
      </c>
      <c r="EL5">
        <f t="shared" si="11"/>
        <v>10</v>
      </c>
      <c r="EM5">
        <f t="shared" si="12"/>
        <v>40</v>
      </c>
      <c r="EN5">
        <f t="shared" si="13"/>
        <v>55</v>
      </c>
      <c r="EO5">
        <f t="shared" si="14"/>
        <v>55</v>
      </c>
      <c r="EP5">
        <f t="shared" si="15"/>
        <v>35</v>
      </c>
      <c r="EQ5">
        <f t="shared" si="16"/>
        <v>0</v>
      </c>
      <c r="ER5">
        <f t="shared" si="17"/>
        <v>0</v>
      </c>
      <c r="ES5">
        <f t="shared" si="18"/>
        <v>0</v>
      </c>
      <c r="ET5">
        <f t="shared" si="19"/>
        <v>0</v>
      </c>
      <c r="EU5">
        <f t="shared" si="20"/>
        <v>0</v>
      </c>
      <c r="EV5">
        <f t="shared" si="21"/>
        <v>0</v>
      </c>
      <c r="EW5">
        <f t="shared" si="22"/>
        <v>0</v>
      </c>
      <c r="EX5">
        <f t="shared" si="23"/>
        <v>0</v>
      </c>
      <c r="EY5">
        <f t="shared" si="24"/>
        <v>0</v>
      </c>
      <c r="EZ5">
        <f t="shared" si="25"/>
        <v>0</v>
      </c>
    </row>
    <row r="6" spans="15:156" x14ac:dyDescent="0.2">
      <c r="CZ6">
        <v>1</v>
      </c>
      <c r="DA6" t="s">
        <v>1559</v>
      </c>
      <c r="DB6">
        <v>2</v>
      </c>
      <c r="DC6" t="s">
        <v>1421</v>
      </c>
      <c r="DD6">
        <f t="shared" si="1"/>
        <v>1</v>
      </c>
      <c r="DM6" s="30">
        <v>10</v>
      </c>
      <c r="DN6" s="30">
        <v>40</v>
      </c>
      <c r="DO6" s="30">
        <v>60</v>
      </c>
      <c r="DP6" s="30">
        <v>50</v>
      </c>
      <c r="DQ6" s="30">
        <v>40</v>
      </c>
      <c r="DR6" s="30">
        <v>0</v>
      </c>
      <c r="EC6">
        <f t="shared" si="2"/>
        <v>0</v>
      </c>
      <c r="ED6">
        <f t="shared" si="3"/>
        <v>0</v>
      </c>
      <c r="EE6">
        <f t="shared" si="4"/>
        <v>0</v>
      </c>
      <c r="EF6">
        <f t="shared" si="5"/>
        <v>0</v>
      </c>
      <c r="EG6">
        <f t="shared" si="6"/>
        <v>0</v>
      </c>
      <c r="EH6">
        <f t="shared" si="7"/>
        <v>0</v>
      </c>
      <c r="EI6">
        <f t="shared" si="8"/>
        <v>0</v>
      </c>
      <c r="EJ6">
        <f t="shared" si="9"/>
        <v>0</v>
      </c>
      <c r="EK6">
        <f t="shared" si="10"/>
        <v>10</v>
      </c>
      <c r="EL6">
        <f t="shared" si="11"/>
        <v>40</v>
      </c>
      <c r="EM6">
        <f t="shared" si="12"/>
        <v>60</v>
      </c>
      <c r="EN6">
        <f t="shared" si="13"/>
        <v>50</v>
      </c>
      <c r="EO6">
        <f t="shared" si="14"/>
        <v>40</v>
      </c>
      <c r="EP6">
        <f t="shared" si="15"/>
        <v>0</v>
      </c>
      <c r="EQ6">
        <f t="shared" si="16"/>
        <v>0</v>
      </c>
      <c r="ER6">
        <f t="shared" si="17"/>
        <v>0</v>
      </c>
      <c r="ES6">
        <f t="shared" si="18"/>
        <v>0</v>
      </c>
      <c r="ET6">
        <f t="shared" si="19"/>
        <v>0</v>
      </c>
      <c r="EU6">
        <f t="shared" si="20"/>
        <v>0</v>
      </c>
      <c r="EV6">
        <f t="shared" si="21"/>
        <v>0</v>
      </c>
      <c r="EW6">
        <f t="shared" si="22"/>
        <v>0</v>
      </c>
      <c r="EX6">
        <f t="shared" si="23"/>
        <v>0</v>
      </c>
      <c r="EY6">
        <f t="shared" si="24"/>
        <v>0</v>
      </c>
      <c r="EZ6">
        <f t="shared" si="25"/>
        <v>0</v>
      </c>
    </row>
    <row r="7" spans="15:156" x14ac:dyDescent="0.2">
      <c r="CZ7">
        <v>1</v>
      </c>
      <c r="DA7" t="s">
        <v>1477</v>
      </c>
      <c r="DB7">
        <v>3</v>
      </c>
      <c r="DC7" t="s">
        <v>1413</v>
      </c>
      <c r="DD7">
        <f t="shared" si="1"/>
        <v>1</v>
      </c>
      <c r="DM7" s="30">
        <v>20</v>
      </c>
      <c r="DN7" s="30">
        <v>90</v>
      </c>
      <c r="DO7" s="30">
        <v>0</v>
      </c>
      <c r="DP7" s="30">
        <v>90</v>
      </c>
      <c r="DQ7" s="30">
        <v>0</v>
      </c>
      <c r="DR7" s="30">
        <v>0</v>
      </c>
      <c r="EC7">
        <f t="shared" si="2"/>
        <v>0</v>
      </c>
      <c r="ED7">
        <f t="shared" si="3"/>
        <v>0</v>
      </c>
      <c r="EE7">
        <f t="shared" si="4"/>
        <v>0</v>
      </c>
      <c r="EF7">
        <f t="shared" si="5"/>
        <v>0</v>
      </c>
      <c r="EG7">
        <f t="shared" si="6"/>
        <v>0</v>
      </c>
      <c r="EH7">
        <f t="shared" si="7"/>
        <v>0</v>
      </c>
      <c r="EI7">
        <f t="shared" si="8"/>
        <v>0</v>
      </c>
      <c r="EJ7">
        <f t="shared" si="9"/>
        <v>0</v>
      </c>
      <c r="EK7">
        <f t="shared" si="10"/>
        <v>20</v>
      </c>
      <c r="EL7">
        <f t="shared" si="11"/>
        <v>90</v>
      </c>
      <c r="EM7">
        <f t="shared" si="12"/>
        <v>0</v>
      </c>
      <c r="EN7">
        <f t="shared" si="13"/>
        <v>90</v>
      </c>
      <c r="EO7">
        <f t="shared" si="14"/>
        <v>0</v>
      </c>
      <c r="EP7">
        <f t="shared" si="15"/>
        <v>0</v>
      </c>
      <c r="EQ7">
        <f t="shared" si="16"/>
        <v>0</v>
      </c>
      <c r="ER7">
        <f t="shared" si="17"/>
        <v>0</v>
      </c>
      <c r="ES7">
        <f t="shared" si="18"/>
        <v>0</v>
      </c>
      <c r="ET7">
        <f t="shared" si="19"/>
        <v>0</v>
      </c>
      <c r="EU7">
        <f t="shared" si="20"/>
        <v>0</v>
      </c>
      <c r="EV7">
        <f t="shared" si="21"/>
        <v>0</v>
      </c>
      <c r="EW7">
        <f t="shared" si="22"/>
        <v>0</v>
      </c>
      <c r="EX7">
        <f t="shared" si="23"/>
        <v>0</v>
      </c>
      <c r="EY7">
        <f t="shared" si="24"/>
        <v>0</v>
      </c>
      <c r="EZ7">
        <f t="shared" si="25"/>
        <v>0</v>
      </c>
    </row>
    <row r="8" spans="15:156" x14ac:dyDescent="0.2">
      <c r="O8" s="7"/>
      <c r="CZ8">
        <v>4</v>
      </c>
      <c r="DA8" t="s">
        <v>1497</v>
      </c>
      <c r="DB8">
        <v>3</v>
      </c>
      <c r="DC8" t="s">
        <v>1494</v>
      </c>
      <c r="DD8">
        <f t="shared" si="1"/>
        <v>4</v>
      </c>
      <c r="DM8" s="30">
        <v>25</v>
      </c>
      <c r="DN8" s="30">
        <v>28</v>
      </c>
      <c r="DO8" s="30">
        <v>75</v>
      </c>
      <c r="DP8" s="30">
        <v>72</v>
      </c>
      <c r="DQ8" s="30">
        <v>0</v>
      </c>
      <c r="DR8" s="30">
        <v>0</v>
      </c>
      <c r="EC8">
        <f t="shared" si="2"/>
        <v>0</v>
      </c>
      <c r="ED8">
        <f t="shared" si="3"/>
        <v>0</v>
      </c>
      <c r="EE8">
        <f t="shared" si="4"/>
        <v>0</v>
      </c>
      <c r="EF8">
        <f t="shared" si="5"/>
        <v>0</v>
      </c>
      <c r="EG8">
        <f t="shared" si="6"/>
        <v>0</v>
      </c>
      <c r="EH8">
        <f t="shared" si="7"/>
        <v>0</v>
      </c>
      <c r="EI8">
        <f t="shared" si="8"/>
        <v>0</v>
      </c>
      <c r="EJ8">
        <f t="shared" si="9"/>
        <v>0</v>
      </c>
      <c r="EK8">
        <f t="shared" si="10"/>
        <v>25</v>
      </c>
      <c r="EL8">
        <f t="shared" si="11"/>
        <v>28</v>
      </c>
      <c r="EM8">
        <f t="shared" si="12"/>
        <v>75</v>
      </c>
      <c r="EN8">
        <f t="shared" si="13"/>
        <v>72</v>
      </c>
      <c r="EO8">
        <f t="shared" si="14"/>
        <v>0</v>
      </c>
      <c r="EP8">
        <f t="shared" si="15"/>
        <v>0</v>
      </c>
      <c r="EQ8">
        <f t="shared" si="16"/>
        <v>0</v>
      </c>
      <c r="ER8">
        <f t="shared" si="17"/>
        <v>0</v>
      </c>
      <c r="ES8">
        <f t="shared" si="18"/>
        <v>0</v>
      </c>
      <c r="ET8">
        <f t="shared" si="19"/>
        <v>0</v>
      </c>
      <c r="EU8">
        <f t="shared" si="20"/>
        <v>0</v>
      </c>
      <c r="EV8">
        <f t="shared" si="21"/>
        <v>0</v>
      </c>
      <c r="EW8">
        <f t="shared" si="22"/>
        <v>0</v>
      </c>
      <c r="EX8">
        <f t="shared" si="23"/>
        <v>0</v>
      </c>
      <c r="EY8">
        <f t="shared" si="24"/>
        <v>0</v>
      </c>
      <c r="EZ8">
        <f t="shared" si="25"/>
        <v>0</v>
      </c>
    </row>
    <row r="9" spans="15:156" x14ac:dyDescent="0.2">
      <c r="O9" s="7"/>
      <c r="CZ9">
        <v>4</v>
      </c>
      <c r="DA9" t="s">
        <v>1560</v>
      </c>
      <c r="DB9">
        <v>3</v>
      </c>
      <c r="DC9" t="s">
        <v>1549</v>
      </c>
      <c r="DD9">
        <f t="shared" si="1"/>
        <v>4</v>
      </c>
      <c r="DM9" s="30">
        <v>50</v>
      </c>
      <c r="DN9" s="30">
        <v>50</v>
      </c>
      <c r="DO9" s="30">
        <v>50</v>
      </c>
      <c r="DP9" s="30">
        <v>50</v>
      </c>
      <c r="DQ9" s="30">
        <v>0</v>
      </c>
      <c r="DR9" s="30">
        <v>0</v>
      </c>
      <c r="EC9">
        <f t="shared" si="2"/>
        <v>0</v>
      </c>
      <c r="ED9">
        <f t="shared" si="3"/>
        <v>0</v>
      </c>
      <c r="EE9">
        <f t="shared" si="4"/>
        <v>0</v>
      </c>
      <c r="EF9">
        <f t="shared" si="5"/>
        <v>0</v>
      </c>
      <c r="EG9">
        <f t="shared" si="6"/>
        <v>0</v>
      </c>
      <c r="EH9">
        <f t="shared" si="7"/>
        <v>0</v>
      </c>
      <c r="EI9">
        <f t="shared" si="8"/>
        <v>0</v>
      </c>
      <c r="EJ9">
        <f t="shared" si="9"/>
        <v>0</v>
      </c>
      <c r="EK9">
        <f t="shared" si="10"/>
        <v>50</v>
      </c>
      <c r="EL9">
        <f t="shared" si="11"/>
        <v>50</v>
      </c>
      <c r="EM9">
        <f t="shared" si="12"/>
        <v>50</v>
      </c>
      <c r="EN9">
        <f t="shared" si="13"/>
        <v>50</v>
      </c>
      <c r="EO9">
        <f t="shared" si="14"/>
        <v>0</v>
      </c>
      <c r="EP9">
        <f t="shared" si="15"/>
        <v>0</v>
      </c>
      <c r="EQ9">
        <f t="shared" si="16"/>
        <v>0</v>
      </c>
      <c r="ER9">
        <f t="shared" si="17"/>
        <v>0</v>
      </c>
      <c r="ES9">
        <f t="shared" si="18"/>
        <v>0</v>
      </c>
      <c r="ET9">
        <f t="shared" si="19"/>
        <v>0</v>
      </c>
      <c r="EU9">
        <f t="shared" si="20"/>
        <v>0</v>
      </c>
      <c r="EV9">
        <f t="shared" si="21"/>
        <v>0</v>
      </c>
      <c r="EW9">
        <f t="shared" si="22"/>
        <v>0</v>
      </c>
      <c r="EX9">
        <f t="shared" si="23"/>
        <v>0</v>
      </c>
      <c r="EY9">
        <f t="shared" si="24"/>
        <v>0</v>
      </c>
      <c r="EZ9">
        <f t="shared" si="25"/>
        <v>0</v>
      </c>
    </row>
    <row r="10" spans="15:156" x14ac:dyDescent="0.2">
      <c r="O10" s="7"/>
      <c r="CZ10">
        <v>16</v>
      </c>
      <c r="DA10" t="s">
        <v>1590</v>
      </c>
      <c r="DB10">
        <v>2</v>
      </c>
      <c r="DC10" t="s">
        <v>1500</v>
      </c>
      <c r="DD10">
        <f t="shared" si="1"/>
        <v>16</v>
      </c>
      <c r="DM10" s="30">
        <v>10</v>
      </c>
      <c r="DN10" s="30">
        <v>40</v>
      </c>
      <c r="DO10" s="30">
        <v>60</v>
      </c>
      <c r="DP10" s="30">
        <v>50</v>
      </c>
      <c r="DQ10" s="30">
        <v>40</v>
      </c>
      <c r="DR10" s="30">
        <v>0</v>
      </c>
      <c r="EC10">
        <f t="shared" si="2"/>
        <v>0</v>
      </c>
      <c r="ED10">
        <f t="shared" si="3"/>
        <v>0</v>
      </c>
      <c r="EE10">
        <f t="shared" si="4"/>
        <v>0</v>
      </c>
      <c r="EF10">
        <f t="shared" si="5"/>
        <v>0</v>
      </c>
      <c r="EG10">
        <f t="shared" si="6"/>
        <v>0</v>
      </c>
      <c r="EH10">
        <f t="shared" si="7"/>
        <v>0</v>
      </c>
      <c r="EI10">
        <f t="shared" si="8"/>
        <v>0</v>
      </c>
      <c r="EJ10">
        <f t="shared" si="9"/>
        <v>0</v>
      </c>
      <c r="EK10">
        <f t="shared" si="10"/>
        <v>10</v>
      </c>
      <c r="EL10">
        <f t="shared" si="11"/>
        <v>40</v>
      </c>
      <c r="EM10">
        <f t="shared" si="12"/>
        <v>60</v>
      </c>
      <c r="EN10">
        <f t="shared" si="13"/>
        <v>50</v>
      </c>
      <c r="EO10">
        <f t="shared" si="14"/>
        <v>40</v>
      </c>
      <c r="EP10">
        <f t="shared" si="15"/>
        <v>0</v>
      </c>
      <c r="EQ10">
        <f t="shared" si="16"/>
        <v>0</v>
      </c>
      <c r="ER10">
        <f t="shared" si="17"/>
        <v>0</v>
      </c>
      <c r="ES10">
        <f t="shared" si="18"/>
        <v>0</v>
      </c>
      <c r="ET10">
        <f t="shared" si="19"/>
        <v>0</v>
      </c>
      <c r="EU10">
        <f t="shared" si="20"/>
        <v>0</v>
      </c>
      <c r="EV10">
        <f t="shared" si="21"/>
        <v>0</v>
      </c>
      <c r="EW10">
        <f t="shared" si="22"/>
        <v>0</v>
      </c>
      <c r="EX10">
        <f t="shared" si="23"/>
        <v>0</v>
      </c>
      <c r="EY10">
        <f t="shared" si="24"/>
        <v>0</v>
      </c>
      <c r="EZ10">
        <f t="shared" si="25"/>
        <v>0</v>
      </c>
    </row>
    <row r="11" spans="15:156" x14ac:dyDescent="0.2">
      <c r="O11" s="7"/>
      <c r="R11"/>
      <c r="CZ11">
        <v>16</v>
      </c>
      <c r="DA11" t="s">
        <v>1534</v>
      </c>
      <c r="DB11">
        <v>3</v>
      </c>
      <c r="DC11" t="s">
        <v>1535</v>
      </c>
      <c r="DD11">
        <f t="shared" si="1"/>
        <v>16</v>
      </c>
      <c r="DM11" s="30">
        <v>50</v>
      </c>
      <c r="DN11" s="30">
        <v>50</v>
      </c>
      <c r="DO11" s="30">
        <v>50</v>
      </c>
      <c r="DP11" s="30">
        <v>50</v>
      </c>
      <c r="DQ11" s="30">
        <v>0</v>
      </c>
      <c r="DR11" s="30">
        <v>0</v>
      </c>
      <c r="EC11">
        <f t="shared" si="2"/>
        <v>0</v>
      </c>
      <c r="ED11">
        <f t="shared" si="3"/>
        <v>0</v>
      </c>
      <c r="EE11">
        <f t="shared" si="4"/>
        <v>0</v>
      </c>
      <c r="EF11">
        <f t="shared" si="5"/>
        <v>0</v>
      </c>
      <c r="EG11">
        <f t="shared" si="6"/>
        <v>0</v>
      </c>
      <c r="EH11">
        <f t="shared" si="7"/>
        <v>0</v>
      </c>
      <c r="EI11">
        <f t="shared" si="8"/>
        <v>0</v>
      </c>
      <c r="EJ11">
        <f t="shared" si="9"/>
        <v>0</v>
      </c>
      <c r="EK11">
        <f t="shared" si="10"/>
        <v>50</v>
      </c>
      <c r="EL11">
        <f t="shared" si="11"/>
        <v>50</v>
      </c>
      <c r="EM11">
        <f t="shared" si="12"/>
        <v>50</v>
      </c>
      <c r="EN11">
        <f t="shared" si="13"/>
        <v>50</v>
      </c>
      <c r="EO11">
        <f t="shared" si="14"/>
        <v>0</v>
      </c>
      <c r="EP11">
        <f t="shared" si="15"/>
        <v>0</v>
      </c>
      <c r="EQ11">
        <f t="shared" si="16"/>
        <v>0</v>
      </c>
      <c r="ER11">
        <f t="shared" si="17"/>
        <v>0</v>
      </c>
      <c r="ES11">
        <f t="shared" si="18"/>
        <v>0</v>
      </c>
      <c r="ET11">
        <f t="shared" si="19"/>
        <v>0</v>
      </c>
      <c r="EU11">
        <f t="shared" si="20"/>
        <v>0</v>
      </c>
      <c r="EV11">
        <f t="shared" si="21"/>
        <v>0</v>
      </c>
      <c r="EW11">
        <f t="shared" si="22"/>
        <v>0</v>
      </c>
      <c r="EX11">
        <f t="shared" si="23"/>
        <v>0</v>
      </c>
      <c r="EY11">
        <f t="shared" si="24"/>
        <v>0</v>
      </c>
      <c r="EZ11">
        <f t="shared" si="25"/>
        <v>0</v>
      </c>
    </row>
    <row r="12" spans="15:156" ht="13.5" thickBot="1" x14ac:dyDescent="0.25">
      <c r="O12" s="7"/>
      <c r="CZ12">
        <v>4</v>
      </c>
      <c r="DA12" t="s">
        <v>1492</v>
      </c>
      <c r="DB12">
        <v>2</v>
      </c>
      <c r="DC12" t="s">
        <v>1493</v>
      </c>
      <c r="DD12">
        <f t="shared" si="1"/>
        <v>4</v>
      </c>
      <c r="DM12" s="30">
        <v>25</v>
      </c>
      <c r="DN12" s="30">
        <v>50</v>
      </c>
      <c r="DO12" s="30">
        <v>125</v>
      </c>
      <c r="DP12" s="30">
        <v>0</v>
      </c>
      <c r="DQ12" s="30">
        <v>0</v>
      </c>
      <c r="DR12" s="30">
        <v>0</v>
      </c>
      <c r="EC12">
        <f t="shared" si="2"/>
        <v>0</v>
      </c>
      <c r="ED12">
        <f t="shared" si="3"/>
        <v>0</v>
      </c>
      <c r="EE12">
        <f t="shared" si="4"/>
        <v>0</v>
      </c>
      <c r="EF12">
        <f t="shared" si="5"/>
        <v>0</v>
      </c>
      <c r="EG12">
        <f t="shared" si="6"/>
        <v>0</v>
      </c>
      <c r="EH12">
        <f t="shared" si="7"/>
        <v>0</v>
      </c>
      <c r="EI12">
        <f t="shared" si="8"/>
        <v>0</v>
      </c>
      <c r="EJ12">
        <f t="shared" si="9"/>
        <v>0</v>
      </c>
      <c r="EK12">
        <f t="shared" si="10"/>
        <v>25</v>
      </c>
      <c r="EL12">
        <f t="shared" si="11"/>
        <v>50</v>
      </c>
      <c r="EM12">
        <f t="shared" si="12"/>
        <v>125</v>
      </c>
      <c r="EN12">
        <f t="shared" si="13"/>
        <v>0</v>
      </c>
      <c r="EO12">
        <f t="shared" si="14"/>
        <v>0</v>
      </c>
      <c r="EP12">
        <f t="shared" si="15"/>
        <v>0</v>
      </c>
      <c r="EQ12">
        <f t="shared" si="16"/>
        <v>0</v>
      </c>
      <c r="ER12">
        <f t="shared" si="17"/>
        <v>0</v>
      </c>
      <c r="ES12">
        <f t="shared" si="18"/>
        <v>0</v>
      </c>
      <c r="ET12">
        <f t="shared" si="19"/>
        <v>0</v>
      </c>
      <c r="EU12">
        <f t="shared" si="20"/>
        <v>0</v>
      </c>
      <c r="EV12">
        <f t="shared" si="21"/>
        <v>0</v>
      </c>
      <c r="EW12">
        <f t="shared" si="22"/>
        <v>0</v>
      </c>
      <c r="EX12">
        <f t="shared" si="23"/>
        <v>0</v>
      </c>
      <c r="EY12">
        <f t="shared" si="24"/>
        <v>0</v>
      </c>
      <c r="EZ12">
        <f t="shared" si="25"/>
        <v>0</v>
      </c>
    </row>
    <row r="13" spans="15:156" ht="13.5" thickBot="1" x14ac:dyDescent="0.25">
      <c r="O13" s="3"/>
      <c r="CZ13">
        <v>1</v>
      </c>
      <c r="DA13" t="s">
        <v>1597</v>
      </c>
      <c r="DB13">
        <v>2</v>
      </c>
      <c r="DC13" t="s">
        <v>428</v>
      </c>
      <c r="DD13">
        <f t="shared" si="1"/>
        <v>1</v>
      </c>
      <c r="DM13" s="30">
        <v>50</v>
      </c>
      <c r="DN13" s="30">
        <v>150</v>
      </c>
      <c r="DO13" s="30">
        <v>0</v>
      </c>
      <c r="DP13" s="30">
        <v>0</v>
      </c>
      <c r="DQ13" s="30">
        <v>0</v>
      </c>
      <c r="DR13" s="30">
        <v>0</v>
      </c>
      <c r="EC13">
        <f t="shared" si="2"/>
        <v>0</v>
      </c>
      <c r="ED13">
        <f t="shared" si="3"/>
        <v>0</v>
      </c>
      <c r="EE13">
        <f t="shared" si="4"/>
        <v>0</v>
      </c>
      <c r="EF13">
        <f t="shared" si="5"/>
        <v>0</v>
      </c>
      <c r="EG13">
        <f t="shared" si="6"/>
        <v>0</v>
      </c>
      <c r="EH13">
        <f t="shared" si="7"/>
        <v>0</v>
      </c>
      <c r="EI13">
        <f t="shared" si="8"/>
        <v>0</v>
      </c>
      <c r="EJ13">
        <f t="shared" si="9"/>
        <v>0</v>
      </c>
      <c r="EK13">
        <f t="shared" si="10"/>
        <v>50</v>
      </c>
      <c r="EL13">
        <f t="shared" si="11"/>
        <v>150</v>
      </c>
      <c r="EM13">
        <f t="shared" si="12"/>
        <v>0</v>
      </c>
      <c r="EN13">
        <f t="shared" si="13"/>
        <v>0</v>
      </c>
      <c r="EO13">
        <f t="shared" si="14"/>
        <v>0</v>
      </c>
      <c r="EP13">
        <f t="shared" si="15"/>
        <v>0</v>
      </c>
      <c r="EQ13">
        <f t="shared" si="16"/>
        <v>0</v>
      </c>
      <c r="ER13">
        <f t="shared" si="17"/>
        <v>0</v>
      </c>
      <c r="ES13">
        <f t="shared" si="18"/>
        <v>0</v>
      </c>
      <c r="ET13">
        <f t="shared" si="19"/>
        <v>0</v>
      </c>
      <c r="EU13">
        <f t="shared" si="20"/>
        <v>0</v>
      </c>
      <c r="EV13">
        <f t="shared" si="21"/>
        <v>0</v>
      </c>
      <c r="EW13">
        <f t="shared" si="22"/>
        <v>0</v>
      </c>
      <c r="EX13">
        <f t="shared" si="23"/>
        <v>0</v>
      </c>
      <c r="EY13">
        <f t="shared" si="24"/>
        <v>0</v>
      </c>
      <c r="EZ13">
        <f t="shared" si="25"/>
        <v>0</v>
      </c>
    </row>
    <row r="14" spans="15:156" ht="13.5" thickBot="1" x14ac:dyDescent="0.25">
      <c r="O14" s="3"/>
      <c r="CZ14">
        <v>1</v>
      </c>
      <c r="DA14" t="s">
        <v>1530</v>
      </c>
      <c r="DB14">
        <v>2</v>
      </c>
      <c r="DC14" t="s">
        <v>1531</v>
      </c>
      <c r="DD14">
        <f t="shared" si="1"/>
        <v>1</v>
      </c>
      <c r="DM14" s="30">
        <v>20</v>
      </c>
      <c r="DN14" s="30">
        <v>90</v>
      </c>
      <c r="DO14" s="30">
        <v>90</v>
      </c>
      <c r="DP14" s="30">
        <v>0</v>
      </c>
      <c r="DQ14" s="30">
        <v>0</v>
      </c>
      <c r="DR14" s="30">
        <v>0</v>
      </c>
      <c r="EC14">
        <f t="shared" si="2"/>
        <v>0</v>
      </c>
      <c r="ED14">
        <f t="shared" si="3"/>
        <v>0</v>
      </c>
      <c r="EE14">
        <f t="shared" si="4"/>
        <v>0</v>
      </c>
      <c r="EF14">
        <f t="shared" si="5"/>
        <v>0</v>
      </c>
      <c r="EG14">
        <f t="shared" si="6"/>
        <v>0</v>
      </c>
      <c r="EH14">
        <f t="shared" si="7"/>
        <v>0</v>
      </c>
      <c r="EI14">
        <f t="shared" si="8"/>
        <v>0</v>
      </c>
      <c r="EJ14">
        <f t="shared" si="9"/>
        <v>0</v>
      </c>
      <c r="EK14">
        <f t="shared" si="10"/>
        <v>20</v>
      </c>
      <c r="EL14">
        <f t="shared" si="11"/>
        <v>90</v>
      </c>
      <c r="EM14">
        <f t="shared" si="12"/>
        <v>90</v>
      </c>
      <c r="EN14">
        <f t="shared" si="13"/>
        <v>0</v>
      </c>
      <c r="EO14">
        <f t="shared" si="14"/>
        <v>0</v>
      </c>
      <c r="EP14">
        <f t="shared" si="15"/>
        <v>0</v>
      </c>
      <c r="EQ14">
        <f t="shared" si="16"/>
        <v>0</v>
      </c>
      <c r="ER14">
        <f t="shared" si="17"/>
        <v>0</v>
      </c>
      <c r="ES14">
        <f t="shared" si="18"/>
        <v>0</v>
      </c>
      <c r="ET14">
        <f t="shared" si="19"/>
        <v>0</v>
      </c>
      <c r="EU14">
        <f t="shared" si="20"/>
        <v>0</v>
      </c>
      <c r="EV14">
        <f t="shared" si="21"/>
        <v>0</v>
      </c>
      <c r="EW14">
        <f t="shared" si="22"/>
        <v>0</v>
      </c>
      <c r="EX14">
        <f t="shared" si="23"/>
        <v>0</v>
      </c>
      <c r="EY14">
        <f t="shared" si="24"/>
        <v>0</v>
      </c>
      <c r="EZ14">
        <f t="shared" si="25"/>
        <v>0</v>
      </c>
    </row>
    <row r="15" spans="15:156" x14ac:dyDescent="0.2">
      <c r="CZ15">
        <v>1</v>
      </c>
      <c r="DA15" t="s">
        <v>1469</v>
      </c>
      <c r="DB15">
        <v>2</v>
      </c>
      <c r="DC15" t="s">
        <v>1470</v>
      </c>
      <c r="DD15">
        <f t="shared" si="1"/>
        <v>1</v>
      </c>
      <c r="DM15" s="30">
        <v>50</v>
      </c>
      <c r="DN15" s="30">
        <v>150</v>
      </c>
      <c r="DO15" s="30">
        <v>0</v>
      </c>
      <c r="DP15" s="30">
        <v>0</v>
      </c>
      <c r="DQ15" s="30">
        <v>0</v>
      </c>
      <c r="DR15" s="30">
        <v>0</v>
      </c>
      <c r="EC15">
        <f t="shared" si="2"/>
        <v>0</v>
      </c>
      <c r="ED15">
        <f t="shared" si="3"/>
        <v>0</v>
      </c>
      <c r="EE15">
        <f t="shared" si="4"/>
        <v>0</v>
      </c>
      <c r="EF15">
        <f t="shared" si="5"/>
        <v>0</v>
      </c>
      <c r="EG15">
        <f t="shared" si="6"/>
        <v>0</v>
      </c>
      <c r="EH15">
        <f t="shared" si="7"/>
        <v>0</v>
      </c>
      <c r="EI15">
        <f t="shared" si="8"/>
        <v>0</v>
      </c>
      <c r="EJ15">
        <f t="shared" si="9"/>
        <v>0</v>
      </c>
      <c r="EK15">
        <f t="shared" si="10"/>
        <v>50</v>
      </c>
      <c r="EL15">
        <f t="shared" si="11"/>
        <v>150</v>
      </c>
      <c r="EM15">
        <f t="shared" si="12"/>
        <v>0</v>
      </c>
      <c r="EN15">
        <f t="shared" si="13"/>
        <v>0</v>
      </c>
      <c r="EO15">
        <f t="shared" si="14"/>
        <v>0</v>
      </c>
      <c r="EP15">
        <f t="shared" si="15"/>
        <v>0</v>
      </c>
      <c r="EQ15">
        <f t="shared" si="16"/>
        <v>0</v>
      </c>
      <c r="ER15">
        <f t="shared" si="17"/>
        <v>0</v>
      </c>
      <c r="ES15">
        <f t="shared" si="18"/>
        <v>0</v>
      </c>
      <c r="ET15">
        <f t="shared" si="19"/>
        <v>0</v>
      </c>
      <c r="EU15">
        <f t="shared" si="20"/>
        <v>0</v>
      </c>
      <c r="EV15">
        <f t="shared" si="21"/>
        <v>0</v>
      </c>
      <c r="EW15">
        <f t="shared" si="22"/>
        <v>0</v>
      </c>
      <c r="EX15">
        <f t="shared" si="23"/>
        <v>0</v>
      </c>
      <c r="EY15">
        <f t="shared" si="24"/>
        <v>0</v>
      </c>
      <c r="EZ15">
        <f t="shared" si="25"/>
        <v>0</v>
      </c>
    </row>
    <row r="16" spans="15:156" x14ac:dyDescent="0.2">
      <c r="CZ16">
        <v>1</v>
      </c>
      <c r="DA16" t="s">
        <v>1212</v>
      </c>
      <c r="DB16">
        <v>1</v>
      </c>
      <c r="DC16" t="s">
        <v>1198</v>
      </c>
      <c r="DD16">
        <f t="shared" si="1"/>
        <v>1</v>
      </c>
      <c r="DM16" s="30">
        <v>5</v>
      </c>
      <c r="DN16" s="30">
        <v>10</v>
      </c>
      <c r="DO16" s="30">
        <v>40</v>
      </c>
      <c r="DP16" s="30">
        <v>55</v>
      </c>
      <c r="DQ16" s="30">
        <v>55</v>
      </c>
      <c r="DR16" s="30">
        <v>35</v>
      </c>
      <c r="EC16">
        <f t="shared" si="2"/>
        <v>0</v>
      </c>
      <c r="ED16">
        <f t="shared" si="3"/>
        <v>0</v>
      </c>
      <c r="EE16">
        <f t="shared" si="4"/>
        <v>0</v>
      </c>
      <c r="EF16">
        <f t="shared" si="5"/>
        <v>0</v>
      </c>
      <c r="EG16">
        <f t="shared" si="6"/>
        <v>0</v>
      </c>
      <c r="EH16">
        <f t="shared" si="7"/>
        <v>0</v>
      </c>
      <c r="EI16">
        <f t="shared" si="8"/>
        <v>0</v>
      </c>
      <c r="EJ16">
        <f t="shared" si="9"/>
        <v>0</v>
      </c>
      <c r="EK16">
        <f t="shared" si="10"/>
        <v>5</v>
      </c>
      <c r="EL16">
        <f t="shared" si="11"/>
        <v>10</v>
      </c>
      <c r="EM16">
        <f t="shared" si="12"/>
        <v>40</v>
      </c>
      <c r="EN16">
        <f t="shared" si="13"/>
        <v>55</v>
      </c>
      <c r="EO16">
        <f t="shared" si="14"/>
        <v>55</v>
      </c>
      <c r="EP16">
        <f t="shared" si="15"/>
        <v>35</v>
      </c>
      <c r="EQ16">
        <f t="shared" si="16"/>
        <v>0</v>
      </c>
      <c r="ER16">
        <f t="shared" si="17"/>
        <v>0</v>
      </c>
      <c r="ES16">
        <f t="shared" si="18"/>
        <v>0</v>
      </c>
      <c r="ET16">
        <f t="shared" si="19"/>
        <v>0</v>
      </c>
      <c r="EU16">
        <f t="shared" si="20"/>
        <v>0</v>
      </c>
      <c r="EV16">
        <f t="shared" si="21"/>
        <v>0</v>
      </c>
      <c r="EW16">
        <f t="shared" si="22"/>
        <v>0</v>
      </c>
      <c r="EX16">
        <f t="shared" si="23"/>
        <v>0</v>
      </c>
      <c r="EY16">
        <f t="shared" si="24"/>
        <v>0</v>
      </c>
      <c r="EZ16">
        <f t="shared" si="25"/>
        <v>0</v>
      </c>
    </row>
    <row r="17" spans="1:189" x14ac:dyDescent="0.2">
      <c r="CZ17">
        <v>1</v>
      </c>
      <c r="DA17" t="s">
        <v>1306</v>
      </c>
      <c r="DB17">
        <v>2</v>
      </c>
      <c r="DC17" t="s">
        <v>63</v>
      </c>
      <c r="DD17">
        <f t="shared" si="1"/>
        <v>1</v>
      </c>
      <c r="DM17" s="30">
        <v>20</v>
      </c>
      <c r="DN17" s="30">
        <v>80</v>
      </c>
      <c r="DO17" s="30">
        <v>100</v>
      </c>
      <c r="DP17" s="30">
        <v>0</v>
      </c>
      <c r="DQ17" s="30">
        <v>0</v>
      </c>
      <c r="DR17" s="30">
        <v>0</v>
      </c>
      <c r="EC17">
        <f t="shared" si="2"/>
        <v>0</v>
      </c>
      <c r="ED17">
        <f t="shared" si="3"/>
        <v>0</v>
      </c>
      <c r="EE17">
        <f t="shared" si="4"/>
        <v>0</v>
      </c>
      <c r="EF17">
        <f t="shared" si="5"/>
        <v>0</v>
      </c>
      <c r="EG17">
        <f t="shared" si="6"/>
        <v>0</v>
      </c>
      <c r="EH17">
        <f t="shared" si="7"/>
        <v>0</v>
      </c>
      <c r="EI17">
        <f t="shared" si="8"/>
        <v>0</v>
      </c>
      <c r="EJ17">
        <f t="shared" si="9"/>
        <v>0</v>
      </c>
      <c r="EK17">
        <f t="shared" si="10"/>
        <v>20</v>
      </c>
      <c r="EL17">
        <f t="shared" si="11"/>
        <v>80</v>
      </c>
      <c r="EM17">
        <f t="shared" si="12"/>
        <v>100</v>
      </c>
      <c r="EN17">
        <f t="shared" si="13"/>
        <v>0</v>
      </c>
      <c r="EO17">
        <f t="shared" si="14"/>
        <v>0</v>
      </c>
      <c r="EP17">
        <f t="shared" si="15"/>
        <v>0</v>
      </c>
      <c r="EQ17">
        <f t="shared" si="16"/>
        <v>0</v>
      </c>
      <c r="ER17">
        <f t="shared" si="17"/>
        <v>0</v>
      </c>
      <c r="ES17">
        <f t="shared" si="18"/>
        <v>0</v>
      </c>
      <c r="ET17">
        <f t="shared" si="19"/>
        <v>0</v>
      </c>
      <c r="EU17">
        <f t="shared" si="20"/>
        <v>0</v>
      </c>
      <c r="EV17">
        <f t="shared" si="21"/>
        <v>0</v>
      </c>
      <c r="EW17">
        <f t="shared" si="22"/>
        <v>0</v>
      </c>
      <c r="EX17">
        <f t="shared" si="23"/>
        <v>0</v>
      </c>
      <c r="EY17">
        <f t="shared" si="24"/>
        <v>0</v>
      </c>
      <c r="EZ17">
        <f t="shared" si="25"/>
        <v>0</v>
      </c>
    </row>
    <row r="18" spans="1:189" x14ac:dyDescent="0.2">
      <c r="CZ18">
        <v>1</v>
      </c>
      <c r="DA18" t="s">
        <v>1254</v>
      </c>
      <c r="DB18">
        <v>2</v>
      </c>
      <c r="DC18" t="s">
        <v>640</v>
      </c>
      <c r="DD18">
        <f t="shared" si="1"/>
        <v>1</v>
      </c>
      <c r="DM18" s="30">
        <v>10</v>
      </c>
      <c r="DN18" s="30">
        <v>20</v>
      </c>
      <c r="DO18" s="30">
        <v>30</v>
      </c>
      <c r="DP18" s="30">
        <v>40</v>
      </c>
      <c r="DQ18" s="30">
        <v>50</v>
      </c>
      <c r="DR18" s="30">
        <v>50</v>
      </c>
      <c r="EC18">
        <f t="shared" si="2"/>
        <v>0</v>
      </c>
      <c r="ED18">
        <f t="shared" si="3"/>
        <v>0</v>
      </c>
      <c r="EE18">
        <f t="shared" si="4"/>
        <v>0</v>
      </c>
      <c r="EF18">
        <f t="shared" si="5"/>
        <v>0</v>
      </c>
      <c r="EG18">
        <f t="shared" si="6"/>
        <v>0</v>
      </c>
      <c r="EH18">
        <f t="shared" si="7"/>
        <v>0</v>
      </c>
      <c r="EI18">
        <f t="shared" si="8"/>
        <v>0</v>
      </c>
      <c r="EJ18">
        <f t="shared" si="9"/>
        <v>0</v>
      </c>
      <c r="EK18">
        <f t="shared" si="10"/>
        <v>10</v>
      </c>
      <c r="EL18">
        <f t="shared" si="11"/>
        <v>20</v>
      </c>
      <c r="EM18">
        <f t="shared" si="12"/>
        <v>30</v>
      </c>
      <c r="EN18">
        <f t="shared" si="13"/>
        <v>40</v>
      </c>
      <c r="EO18">
        <f t="shared" si="14"/>
        <v>50</v>
      </c>
      <c r="EP18">
        <f t="shared" si="15"/>
        <v>50</v>
      </c>
      <c r="EQ18">
        <f t="shared" si="16"/>
        <v>0</v>
      </c>
      <c r="ER18">
        <f t="shared" si="17"/>
        <v>0</v>
      </c>
      <c r="ES18">
        <f t="shared" si="18"/>
        <v>0</v>
      </c>
      <c r="ET18">
        <f t="shared" si="19"/>
        <v>0</v>
      </c>
      <c r="EU18">
        <f t="shared" si="20"/>
        <v>0</v>
      </c>
      <c r="EV18">
        <f t="shared" si="21"/>
        <v>0</v>
      </c>
      <c r="EW18">
        <f t="shared" si="22"/>
        <v>0</v>
      </c>
      <c r="EX18">
        <f t="shared" si="23"/>
        <v>0</v>
      </c>
      <c r="EY18">
        <f t="shared" si="24"/>
        <v>0</v>
      </c>
      <c r="EZ18">
        <f t="shared" si="25"/>
        <v>0</v>
      </c>
    </row>
    <row r="19" spans="1:189" x14ac:dyDescent="0.2">
      <c r="CZ19">
        <v>1</v>
      </c>
      <c r="DA19" t="s">
        <v>1272</v>
      </c>
      <c r="DB19">
        <v>3</v>
      </c>
      <c r="DC19" t="s">
        <v>182</v>
      </c>
      <c r="DD19">
        <f t="shared" si="1"/>
        <v>1</v>
      </c>
      <c r="DM19" s="30">
        <v>10</v>
      </c>
      <c r="DN19" s="30">
        <v>40</v>
      </c>
      <c r="DO19" s="30">
        <v>60</v>
      </c>
      <c r="DP19" s="30">
        <v>50</v>
      </c>
      <c r="DQ19" s="30">
        <v>40</v>
      </c>
      <c r="DR19" s="29">
        <v>50</v>
      </c>
      <c r="EC19">
        <f t="shared" si="2"/>
        <v>0</v>
      </c>
      <c r="ED19">
        <f t="shared" si="3"/>
        <v>0</v>
      </c>
      <c r="EE19">
        <f t="shared" si="4"/>
        <v>0</v>
      </c>
      <c r="EF19">
        <f t="shared" si="5"/>
        <v>0</v>
      </c>
      <c r="EG19">
        <f t="shared" si="6"/>
        <v>0</v>
      </c>
      <c r="EH19">
        <f t="shared" si="7"/>
        <v>0</v>
      </c>
      <c r="EI19">
        <f t="shared" si="8"/>
        <v>0</v>
      </c>
      <c r="EJ19">
        <f t="shared" si="9"/>
        <v>0</v>
      </c>
      <c r="EK19">
        <f t="shared" si="10"/>
        <v>10</v>
      </c>
      <c r="EL19">
        <f t="shared" si="11"/>
        <v>40</v>
      </c>
      <c r="EM19">
        <f t="shared" si="12"/>
        <v>60</v>
      </c>
      <c r="EN19">
        <f t="shared" si="13"/>
        <v>50</v>
      </c>
      <c r="EO19">
        <f t="shared" si="14"/>
        <v>40</v>
      </c>
      <c r="EP19">
        <f t="shared" si="15"/>
        <v>50</v>
      </c>
      <c r="EQ19">
        <f t="shared" si="16"/>
        <v>0</v>
      </c>
      <c r="ER19">
        <f t="shared" si="17"/>
        <v>0</v>
      </c>
      <c r="ES19">
        <f t="shared" si="18"/>
        <v>0</v>
      </c>
      <c r="ET19">
        <f t="shared" si="19"/>
        <v>0</v>
      </c>
      <c r="EU19">
        <f t="shared" si="20"/>
        <v>0</v>
      </c>
      <c r="EV19">
        <f t="shared" si="21"/>
        <v>0</v>
      </c>
      <c r="EW19">
        <f t="shared" si="22"/>
        <v>0</v>
      </c>
      <c r="EX19">
        <f t="shared" si="23"/>
        <v>0</v>
      </c>
      <c r="EY19">
        <f t="shared" si="24"/>
        <v>0</v>
      </c>
      <c r="EZ19">
        <f t="shared" si="25"/>
        <v>0</v>
      </c>
    </row>
    <row r="20" spans="1:189" x14ac:dyDescent="0.2">
      <c r="CZ20">
        <v>1</v>
      </c>
      <c r="DA20" t="s">
        <v>1271</v>
      </c>
      <c r="DB20">
        <v>4</v>
      </c>
      <c r="DC20" t="s">
        <v>1241</v>
      </c>
      <c r="DD20">
        <f t="shared" si="1"/>
        <v>1</v>
      </c>
      <c r="DM20" s="30">
        <v>50</v>
      </c>
      <c r="DN20" s="30">
        <v>50</v>
      </c>
      <c r="DO20" s="30">
        <v>50</v>
      </c>
      <c r="DP20" s="30">
        <v>50</v>
      </c>
      <c r="DQ20" s="29"/>
      <c r="DR20" s="29"/>
      <c r="EC20">
        <f t="shared" si="2"/>
        <v>0</v>
      </c>
      <c r="ED20">
        <f t="shared" si="3"/>
        <v>0</v>
      </c>
      <c r="EE20">
        <f t="shared" si="4"/>
        <v>0</v>
      </c>
      <c r="EF20">
        <f t="shared" si="5"/>
        <v>0</v>
      </c>
      <c r="EG20">
        <f t="shared" si="6"/>
        <v>0</v>
      </c>
      <c r="EH20">
        <f t="shared" si="7"/>
        <v>0</v>
      </c>
      <c r="EI20">
        <f t="shared" si="8"/>
        <v>0</v>
      </c>
      <c r="EJ20">
        <f t="shared" si="9"/>
        <v>0</v>
      </c>
      <c r="EK20">
        <f t="shared" si="10"/>
        <v>50</v>
      </c>
      <c r="EL20">
        <f t="shared" si="11"/>
        <v>50</v>
      </c>
      <c r="EM20">
        <f t="shared" si="12"/>
        <v>50</v>
      </c>
      <c r="EN20">
        <f t="shared" si="13"/>
        <v>50</v>
      </c>
      <c r="EO20">
        <f t="shared" si="14"/>
        <v>0</v>
      </c>
      <c r="EP20">
        <f t="shared" si="15"/>
        <v>0</v>
      </c>
      <c r="EQ20">
        <f t="shared" si="16"/>
        <v>0</v>
      </c>
      <c r="ER20">
        <f t="shared" si="17"/>
        <v>0</v>
      </c>
      <c r="ES20">
        <f t="shared" si="18"/>
        <v>0</v>
      </c>
      <c r="ET20">
        <f t="shared" si="19"/>
        <v>0</v>
      </c>
      <c r="EU20">
        <f t="shared" si="20"/>
        <v>0</v>
      </c>
      <c r="EV20">
        <f t="shared" si="21"/>
        <v>0</v>
      </c>
      <c r="EW20">
        <f t="shared" si="22"/>
        <v>0</v>
      </c>
      <c r="EX20">
        <f t="shared" si="23"/>
        <v>0</v>
      </c>
      <c r="EY20">
        <f t="shared" si="24"/>
        <v>0</v>
      </c>
      <c r="EZ20">
        <f t="shared" si="25"/>
        <v>0</v>
      </c>
    </row>
    <row r="21" spans="1:189" x14ac:dyDescent="0.2">
      <c r="CZ21">
        <v>1</v>
      </c>
      <c r="DA21" t="s">
        <v>1367</v>
      </c>
      <c r="DB21">
        <v>5</v>
      </c>
      <c r="DC21" t="s">
        <v>1129</v>
      </c>
      <c r="DD21">
        <f t="shared" si="1"/>
        <v>1</v>
      </c>
      <c r="DM21" s="30">
        <v>50</v>
      </c>
      <c r="DN21" s="30">
        <v>50</v>
      </c>
      <c r="DO21" s="30">
        <v>50</v>
      </c>
      <c r="DP21" s="30">
        <v>50</v>
      </c>
      <c r="DQ21" s="29"/>
      <c r="DR21" s="29"/>
      <c r="EC21">
        <f t="shared" si="2"/>
        <v>0</v>
      </c>
      <c r="ED21">
        <f t="shared" si="3"/>
        <v>0</v>
      </c>
      <c r="EE21">
        <f t="shared" si="4"/>
        <v>0</v>
      </c>
      <c r="EF21">
        <f t="shared" si="5"/>
        <v>0</v>
      </c>
      <c r="EG21">
        <f t="shared" si="6"/>
        <v>0</v>
      </c>
      <c r="EH21">
        <f t="shared" si="7"/>
        <v>0</v>
      </c>
      <c r="EI21">
        <f t="shared" si="8"/>
        <v>0</v>
      </c>
      <c r="EJ21">
        <f t="shared" si="9"/>
        <v>0</v>
      </c>
      <c r="EK21">
        <f t="shared" si="10"/>
        <v>50</v>
      </c>
      <c r="EL21">
        <f t="shared" si="11"/>
        <v>50</v>
      </c>
      <c r="EM21">
        <f t="shared" si="12"/>
        <v>50</v>
      </c>
      <c r="EN21">
        <f t="shared" si="13"/>
        <v>50</v>
      </c>
      <c r="EO21">
        <f t="shared" si="14"/>
        <v>0</v>
      </c>
      <c r="EP21">
        <f t="shared" si="15"/>
        <v>0</v>
      </c>
      <c r="EQ21">
        <f t="shared" si="16"/>
        <v>0</v>
      </c>
      <c r="ER21">
        <f t="shared" si="17"/>
        <v>0</v>
      </c>
      <c r="ES21">
        <f t="shared" si="18"/>
        <v>0</v>
      </c>
      <c r="ET21">
        <f t="shared" si="19"/>
        <v>0</v>
      </c>
      <c r="EU21">
        <f t="shared" si="20"/>
        <v>0</v>
      </c>
      <c r="EV21">
        <f t="shared" si="21"/>
        <v>0</v>
      </c>
      <c r="EW21">
        <f t="shared" si="22"/>
        <v>0</v>
      </c>
      <c r="EX21">
        <f t="shared" si="23"/>
        <v>0</v>
      </c>
      <c r="EY21">
        <f t="shared" si="24"/>
        <v>0</v>
      </c>
      <c r="EZ21">
        <f t="shared" si="25"/>
        <v>0</v>
      </c>
    </row>
    <row r="22" spans="1:189" x14ac:dyDescent="0.2">
      <c r="AW22" s="29"/>
      <c r="CZ22">
        <v>1</v>
      </c>
      <c r="DA22" t="s">
        <v>1377</v>
      </c>
      <c r="DB22">
        <v>5</v>
      </c>
      <c r="DC22" t="s">
        <v>1378</v>
      </c>
      <c r="DD22">
        <f t="shared" si="1"/>
        <v>1</v>
      </c>
      <c r="DM22" s="30">
        <v>50</v>
      </c>
      <c r="DN22" s="30">
        <v>60</v>
      </c>
      <c r="DO22" s="30">
        <v>90</v>
      </c>
      <c r="DP22" s="30">
        <v>0</v>
      </c>
      <c r="DQ22" s="29"/>
      <c r="DR22" s="29"/>
      <c r="EC22">
        <f t="shared" si="2"/>
        <v>0</v>
      </c>
      <c r="ED22">
        <f t="shared" si="3"/>
        <v>0</v>
      </c>
      <c r="EE22">
        <f t="shared" si="4"/>
        <v>0</v>
      </c>
      <c r="EF22">
        <f t="shared" si="5"/>
        <v>0</v>
      </c>
      <c r="EG22">
        <f t="shared" si="6"/>
        <v>0</v>
      </c>
      <c r="EH22">
        <f t="shared" si="7"/>
        <v>0</v>
      </c>
      <c r="EI22">
        <f t="shared" si="8"/>
        <v>0</v>
      </c>
      <c r="EJ22">
        <f t="shared" si="9"/>
        <v>0</v>
      </c>
      <c r="EK22">
        <f t="shared" si="10"/>
        <v>50</v>
      </c>
      <c r="EL22">
        <f t="shared" si="11"/>
        <v>60</v>
      </c>
      <c r="EM22">
        <f t="shared" si="12"/>
        <v>90</v>
      </c>
      <c r="EN22">
        <f t="shared" si="13"/>
        <v>0</v>
      </c>
      <c r="EO22">
        <f t="shared" si="14"/>
        <v>0</v>
      </c>
      <c r="EP22">
        <f t="shared" si="15"/>
        <v>0</v>
      </c>
      <c r="EQ22">
        <f t="shared" si="16"/>
        <v>0</v>
      </c>
      <c r="ER22">
        <f t="shared" si="17"/>
        <v>0</v>
      </c>
      <c r="ES22">
        <f t="shared" si="18"/>
        <v>0</v>
      </c>
      <c r="ET22">
        <f t="shared" si="19"/>
        <v>0</v>
      </c>
      <c r="EU22">
        <f t="shared" si="20"/>
        <v>0</v>
      </c>
      <c r="EV22">
        <f t="shared" si="21"/>
        <v>0</v>
      </c>
      <c r="EW22">
        <f t="shared" si="22"/>
        <v>0</v>
      </c>
      <c r="EX22">
        <f t="shared" si="23"/>
        <v>0</v>
      </c>
      <c r="EY22">
        <f t="shared" si="24"/>
        <v>0</v>
      </c>
      <c r="EZ22">
        <f t="shared" si="25"/>
        <v>0</v>
      </c>
    </row>
    <row r="23" spans="1:189" x14ac:dyDescent="0.2">
      <c r="CZ23">
        <v>1</v>
      </c>
      <c r="DA23" t="s">
        <v>1244</v>
      </c>
      <c r="DB23">
        <v>5</v>
      </c>
      <c r="DC23" t="s">
        <v>1245</v>
      </c>
      <c r="DD23">
        <f t="shared" si="1"/>
        <v>1</v>
      </c>
      <c r="DM23" s="30">
        <v>0</v>
      </c>
      <c r="DN23" s="30">
        <v>20</v>
      </c>
      <c r="DO23" s="30">
        <v>80</v>
      </c>
      <c r="DP23" s="30">
        <v>100</v>
      </c>
      <c r="DQ23" s="30">
        <v>0</v>
      </c>
      <c r="DR23" s="29"/>
      <c r="EC23">
        <f t="shared" si="2"/>
        <v>0</v>
      </c>
      <c r="ED23">
        <f t="shared" si="3"/>
        <v>0</v>
      </c>
      <c r="EE23">
        <f t="shared" si="4"/>
        <v>0</v>
      </c>
      <c r="EF23">
        <f t="shared" si="5"/>
        <v>0</v>
      </c>
      <c r="EG23">
        <f t="shared" si="6"/>
        <v>0</v>
      </c>
      <c r="EH23">
        <f t="shared" si="7"/>
        <v>0</v>
      </c>
      <c r="EI23">
        <f t="shared" si="8"/>
        <v>0</v>
      </c>
      <c r="EJ23">
        <f t="shared" si="9"/>
        <v>0</v>
      </c>
      <c r="EK23">
        <f t="shared" si="10"/>
        <v>0</v>
      </c>
      <c r="EL23">
        <f t="shared" si="11"/>
        <v>20</v>
      </c>
      <c r="EM23">
        <f t="shared" si="12"/>
        <v>80</v>
      </c>
      <c r="EN23">
        <f t="shared" si="13"/>
        <v>100</v>
      </c>
      <c r="EO23">
        <f t="shared" si="14"/>
        <v>0</v>
      </c>
      <c r="EP23">
        <f t="shared" si="15"/>
        <v>0</v>
      </c>
      <c r="EQ23">
        <f t="shared" si="16"/>
        <v>0</v>
      </c>
      <c r="ER23">
        <f t="shared" si="17"/>
        <v>0</v>
      </c>
      <c r="ES23">
        <f t="shared" si="18"/>
        <v>0</v>
      </c>
      <c r="ET23">
        <f t="shared" si="19"/>
        <v>0</v>
      </c>
      <c r="EU23">
        <f t="shared" si="20"/>
        <v>0</v>
      </c>
      <c r="EV23">
        <f t="shared" si="21"/>
        <v>0</v>
      </c>
      <c r="EW23">
        <f t="shared" si="22"/>
        <v>0</v>
      </c>
      <c r="EX23">
        <f t="shared" si="23"/>
        <v>0</v>
      </c>
      <c r="EY23">
        <f t="shared" si="24"/>
        <v>0</v>
      </c>
      <c r="EZ23">
        <f t="shared" si="25"/>
        <v>0</v>
      </c>
    </row>
    <row r="24" spans="1:189" ht="13.5" thickBot="1" x14ac:dyDescent="0.25">
      <c r="CZ24">
        <v>1</v>
      </c>
      <c r="DA24" t="s">
        <v>1520</v>
      </c>
      <c r="DB24">
        <v>4</v>
      </c>
      <c r="DC24" t="s">
        <v>1509</v>
      </c>
      <c r="DD24">
        <f t="shared" si="1"/>
        <v>1</v>
      </c>
      <c r="DM24" s="30">
        <v>20</v>
      </c>
      <c r="DN24" s="30">
        <v>40</v>
      </c>
      <c r="DO24" s="30">
        <v>60</v>
      </c>
      <c r="DP24" s="30">
        <v>80</v>
      </c>
      <c r="DQ24" s="29"/>
      <c r="DR24" s="29"/>
      <c r="EC24">
        <f t="shared" si="2"/>
        <v>0</v>
      </c>
      <c r="ED24">
        <f t="shared" si="3"/>
        <v>0</v>
      </c>
      <c r="EE24">
        <f t="shared" si="4"/>
        <v>0</v>
      </c>
      <c r="EF24">
        <f t="shared" si="5"/>
        <v>0</v>
      </c>
      <c r="EG24">
        <f t="shared" si="6"/>
        <v>0</v>
      </c>
      <c r="EH24">
        <f t="shared" si="7"/>
        <v>0</v>
      </c>
      <c r="EI24">
        <f t="shared" si="8"/>
        <v>0</v>
      </c>
      <c r="EJ24">
        <f t="shared" si="9"/>
        <v>0</v>
      </c>
      <c r="EK24">
        <f t="shared" si="10"/>
        <v>20</v>
      </c>
      <c r="EL24">
        <f t="shared" si="11"/>
        <v>40</v>
      </c>
      <c r="EM24">
        <f t="shared" si="12"/>
        <v>60</v>
      </c>
      <c r="EN24">
        <f t="shared" si="13"/>
        <v>80</v>
      </c>
      <c r="EO24">
        <f t="shared" si="14"/>
        <v>0</v>
      </c>
      <c r="EP24">
        <f t="shared" si="15"/>
        <v>0</v>
      </c>
      <c r="EQ24">
        <f t="shared" si="16"/>
        <v>0</v>
      </c>
      <c r="ER24">
        <f t="shared" si="17"/>
        <v>0</v>
      </c>
      <c r="ES24">
        <f t="shared" si="18"/>
        <v>0</v>
      </c>
      <c r="ET24">
        <f t="shared" si="19"/>
        <v>0</v>
      </c>
      <c r="EU24">
        <f t="shared" si="20"/>
        <v>0</v>
      </c>
      <c r="EV24">
        <f t="shared" si="21"/>
        <v>0</v>
      </c>
      <c r="EW24">
        <f t="shared" si="22"/>
        <v>0</v>
      </c>
      <c r="EX24">
        <f t="shared" si="23"/>
        <v>0</v>
      </c>
      <c r="EY24">
        <f t="shared" si="24"/>
        <v>0</v>
      </c>
      <c r="EZ24">
        <f t="shared" si="25"/>
        <v>0</v>
      </c>
    </row>
    <row r="25" spans="1:189" ht="19.7" customHeight="1" thickBot="1" x14ac:dyDescent="0.25">
      <c r="P25" s="13" t="s">
        <v>1242</v>
      </c>
      <c r="T25" s="10" t="s">
        <v>1693</v>
      </c>
      <c r="Y25" s="10" t="s">
        <v>1222</v>
      </c>
      <c r="AD25" s="13" t="s">
        <v>1242</v>
      </c>
      <c r="AJ25" s="10" t="s">
        <v>1692</v>
      </c>
      <c r="CZ25">
        <v>1</v>
      </c>
      <c r="DA25" t="s">
        <v>1527</v>
      </c>
      <c r="DB25">
        <v>5</v>
      </c>
      <c r="DC25" t="s">
        <v>1115</v>
      </c>
      <c r="DD25">
        <f t="shared" si="1"/>
        <v>1</v>
      </c>
      <c r="DM25" s="30">
        <v>20</v>
      </c>
      <c r="DN25" s="30">
        <v>90</v>
      </c>
      <c r="DO25" s="30">
        <v>90</v>
      </c>
      <c r="DP25" s="29"/>
      <c r="DQ25" s="29"/>
      <c r="DR25" s="29"/>
      <c r="EC25">
        <f t="shared" si="2"/>
        <v>0</v>
      </c>
      <c r="ED25">
        <f t="shared" si="3"/>
        <v>0</v>
      </c>
      <c r="EE25">
        <f t="shared" si="4"/>
        <v>0</v>
      </c>
      <c r="EF25">
        <f t="shared" si="5"/>
        <v>0</v>
      </c>
      <c r="EG25">
        <f t="shared" si="6"/>
        <v>0</v>
      </c>
      <c r="EH25">
        <f t="shared" si="7"/>
        <v>0</v>
      </c>
      <c r="EI25">
        <f t="shared" si="8"/>
        <v>0</v>
      </c>
      <c r="EJ25">
        <f t="shared" si="9"/>
        <v>0</v>
      </c>
      <c r="EK25">
        <f t="shared" si="10"/>
        <v>20</v>
      </c>
      <c r="EL25">
        <f t="shared" si="11"/>
        <v>90</v>
      </c>
      <c r="EM25">
        <f t="shared" si="12"/>
        <v>90</v>
      </c>
      <c r="EN25">
        <f t="shared" si="13"/>
        <v>0</v>
      </c>
      <c r="EO25">
        <f t="shared" si="14"/>
        <v>0</v>
      </c>
      <c r="EP25">
        <f t="shared" si="15"/>
        <v>0</v>
      </c>
      <c r="EQ25">
        <f t="shared" si="16"/>
        <v>0</v>
      </c>
      <c r="ER25">
        <f t="shared" si="17"/>
        <v>0</v>
      </c>
      <c r="ES25">
        <f t="shared" si="18"/>
        <v>0</v>
      </c>
      <c r="ET25">
        <f t="shared" si="19"/>
        <v>0</v>
      </c>
      <c r="EU25">
        <f t="shared" si="20"/>
        <v>0</v>
      </c>
      <c r="EV25">
        <f t="shared" si="21"/>
        <v>0</v>
      </c>
      <c r="EW25">
        <f t="shared" si="22"/>
        <v>0</v>
      </c>
      <c r="EX25">
        <f t="shared" si="23"/>
        <v>0</v>
      </c>
      <c r="EY25">
        <f t="shared" si="24"/>
        <v>0</v>
      </c>
      <c r="EZ25">
        <f t="shared" si="25"/>
        <v>0</v>
      </c>
    </row>
    <row r="26" spans="1:189" ht="19.7" customHeight="1" thickBot="1" x14ac:dyDescent="0.25">
      <c r="D26">
        <f>16*500</f>
        <v>8000</v>
      </c>
      <c r="K26" s="3" t="s">
        <v>1638</v>
      </c>
      <c r="L26" s="3" t="s">
        <v>1197</v>
      </c>
      <c r="M26" s="3" t="s">
        <v>1559</v>
      </c>
      <c r="N26" s="3" t="s">
        <v>1477</v>
      </c>
      <c r="O26" s="3" t="s">
        <v>1497</v>
      </c>
      <c r="P26" s="13" t="s">
        <v>1560</v>
      </c>
      <c r="Q26" s="3" t="s">
        <v>1590</v>
      </c>
      <c r="R26" s="3" t="s">
        <v>1534</v>
      </c>
      <c r="S26" s="3" t="s">
        <v>1492</v>
      </c>
      <c r="T26" s="3" t="s">
        <v>1597</v>
      </c>
      <c r="U26" s="3" t="s">
        <v>1530</v>
      </c>
      <c r="V26" s="3" t="s">
        <v>1469</v>
      </c>
      <c r="W26" s="3" t="s">
        <v>1212</v>
      </c>
      <c r="X26" s="3" t="s">
        <v>1306</v>
      </c>
      <c r="Y26" s="3" t="s">
        <v>1254</v>
      </c>
      <c r="Z26" s="3" t="s">
        <v>1272</v>
      </c>
      <c r="AA26" s="3" t="s">
        <v>1271</v>
      </c>
      <c r="AB26" s="3" t="s">
        <v>1367</v>
      </c>
      <c r="AC26" s="3" t="s">
        <v>1377</v>
      </c>
      <c r="AD26" s="3" t="s">
        <v>1244</v>
      </c>
      <c r="AE26" s="3" t="s">
        <v>1520</v>
      </c>
      <c r="AF26" s="3" t="s">
        <v>1527</v>
      </c>
      <c r="AG26" s="32" t="s">
        <v>1391</v>
      </c>
      <c r="AH26" s="3" t="s">
        <v>1362</v>
      </c>
      <c r="AI26" s="3" t="s">
        <v>1223</v>
      </c>
      <c r="AJ26" s="3" t="s">
        <v>1311</v>
      </c>
      <c r="CZ26">
        <v>1</v>
      </c>
      <c r="DA26" t="s">
        <v>1391</v>
      </c>
      <c r="DB26">
        <v>3</v>
      </c>
      <c r="DC26" t="s">
        <v>1393</v>
      </c>
      <c r="DD26">
        <f t="shared" si="1"/>
        <v>1</v>
      </c>
      <c r="DM26" s="30">
        <v>20</v>
      </c>
      <c r="DN26" s="30">
        <v>40</v>
      </c>
      <c r="DO26" s="30">
        <v>60</v>
      </c>
      <c r="DP26" s="30">
        <v>80</v>
      </c>
      <c r="DQ26" s="29"/>
      <c r="DR26" s="29"/>
      <c r="EC26">
        <f t="shared" si="2"/>
        <v>0</v>
      </c>
      <c r="ED26">
        <f t="shared" si="3"/>
        <v>0</v>
      </c>
      <c r="EE26">
        <f t="shared" si="4"/>
        <v>0</v>
      </c>
      <c r="EF26">
        <f t="shared" si="5"/>
        <v>0</v>
      </c>
      <c r="EG26">
        <f t="shared" si="6"/>
        <v>0</v>
      </c>
      <c r="EH26">
        <f t="shared" si="7"/>
        <v>0</v>
      </c>
      <c r="EI26">
        <f t="shared" si="8"/>
        <v>0</v>
      </c>
      <c r="EJ26">
        <f t="shared" si="9"/>
        <v>0</v>
      </c>
      <c r="EK26">
        <f t="shared" si="10"/>
        <v>20</v>
      </c>
      <c r="EL26">
        <f t="shared" si="11"/>
        <v>40</v>
      </c>
      <c r="EM26">
        <f t="shared" si="12"/>
        <v>60</v>
      </c>
      <c r="EN26">
        <f t="shared" si="13"/>
        <v>80</v>
      </c>
      <c r="EO26">
        <f t="shared" si="14"/>
        <v>0</v>
      </c>
      <c r="EP26">
        <f t="shared" si="15"/>
        <v>0</v>
      </c>
      <c r="EQ26">
        <f t="shared" si="16"/>
        <v>0</v>
      </c>
      <c r="ER26">
        <f t="shared" si="17"/>
        <v>0</v>
      </c>
      <c r="ES26">
        <f t="shared" si="18"/>
        <v>0</v>
      </c>
      <c r="ET26">
        <f t="shared" si="19"/>
        <v>0</v>
      </c>
      <c r="EU26">
        <f t="shared" si="20"/>
        <v>0</v>
      </c>
      <c r="EV26">
        <f t="shared" si="21"/>
        <v>0</v>
      </c>
      <c r="EW26">
        <f t="shared" si="22"/>
        <v>0</v>
      </c>
      <c r="EX26">
        <f t="shared" si="23"/>
        <v>0</v>
      </c>
      <c r="EY26">
        <f t="shared" si="24"/>
        <v>0</v>
      </c>
      <c r="EZ26">
        <f t="shared" si="25"/>
        <v>0</v>
      </c>
    </row>
    <row r="27" spans="1:189" ht="19.7" customHeight="1" thickBot="1" x14ac:dyDescent="0.25">
      <c r="A27">
        <v>1</v>
      </c>
      <c r="K27" s="1">
        <f t="shared" ref="K27:AJ27" si="26">COUNTIF(K31:K688,"&gt;0")</f>
        <v>29</v>
      </c>
      <c r="L27" s="1">
        <f t="shared" si="26"/>
        <v>43</v>
      </c>
      <c r="M27" s="1">
        <f t="shared" si="26"/>
        <v>17</v>
      </c>
      <c r="N27" s="1">
        <f t="shared" si="26"/>
        <v>96</v>
      </c>
      <c r="O27" s="1">
        <f t="shared" si="26"/>
        <v>115</v>
      </c>
      <c r="P27" s="1">
        <f t="shared" si="26"/>
        <v>2</v>
      </c>
      <c r="Q27" s="1">
        <f t="shared" si="26"/>
        <v>9</v>
      </c>
      <c r="R27" s="1">
        <f t="shared" si="26"/>
        <v>22</v>
      </c>
      <c r="S27" s="1">
        <f t="shared" si="26"/>
        <v>10</v>
      </c>
      <c r="T27" s="1">
        <f t="shared" si="26"/>
        <v>5</v>
      </c>
      <c r="U27" s="1">
        <f t="shared" si="26"/>
        <v>27</v>
      </c>
      <c r="V27" s="1">
        <f t="shared" si="26"/>
        <v>3</v>
      </c>
      <c r="W27" s="1">
        <f t="shared" si="26"/>
        <v>30</v>
      </c>
      <c r="X27" s="1">
        <f t="shared" si="26"/>
        <v>33</v>
      </c>
      <c r="Y27" s="1">
        <f t="shared" si="26"/>
        <v>19</v>
      </c>
      <c r="Z27" s="1">
        <f t="shared" si="26"/>
        <v>19</v>
      </c>
      <c r="AA27" s="1">
        <f t="shared" si="26"/>
        <v>21</v>
      </c>
      <c r="AB27" s="1">
        <f t="shared" si="26"/>
        <v>135</v>
      </c>
      <c r="AC27" s="1">
        <f t="shared" si="26"/>
        <v>42</v>
      </c>
      <c r="AD27" s="1">
        <f t="shared" si="26"/>
        <v>2</v>
      </c>
      <c r="AE27" s="1">
        <f t="shared" si="26"/>
        <v>14</v>
      </c>
      <c r="AF27" s="1">
        <f t="shared" si="26"/>
        <v>122</v>
      </c>
      <c r="AG27" s="31">
        <f t="shared" si="26"/>
        <v>8</v>
      </c>
      <c r="AH27" s="1">
        <f t="shared" si="26"/>
        <v>114</v>
      </c>
      <c r="AI27" s="1">
        <f t="shared" si="26"/>
        <v>18</v>
      </c>
      <c r="AJ27" s="1">
        <f t="shared" si="26"/>
        <v>1</v>
      </c>
      <c r="CB27" s="26"/>
      <c r="CC27" s="33" t="s">
        <v>25</v>
      </c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t="s">
        <v>1362</v>
      </c>
      <c r="DB27">
        <v>4</v>
      </c>
      <c r="DC27" t="s">
        <v>1364</v>
      </c>
      <c r="DD27">
        <f t="shared" si="1"/>
        <v>1</v>
      </c>
      <c r="DM27" s="30">
        <v>50</v>
      </c>
      <c r="DN27" s="30">
        <v>50</v>
      </c>
      <c r="DO27" s="30">
        <v>50</v>
      </c>
      <c r="DP27" s="30">
        <v>50</v>
      </c>
      <c r="DQ27" s="29"/>
      <c r="DR27" s="29"/>
      <c r="EC27">
        <f t="shared" si="2"/>
        <v>0</v>
      </c>
      <c r="ED27">
        <f t="shared" si="3"/>
        <v>0</v>
      </c>
      <c r="EE27">
        <f t="shared" si="4"/>
        <v>0</v>
      </c>
      <c r="EF27">
        <f t="shared" si="5"/>
        <v>0</v>
      </c>
      <c r="EG27">
        <f t="shared" si="6"/>
        <v>0</v>
      </c>
      <c r="EH27">
        <f t="shared" si="7"/>
        <v>0</v>
      </c>
      <c r="EI27">
        <f t="shared" si="8"/>
        <v>0</v>
      </c>
      <c r="EJ27">
        <f t="shared" si="9"/>
        <v>0</v>
      </c>
      <c r="EK27">
        <f t="shared" si="10"/>
        <v>50</v>
      </c>
      <c r="EL27">
        <f t="shared" si="11"/>
        <v>50</v>
      </c>
      <c r="EM27">
        <f t="shared" si="12"/>
        <v>50</v>
      </c>
      <c r="EN27">
        <f t="shared" si="13"/>
        <v>50</v>
      </c>
      <c r="EO27">
        <f t="shared" si="14"/>
        <v>0</v>
      </c>
      <c r="EP27">
        <f t="shared" si="15"/>
        <v>0</v>
      </c>
      <c r="EQ27">
        <f t="shared" si="16"/>
        <v>0</v>
      </c>
      <c r="ER27">
        <f t="shared" si="17"/>
        <v>0</v>
      </c>
      <c r="ES27">
        <f t="shared" si="18"/>
        <v>0</v>
      </c>
      <c r="ET27">
        <f t="shared" si="19"/>
        <v>0</v>
      </c>
      <c r="EU27">
        <f t="shared" si="20"/>
        <v>0</v>
      </c>
      <c r="EV27">
        <f t="shared" si="21"/>
        <v>0</v>
      </c>
      <c r="EW27">
        <f t="shared" si="22"/>
        <v>0</v>
      </c>
      <c r="EX27">
        <f t="shared" si="23"/>
        <v>0</v>
      </c>
      <c r="EY27">
        <f t="shared" si="24"/>
        <v>0</v>
      </c>
      <c r="EZ27">
        <f t="shared" si="25"/>
        <v>0</v>
      </c>
    </row>
    <row r="28" spans="1:189" ht="64.5" thickBot="1" x14ac:dyDescent="0.25">
      <c r="K28" s="3" t="str">
        <f>VLOOKUP(K30,$B$31:$E$687,4,)</f>
        <v>ANTENNA FINAL ASSY</v>
      </c>
      <c r="L28" s="3" t="str">
        <f t="shared" ref="L28:AJ28" si="27">VLOOKUP(L30,$B$31:$E$687,4,)</f>
        <v>FE S/ASSY</v>
      </c>
      <c r="M28" s="3" t="str">
        <f t="shared" si="27"/>
        <v>BSC MECH ASSY</v>
      </c>
      <c r="N28" s="3" t="str">
        <f t="shared" si="27"/>
        <v>PC ASSY ADAPTER BFU</v>
      </c>
      <c r="O28" s="3" t="str">
        <f t="shared" si="27"/>
        <v>PC ASSY QGC</v>
      </c>
      <c r="P28" s="3" t="str">
        <f t="shared" si="27"/>
        <v>QGC COVER AND ABSORBER ASSY</v>
      </c>
      <c r="Q28" s="3" t="str">
        <f t="shared" si="27"/>
        <v>GNG ASSY</v>
      </c>
      <c r="R28" s="3" t="str">
        <f t="shared" si="27"/>
        <v>PC ASSY GNG</v>
      </c>
      <c r="S28" s="3" t="str">
        <f t="shared" si="27"/>
        <v>PC ASSY ADAPTER</v>
      </c>
      <c r="T28" s="3" t="str">
        <f t="shared" si="27"/>
        <v>PC ASSY FLEX JTAG</v>
      </c>
      <c r="U28" s="3" t="str">
        <f t="shared" si="27"/>
        <v>CAL/GUARD PC ASSY</v>
      </c>
      <c r="V28" s="3" t="str">
        <f t="shared" si="27"/>
        <v>PC ASSY FLEX GUARD</v>
      </c>
      <c r="W28" s="3" t="str">
        <f t="shared" si="27"/>
        <v>BE S/ASSY</v>
      </c>
      <c r="X28" s="3" t="str">
        <f t="shared" si="27"/>
        <v>BE FRONT PANEL ASSY</v>
      </c>
      <c r="Y28" s="3" t="str">
        <f t="shared" si="27"/>
        <v>BMCC F/ASSY</v>
      </c>
      <c r="Z28" s="3" t="str">
        <f t="shared" si="27"/>
        <v>BFU S/ASSY</v>
      </c>
      <c r="AA28" s="3" t="str">
        <f t="shared" si="27"/>
        <v>UDC S/ASSY</v>
      </c>
      <c r="AB28" s="3" t="str">
        <f t="shared" si="27"/>
        <v>UDC WITH OPAMP VCOM SYNC</v>
      </c>
      <c r="AC28" s="3" t="str">
        <f t="shared" si="27"/>
        <v>UDC POWER CARD</v>
      </c>
      <c r="AD28" s="3" t="str">
        <f t="shared" si="27"/>
        <v>COVER WITH ABSORBERS</v>
      </c>
      <c r="AE28" s="3" t="str">
        <f t="shared" si="27"/>
        <v>F/ASSY - EXCITER</v>
      </c>
      <c r="AF28" s="3" t="str">
        <f t="shared" si="27"/>
        <v>PC ASSY EXC</v>
      </c>
      <c r="AG28" s="3" t="str">
        <f t="shared" si="27"/>
        <v>MCC ASSY</v>
      </c>
      <c r="AH28" s="3" t="str">
        <f t="shared" si="27"/>
        <v>PC ASSY MCC</v>
      </c>
      <c r="AI28" s="3" t="str">
        <f t="shared" si="27"/>
        <v>REAR COVER SUB ASSY</v>
      </c>
      <c r="AJ28" s="3" t="str">
        <f t="shared" si="27"/>
        <v>FINGER GUARD - KAL GARD</v>
      </c>
      <c r="AK28" s="2"/>
      <c r="AL28" s="2"/>
      <c r="AM28" s="2"/>
      <c r="AN28" s="2"/>
      <c r="AO28" s="2"/>
      <c r="AP28" s="2"/>
      <c r="AQ28" s="2"/>
      <c r="AR28" s="2"/>
      <c r="AS28" s="2"/>
      <c r="CB28" s="26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t="s">
        <v>1223</v>
      </c>
      <c r="DB28">
        <v>1</v>
      </c>
      <c r="DC28" t="s">
        <v>285</v>
      </c>
      <c r="DD28">
        <f t="shared" si="1"/>
        <v>1</v>
      </c>
      <c r="DM28" s="30">
        <v>0</v>
      </c>
      <c r="DN28" s="30">
        <v>20</v>
      </c>
      <c r="DO28" s="30">
        <v>60</v>
      </c>
      <c r="DP28" s="30">
        <v>80</v>
      </c>
      <c r="DQ28" s="30">
        <v>40</v>
      </c>
      <c r="DR28" s="30">
        <v>0</v>
      </c>
      <c r="EC28">
        <f t="shared" si="2"/>
        <v>0</v>
      </c>
      <c r="ED28">
        <f t="shared" si="3"/>
        <v>0</v>
      </c>
      <c r="EE28">
        <f t="shared" si="4"/>
        <v>0</v>
      </c>
      <c r="EF28">
        <f t="shared" si="5"/>
        <v>0</v>
      </c>
      <c r="EG28">
        <f t="shared" si="6"/>
        <v>0</v>
      </c>
      <c r="EH28">
        <f t="shared" si="7"/>
        <v>0</v>
      </c>
      <c r="EI28">
        <f t="shared" si="8"/>
        <v>0</v>
      </c>
      <c r="EJ28">
        <f t="shared" si="9"/>
        <v>0</v>
      </c>
      <c r="EK28">
        <f t="shared" si="10"/>
        <v>0</v>
      </c>
      <c r="EL28">
        <f t="shared" si="11"/>
        <v>20</v>
      </c>
      <c r="EM28">
        <f t="shared" si="12"/>
        <v>60</v>
      </c>
      <c r="EN28">
        <f t="shared" si="13"/>
        <v>80</v>
      </c>
      <c r="EO28">
        <f t="shared" si="14"/>
        <v>40</v>
      </c>
      <c r="EP28">
        <f t="shared" si="15"/>
        <v>0</v>
      </c>
      <c r="EQ28">
        <f t="shared" si="16"/>
        <v>0</v>
      </c>
      <c r="ER28">
        <f t="shared" si="17"/>
        <v>0</v>
      </c>
      <c r="ES28">
        <f t="shared" si="18"/>
        <v>0</v>
      </c>
      <c r="ET28">
        <f t="shared" si="19"/>
        <v>0</v>
      </c>
      <c r="EU28">
        <f t="shared" si="20"/>
        <v>0</v>
      </c>
      <c r="EV28">
        <f t="shared" si="21"/>
        <v>0</v>
      </c>
      <c r="EW28">
        <f t="shared" si="22"/>
        <v>0</v>
      </c>
      <c r="EX28">
        <f t="shared" si="23"/>
        <v>0</v>
      </c>
      <c r="EY28">
        <f t="shared" si="24"/>
        <v>0</v>
      </c>
      <c r="EZ28">
        <f t="shared" si="25"/>
        <v>0</v>
      </c>
    </row>
    <row r="29" spans="1:189" ht="13.5" thickBot="1" x14ac:dyDescent="0.25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5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2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6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t="s">
        <v>1311</v>
      </c>
      <c r="DB29">
        <v>2</v>
      </c>
      <c r="DC29" t="s">
        <v>1307</v>
      </c>
      <c r="DD29">
        <f t="shared" si="1"/>
        <v>2</v>
      </c>
      <c r="DM29" s="30">
        <v>40</v>
      </c>
      <c r="DN29" s="30">
        <v>40</v>
      </c>
      <c r="DO29" s="30">
        <v>40</v>
      </c>
      <c r="DP29" s="30">
        <v>40</v>
      </c>
      <c r="DQ29" s="30">
        <v>40</v>
      </c>
      <c r="DR29" s="30"/>
      <c r="EC29">
        <f t="shared" si="2"/>
        <v>0</v>
      </c>
      <c r="ED29">
        <f t="shared" si="3"/>
        <v>0</v>
      </c>
      <c r="EE29">
        <f t="shared" si="4"/>
        <v>0</v>
      </c>
      <c r="EF29">
        <f t="shared" si="5"/>
        <v>0</v>
      </c>
      <c r="EG29">
        <f t="shared" si="6"/>
        <v>0</v>
      </c>
      <c r="EH29">
        <f t="shared" si="7"/>
        <v>0</v>
      </c>
      <c r="EI29">
        <f t="shared" si="8"/>
        <v>0</v>
      </c>
      <c r="EJ29">
        <f t="shared" si="9"/>
        <v>0</v>
      </c>
      <c r="EK29">
        <f t="shared" si="10"/>
        <v>40</v>
      </c>
      <c r="EL29">
        <f t="shared" si="11"/>
        <v>40</v>
      </c>
      <c r="EM29">
        <f t="shared" si="12"/>
        <v>40</v>
      </c>
      <c r="EN29">
        <f t="shared" si="13"/>
        <v>40</v>
      </c>
      <c r="EO29">
        <f t="shared" si="14"/>
        <v>40</v>
      </c>
      <c r="EP29">
        <f t="shared" si="15"/>
        <v>0</v>
      </c>
      <c r="EQ29">
        <f t="shared" si="16"/>
        <v>0</v>
      </c>
      <c r="ER29">
        <f t="shared" si="17"/>
        <v>0</v>
      </c>
      <c r="ES29">
        <f t="shared" si="18"/>
        <v>0</v>
      </c>
      <c r="ET29">
        <f t="shared" si="19"/>
        <v>0</v>
      </c>
      <c r="EU29">
        <f t="shared" si="20"/>
        <v>0</v>
      </c>
      <c r="EV29">
        <f t="shared" si="21"/>
        <v>0</v>
      </c>
      <c r="EW29">
        <f t="shared" si="22"/>
        <v>0</v>
      </c>
      <c r="EX29">
        <f t="shared" si="23"/>
        <v>0</v>
      </c>
      <c r="EY29">
        <f t="shared" si="24"/>
        <v>0</v>
      </c>
      <c r="EZ29">
        <f t="shared" si="25"/>
        <v>0</v>
      </c>
    </row>
    <row r="30" spans="1:189" s="14" customFormat="1" ht="26.25" thickBot="1" x14ac:dyDescent="0.25">
      <c r="A30" s="17" t="s">
        <v>1691</v>
      </c>
      <c r="B30" s="17" t="s">
        <v>1639</v>
      </c>
      <c r="C30" s="17" t="s">
        <v>1690</v>
      </c>
      <c r="D30" s="17" t="s">
        <v>1689</v>
      </c>
      <c r="E30" s="17" t="s">
        <v>1688</v>
      </c>
      <c r="F30" s="17" t="s">
        <v>1687</v>
      </c>
      <c r="G30" s="17" t="s">
        <v>1686</v>
      </c>
      <c r="H30" s="21" t="s">
        <v>1671</v>
      </c>
      <c r="I30" s="17" t="s">
        <v>1685</v>
      </c>
      <c r="J30" s="17" t="s">
        <v>1684</v>
      </c>
      <c r="K30" s="16" t="s">
        <v>1637</v>
      </c>
      <c r="L30" s="3" t="s">
        <v>322</v>
      </c>
      <c r="M30" s="3" t="s">
        <v>1421</v>
      </c>
      <c r="N30" s="3" t="s">
        <v>1413</v>
      </c>
      <c r="O30" s="3" t="s">
        <v>1494</v>
      </c>
      <c r="P30" s="3" t="s">
        <v>1549</v>
      </c>
      <c r="Q30" s="3" t="s">
        <v>1500</v>
      </c>
      <c r="R30" s="3" t="s">
        <v>1535</v>
      </c>
      <c r="S30" s="3" t="s">
        <v>1493</v>
      </c>
      <c r="T30" s="3" t="s">
        <v>428</v>
      </c>
      <c r="U30" s="3" t="s">
        <v>1531</v>
      </c>
      <c r="V30" s="3" t="s">
        <v>1470</v>
      </c>
      <c r="W30" s="3" t="s">
        <v>1198</v>
      </c>
      <c r="X30" s="3" t="s">
        <v>63</v>
      </c>
      <c r="Y30" s="3" t="s">
        <v>640</v>
      </c>
      <c r="Z30" s="3" t="s">
        <v>182</v>
      </c>
      <c r="AA30" s="3" t="s">
        <v>1241</v>
      </c>
      <c r="AB30" s="3" t="s">
        <v>1129</v>
      </c>
      <c r="AC30" s="3" t="s">
        <v>1378</v>
      </c>
      <c r="AD30" s="3" t="s">
        <v>1245</v>
      </c>
      <c r="AE30" s="3" t="s">
        <v>1509</v>
      </c>
      <c r="AF30" s="3" t="s">
        <v>1115</v>
      </c>
      <c r="AG30" s="32" t="s">
        <v>1393</v>
      </c>
      <c r="AH30" s="3" t="s">
        <v>1364</v>
      </c>
      <c r="AI30" s="3" t="s">
        <v>285</v>
      </c>
      <c r="AJ30" s="16" t="s">
        <v>1307</v>
      </c>
      <c r="AK30" s="16" t="s">
        <v>1683</v>
      </c>
      <c r="AL30" s="16" t="s">
        <v>1682</v>
      </c>
      <c r="AM30" s="16" t="s">
        <v>1681</v>
      </c>
      <c r="AN30" s="16" t="s">
        <v>1680</v>
      </c>
      <c r="AO30" s="16" t="s">
        <v>1679</v>
      </c>
      <c r="AP30" s="16" t="s">
        <v>1678</v>
      </c>
      <c r="AQ30" s="25">
        <v>46238</v>
      </c>
      <c r="AR30" s="24" t="s">
        <v>1677</v>
      </c>
      <c r="AS30" s="23" t="s">
        <v>1676</v>
      </c>
      <c r="AT30" s="17" t="s">
        <v>1675</v>
      </c>
      <c r="AU30" s="22" t="s">
        <v>1674</v>
      </c>
      <c r="AV30" s="22" t="s">
        <v>1673</v>
      </c>
      <c r="AW30" s="17" t="s">
        <v>1786</v>
      </c>
      <c r="AX30" s="21" t="s">
        <v>1647</v>
      </c>
      <c r="AY30" s="21" t="s">
        <v>1658</v>
      </c>
      <c r="AZ30" s="20" t="s">
        <v>1672</v>
      </c>
      <c r="BA30" s="20" t="s">
        <v>1671</v>
      </c>
      <c r="BB30" s="20" t="s">
        <v>1670</v>
      </c>
      <c r="BC30" s="20" t="s">
        <v>1669</v>
      </c>
      <c r="BD30" s="20" t="s">
        <v>1668</v>
      </c>
      <c r="BE30" s="20" t="s">
        <v>1667</v>
      </c>
      <c r="BF30" s="20" t="s">
        <v>1666</v>
      </c>
      <c r="BG30" s="20" t="s">
        <v>1665</v>
      </c>
      <c r="BH30" s="20" t="s">
        <v>1664</v>
      </c>
      <c r="BI30" s="20" t="s">
        <v>1663</v>
      </c>
      <c r="BJ30" s="20" t="s">
        <v>1662</v>
      </c>
      <c r="BK30" s="20" t="s">
        <v>1661</v>
      </c>
      <c r="BL30" s="20" t="s">
        <v>1660</v>
      </c>
      <c r="BM30" s="20" t="s">
        <v>1659</v>
      </c>
      <c r="BN30" s="20" t="s">
        <v>1658</v>
      </c>
      <c r="BO30" s="20" t="s">
        <v>1657</v>
      </c>
      <c r="BP30" s="20" t="s">
        <v>1656</v>
      </c>
      <c r="BQ30" s="20" t="s">
        <v>1655</v>
      </c>
      <c r="BR30" s="20" t="s">
        <v>1654</v>
      </c>
      <c r="BS30" s="20" t="s">
        <v>1653</v>
      </c>
      <c r="BT30" s="20" t="s">
        <v>1652</v>
      </c>
      <c r="BU30" s="20" t="s">
        <v>1651</v>
      </c>
      <c r="BV30" s="20" t="s">
        <v>1650</v>
      </c>
      <c r="BW30" s="20" t="s">
        <v>1649</v>
      </c>
      <c r="BX30" s="20" t="s">
        <v>1648</v>
      </c>
      <c r="BY30" s="20" t="s">
        <v>1647</v>
      </c>
      <c r="BZ30" s="20" t="s">
        <v>1646</v>
      </c>
      <c r="CA30" s="20" t="s">
        <v>1645</v>
      </c>
      <c r="CB30" s="19" t="s">
        <v>1644</v>
      </c>
      <c r="CC30" s="36">
        <v>46023</v>
      </c>
      <c r="CD30" s="36">
        <v>46054</v>
      </c>
      <c r="CE30" s="36">
        <v>46082</v>
      </c>
      <c r="CF30" s="36">
        <v>46113</v>
      </c>
      <c r="CG30" s="36">
        <v>46143</v>
      </c>
      <c r="CH30" s="36">
        <v>46174</v>
      </c>
      <c r="CI30" s="36">
        <v>46204</v>
      </c>
      <c r="CJ30" s="36">
        <v>46235</v>
      </c>
      <c r="CK30" s="36">
        <v>46266</v>
      </c>
      <c r="CL30" s="36">
        <v>46296</v>
      </c>
      <c r="CM30" s="36">
        <v>46327</v>
      </c>
      <c r="CN30" s="36">
        <v>46357</v>
      </c>
      <c r="CO30" s="36">
        <v>46388</v>
      </c>
      <c r="CP30" s="36">
        <v>46419</v>
      </c>
      <c r="CQ30" s="36">
        <v>46447</v>
      </c>
      <c r="CR30" s="36">
        <v>46478</v>
      </c>
      <c r="CS30" s="36">
        <v>46508</v>
      </c>
      <c r="CT30" s="36">
        <v>46539</v>
      </c>
      <c r="CU30" s="36">
        <v>46569</v>
      </c>
      <c r="CV30" s="36">
        <v>46600</v>
      </c>
      <c r="CW30" s="36">
        <v>46631</v>
      </c>
      <c r="CX30" s="36">
        <v>46661</v>
      </c>
      <c r="CY30" s="36">
        <v>46692</v>
      </c>
      <c r="CZ30" s="36">
        <v>46722</v>
      </c>
      <c r="DA30" s="14" t="s">
        <v>1643</v>
      </c>
      <c r="DB30" s="14" t="s">
        <v>1642</v>
      </c>
      <c r="DC30" s="14" t="s">
        <v>1641</v>
      </c>
      <c r="DD30" s="14" t="s">
        <v>1697</v>
      </c>
      <c r="DE30" s="15">
        <v>46023</v>
      </c>
      <c r="DF30" s="15">
        <v>46054</v>
      </c>
      <c r="DG30" s="15">
        <v>46082</v>
      </c>
      <c r="DH30" s="15">
        <v>46113</v>
      </c>
      <c r="DI30" s="15">
        <v>46143</v>
      </c>
      <c r="DJ30" s="15">
        <v>46174</v>
      </c>
      <c r="DK30" s="15">
        <v>46204</v>
      </c>
      <c r="DL30" s="15">
        <v>46235</v>
      </c>
      <c r="DM30" s="15">
        <v>46266</v>
      </c>
      <c r="DN30" s="15">
        <v>46296</v>
      </c>
      <c r="DO30" s="15">
        <v>46327</v>
      </c>
      <c r="DP30" s="15">
        <v>46357</v>
      </c>
      <c r="DQ30" s="15">
        <v>46388</v>
      </c>
      <c r="DR30" s="15">
        <v>46419</v>
      </c>
      <c r="DS30" s="15">
        <v>46447</v>
      </c>
      <c r="DT30" s="15">
        <v>46478</v>
      </c>
      <c r="DU30" s="15">
        <v>46508</v>
      </c>
      <c r="DV30" s="15">
        <v>46539</v>
      </c>
      <c r="DW30" s="15">
        <v>46569</v>
      </c>
      <c r="DX30" s="15">
        <v>46600</v>
      </c>
      <c r="DY30" s="15">
        <v>46631</v>
      </c>
      <c r="DZ30" s="15">
        <v>46661</v>
      </c>
      <c r="EA30" s="15">
        <v>46692</v>
      </c>
      <c r="EB30" s="15">
        <v>46722</v>
      </c>
      <c r="EC30" s="15">
        <v>46753</v>
      </c>
      <c r="ED30" s="15">
        <v>46784</v>
      </c>
      <c r="EE30" s="15">
        <v>46813</v>
      </c>
      <c r="EF30" s="15">
        <v>46844</v>
      </c>
      <c r="EG30" s="15">
        <v>46874</v>
      </c>
      <c r="EH30" s="15">
        <v>46905</v>
      </c>
      <c r="EI30" s="15">
        <v>46935</v>
      </c>
      <c r="EJ30" s="15">
        <v>46966</v>
      </c>
      <c r="EK30" s="15">
        <v>46997</v>
      </c>
      <c r="EL30" s="15">
        <v>47027</v>
      </c>
      <c r="EM30" s="15">
        <v>47058</v>
      </c>
      <c r="EN30" s="15">
        <v>47088</v>
      </c>
      <c r="EO30" s="15">
        <v>47119</v>
      </c>
      <c r="EP30" s="15">
        <v>47150</v>
      </c>
      <c r="EQ30" s="15">
        <v>47178</v>
      </c>
      <c r="ER30" s="15">
        <v>47209</v>
      </c>
      <c r="ES30" s="15">
        <v>47239</v>
      </c>
      <c r="ET30" s="15">
        <v>47270</v>
      </c>
      <c r="EU30" s="15">
        <v>47300</v>
      </c>
      <c r="EV30" s="15">
        <v>47331</v>
      </c>
      <c r="EW30" s="15">
        <v>47362</v>
      </c>
      <c r="EX30" s="15">
        <v>47392</v>
      </c>
      <c r="EY30" s="15">
        <v>47423</v>
      </c>
      <c r="EZ30" s="15">
        <v>47453</v>
      </c>
      <c r="FA30" s="15">
        <v>47484</v>
      </c>
      <c r="FB30" s="18" t="s">
        <v>1640</v>
      </c>
      <c r="FF30" s="17" t="s">
        <v>1639</v>
      </c>
      <c r="FG30" s="16" t="s">
        <v>1637</v>
      </c>
      <c r="FH30" s="3" t="s">
        <v>322</v>
      </c>
      <c r="FI30" s="3" t="s">
        <v>1421</v>
      </c>
      <c r="FJ30" s="3" t="s">
        <v>1413</v>
      </c>
      <c r="FK30" s="3" t="s">
        <v>1494</v>
      </c>
      <c r="FL30" s="3" t="s">
        <v>1549</v>
      </c>
      <c r="FM30" s="3" t="s">
        <v>1500</v>
      </c>
      <c r="FN30" s="3" t="s">
        <v>1535</v>
      </c>
      <c r="FO30" s="3" t="s">
        <v>1493</v>
      </c>
      <c r="FP30" s="3" t="s">
        <v>428</v>
      </c>
      <c r="FQ30" s="3" t="s">
        <v>1531</v>
      </c>
      <c r="FR30" s="3" t="s">
        <v>1470</v>
      </c>
      <c r="FS30" s="3" t="s">
        <v>1198</v>
      </c>
      <c r="FT30" s="3" t="s">
        <v>63</v>
      </c>
      <c r="FU30" s="3" t="s">
        <v>640</v>
      </c>
      <c r="FV30" s="3" t="s">
        <v>182</v>
      </c>
      <c r="FW30" s="3" t="s">
        <v>1241</v>
      </c>
      <c r="FX30" s="3" t="s">
        <v>1129</v>
      </c>
      <c r="FY30" s="3" t="s">
        <v>1378</v>
      </c>
      <c r="FZ30" s="3" t="s">
        <v>1245</v>
      </c>
      <c r="GA30" s="3" t="s">
        <v>1509</v>
      </c>
      <c r="GB30" s="3" t="s">
        <v>1115</v>
      </c>
      <c r="GC30" s="3" t="s">
        <v>1393</v>
      </c>
      <c r="GD30" s="3" t="s">
        <v>1364</v>
      </c>
      <c r="GE30" s="3" t="s">
        <v>285</v>
      </c>
      <c r="GF30" s="16" t="s">
        <v>1307</v>
      </c>
      <c r="GG30" s="15">
        <v>46266</v>
      </c>
    </row>
    <row r="31" spans="1:189" hidden="1" x14ac:dyDescent="0.2">
      <c r="A31">
        <v>1</v>
      </c>
      <c r="B31" s="8" t="s">
        <v>1637</v>
      </c>
      <c r="C31">
        <v>-1</v>
      </c>
      <c r="D31">
        <v>418952046</v>
      </c>
      <c r="E31" t="s">
        <v>1638</v>
      </c>
      <c r="G31" t="s">
        <v>6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8">SUM(K31:AJ31)*300*1.05</f>
        <v>315</v>
      </c>
      <c r="AL31" s="1">
        <f t="shared" ref="AL31:AL94" si="29">CEILING(AK31,BT31)</f>
        <v>315</v>
      </c>
      <c r="AP31" s="1" t="s">
        <v>85</v>
      </c>
      <c r="AQ31" s="1">
        <f>VLOOKUP($B31,'[2]AVL F03 05.05.26_לעבוד'!$B$29:$H$721,6,)</f>
        <v>0</v>
      </c>
      <c r="AR31" s="1" t="s">
        <v>1195</v>
      </c>
      <c r="AS31" s="1" t="s">
        <v>1195</v>
      </c>
      <c r="AT31">
        <f t="shared" ref="AT31:AT94" si="30">SUM(K31:AJ31)*AY31</f>
        <v>0</v>
      </c>
      <c r="AU31" t="e">
        <f>VLOOKUP(B31,'[3]AVL F03 05.05.26_לעבוד'!$B$27:$B$694,1,)</f>
        <v>#N/A</v>
      </c>
      <c r="AV31" t="s">
        <v>1196</v>
      </c>
      <c r="AW31" t="s">
        <v>1775</v>
      </c>
      <c r="AX31">
        <v>1</v>
      </c>
      <c r="AY31">
        <v>0</v>
      </c>
      <c r="AZ31" t="s">
        <v>0</v>
      </c>
      <c r="BA31">
        <v>1</v>
      </c>
      <c r="BB31" t="s">
        <v>13</v>
      </c>
      <c r="BC31">
        <v>110</v>
      </c>
      <c r="BD31">
        <v>10</v>
      </c>
      <c r="BE31" t="s">
        <v>1173</v>
      </c>
      <c r="BF31">
        <v>0</v>
      </c>
      <c r="BG31">
        <v>0</v>
      </c>
      <c r="BH31">
        <v>10</v>
      </c>
      <c r="BI31" t="s">
        <v>514</v>
      </c>
      <c r="BJ31" t="s">
        <v>1182</v>
      </c>
      <c r="BK31" t="s">
        <v>5</v>
      </c>
      <c r="BL31" t="s">
        <v>5</v>
      </c>
      <c r="BM31" t="s">
        <v>38</v>
      </c>
      <c r="BN31">
        <v>0</v>
      </c>
      <c r="BO31" t="s">
        <v>5</v>
      </c>
      <c r="BP31">
        <v>860</v>
      </c>
      <c r="BQ31" t="s">
        <v>325</v>
      </c>
      <c r="BR31" t="s">
        <v>129</v>
      </c>
      <c r="BS31" t="s">
        <v>1221</v>
      </c>
      <c r="BT31">
        <v>1</v>
      </c>
      <c r="BU31" t="s">
        <v>6</v>
      </c>
      <c r="BV31" t="s">
        <v>5</v>
      </c>
      <c r="BW31">
        <v>212</v>
      </c>
      <c r="BX31" t="s">
        <v>1170</v>
      </c>
      <c r="BY31">
        <v>1</v>
      </c>
      <c r="BZ31">
        <v>0</v>
      </c>
      <c r="CA31" t="s">
        <v>0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9999949</v>
      </c>
      <c r="DP31">
        <f>SUM($CB31,$CC31:CM31)-SUM($EC31:EN31)</f>
        <v>9999899</v>
      </c>
      <c r="DQ31">
        <f>SUM($CB31,$CC31:CN31)-SUM($EC31:EO31)</f>
        <v>9999849</v>
      </c>
      <c r="DR31">
        <f>SUM($CB31,$CC31:CO31)-SUM($EC31:EP31)</f>
        <v>9999799</v>
      </c>
      <c r="DS31">
        <f>SUM($CB31,$CC31:CP31)-SUM($EC31:EQ31)</f>
        <v>9999799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40</v>
      </c>
      <c r="EN31" cm="1">
        <f t="array" ref="EN31">SUMPRODUCT($K31:$AJ31,TRANSPOSE(EN$4:EN$29))</f>
        <v>50</v>
      </c>
      <c r="EO31" cm="1">
        <f t="array" ref="EO31">SUMPRODUCT($K31:$AJ31,TRANSPOSE(EO$4:EO$29))</f>
        <v>50</v>
      </c>
      <c r="EP31" cm="1">
        <f t="array" ref="EP31">SUMPRODUCT($K31:$AJ31,TRANSPOSE(EP$4:EP$29))</f>
        <v>50</v>
      </c>
      <c r="EQ31" cm="1">
        <f t="array" ref="EQ31">SUMPRODUCT($K31:$AJ31,TRANSPOSE(EQ$4:EQ$29))</f>
        <v>0</v>
      </c>
      <c r="ER31" cm="1">
        <f t="array" ref="ER31">SUMPRODUCT($K31:$AJ31,TRANSPOSE(ER$4:ER$29))</f>
        <v>0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1">SUM(EC31:EZ31)-200*SUM(K31:AJ31)</f>
        <v>0</v>
      </c>
      <c r="FB31" t="b">
        <f>OR(DM31&lt;0,DN31&lt;0)</f>
        <v>0</v>
      </c>
      <c r="FF31" t="s">
        <v>1637</v>
      </c>
      <c r="FG31" t="s">
        <v>1581</v>
      </c>
      <c r="GG31" t="s">
        <v>1580</v>
      </c>
    </row>
    <row r="32" spans="1:189" hidden="1" x14ac:dyDescent="0.2">
      <c r="A32">
        <v>3</v>
      </c>
      <c r="B32" s="7" t="s">
        <v>1636</v>
      </c>
      <c r="C32" t="s">
        <v>17</v>
      </c>
      <c r="D32">
        <v>401487079</v>
      </c>
      <c r="E32" t="s">
        <v>1635</v>
      </c>
      <c r="F32">
        <v>423049607</v>
      </c>
      <c r="G32" t="s">
        <v>6</v>
      </c>
      <c r="H32" s="1">
        <v>2</v>
      </c>
      <c r="I32" s="1">
        <v>8</v>
      </c>
      <c r="J32" s="1">
        <f>VLOOKUP(B32,'[4]AVL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8"/>
        <v>2520</v>
      </c>
      <c r="AL32" s="1">
        <f t="shared" si="29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26</v>
      </c>
      <c r="AQ32" s="1">
        <f>VLOOKUP($B32,'[2]AVL F03 05.05.26_לעבוד'!$B$29:$H$721,6,)</f>
        <v>0</v>
      </c>
      <c r="AR32" s="1" t="s">
        <v>25</v>
      </c>
      <c r="AS32" s="1" t="s">
        <v>14</v>
      </c>
      <c r="AT32">
        <f t="shared" si="30"/>
        <v>1.28</v>
      </c>
      <c r="AU32" t="str">
        <f>VLOOKUP(B32,'[3]AVL F03 05.05.26_לעבוד'!$B$27:$B$694,1,)</f>
        <v>02015J1R0PBSTR</v>
      </c>
      <c r="AW32" t="s">
        <v>1702</v>
      </c>
      <c r="AX32" t="s">
        <v>144</v>
      </c>
      <c r="AY32">
        <v>0.16</v>
      </c>
      <c r="AZ32" t="s">
        <v>0</v>
      </c>
      <c r="BA32">
        <v>2</v>
      </c>
      <c r="BB32" t="s">
        <v>13</v>
      </c>
      <c r="BC32">
        <v>96</v>
      </c>
      <c r="BD32">
        <v>141</v>
      </c>
      <c r="BE32" t="s">
        <v>24</v>
      </c>
      <c r="BF32">
        <v>0</v>
      </c>
      <c r="BG32">
        <v>0.16</v>
      </c>
      <c r="BH32">
        <v>20</v>
      </c>
      <c r="BI32" t="s">
        <v>11</v>
      </c>
      <c r="BJ32" t="s">
        <v>23</v>
      </c>
      <c r="BK32" t="s">
        <v>5</v>
      </c>
      <c r="BL32">
        <v>1</v>
      </c>
      <c r="BM32" t="s">
        <v>22</v>
      </c>
      <c r="BN32">
        <v>0.16</v>
      </c>
      <c r="BO32" t="s">
        <v>5</v>
      </c>
      <c r="BP32">
        <v>1</v>
      </c>
      <c r="BQ32" t="s">
        <v>5</v>
      </c>
      <c r="BR32" t="s">
        <v>8</v>
      </c>
      <c r="BS32" t="s">
        <v>21</v>
      </c>
      <c r="BT32">
        <v>5000</v>
      </c>
      <c r="BU32" t="s">
        <v>6</v>
      </c>
      <c r="BV32" t="s">
        <v>31</v>
      </c>
      <c r="BW32" t="s">
        <v>20</v>
      </c>
      <c r="BX32" t="s">
        <v>3</v>
      </c>
      <c r="BY32" t="s">
        <v>144</v>
      </c>
      <c r="BZ32" t="s">
        <v>1</v>
      </c>
      <c r="CA32" t="s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1"/>
        <v>0</v>
      </c>
      <c r="FB32" t="b">
        <f t="shared" ref="FB32:FB95" si="32">OR(DM32&lt;0,DN32&lt;0)</f>
        <v>0</v>
      </c>
      <c r="FF32" t="s">
        <v>322</v>
      </c>
      <c r="FH32" t="s">
        <v>1581</v>
      </c>
      <c r="GG32" t="s">
        <v>1580</v>
      </c>
    </row>
    <row r="33" spans="1:189" hidden="1" x14ac:dyDescent="0.2">
      <c r="A33">
        <v>4</v>
      </c>
      <c r="B33" s="7" t="s">
        <v>1634</v>
      </c>
      <c r="C33" t="s">
        <v>17</v>
      </c>
      <c r="D33">
        <v>401341716</v>
      </c>
      <c r="E33" t="s">
        <v>1633</v>
      </c>
      <c r="G33" t="s">
        <v>6</v>
      </c>
      <c r="H33" s="1">
        <v>1</v>
      </c>
      <c r="I33" s="1">
        <v>2</v>
      </c>
      <c r="J33" s="1">
        <f>VLOOKUP(B33,'[4]AVL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8"/>
        <v>630</v>
      </c>
      <c r="AL33" s="1">
        <f t="shared" si="29"/>
        <v>2000</v>
      </c>
      <c r="AQ33" s="1">
        <f>VLOOKUP($B33,'[2]AVL F03 05.05.26_לעבוד'!$B$29:$H$721,6,)</f>
        <v>0</v>
      </c>
      <c r="AR33" s="1" t="s">
        <v>46</v>
      </c>
      <c r="AS33" s="1" t="s">
        <v>14</v>
      </c>
      <c r="AT33">
        <f t="shared" si="30"/>
        <v>0.18</v>
      </c>
      <c r="AU33" t="str">
        <f>VLOOKUP(B33,'[3]AVL F03 05.05.26_לעבוד'!$B$27:$B$694,1,)</f>
        <v>0402CS-1N0XJLW</v>
      </c>
      <c r="AW33" t="s">
        <v>1703</v>
      </c>
      <c r="AX33">
        <v>1</v>
      </c>
      <c r="AY33">
        <v>0.09</v>
      </c>
      <c r="AZ33" t="s">
        <v>0</v>
      </c>
      <c r="BA33">
        <v>1</v>
      </c>
      <c r="BB33" t="s">
        <v>13</v>
      </c>
      <c r="BC33">
        <v>317</v>
      </c>
      <c r="BD33">
        <v>90</v>
      </c>
      <c r="BE33" t="s">
        <v>53</v>
      </c>
      <c r="BF33">
        <v>0</v>
      </c>
      <c r="BG33">
        <v>0.9</v>
      </c>
      <c r="BH33">
        <v>60</v>
      </c>
      <c r="BI33" t="s">
        <v>11</v>
      </c>
      <c r="BJ33" t="s">
        <v>481</v>
      </c>
      <c r="BK33" t="s">
        <v>5</v>
      </c>
      <c r="BL33">
        <v>1</v>
      </c>
      <c r="BM33" t="s">
        <v>22</v>
      </c>
      <c r="BN33">
        <v>0.09</v>
      </c>
      <c r="BO33" t="s">
        <v>5</v>
      </c>
      <c r="BP33">
        <v>1</v>
      </c>
      <c r="BQ33" t="s">
        <v>5</v>
      </c>
      <c r="BR33" t="s">
        <v>8</v>
      </c>
      <c r="BS33" t="s">
        <v>480</v>
      </c>
      <c r="BT33">
        <v>2000</v>
      </c>
      <c r="BU33" t="s">
        <v>6</v>
      </c>
      <c r="BV33" t="s">
        <v>31</v>
      </c>
      <c r="BW33" t="s">
        <v>487</v>
      </c>
      <c r="BX33" t="s">
        <v>3</v>
      </c>
      <c r="BY33">
        <v>1</v>
      </c>
      <c r="BZ33" t="s">
        <v>29</v>
      </c>
      <c r="CA33" t="s">
        <v>0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5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1"/>
        <v>0</v>
      </c>
      <c r="FB33" t="b">
        <f t="shared" si="32"/>
        <v>0</v>
      </c>
      <c r="FF33" t="s">
        <v>1421</v>
      </c>
      <c r="FI33" t="s">
        <v>1581</v>
      </c>
      <c r="GG33" t="s">
        <v>1580</v>
      </c>
    </row>
    <row r="34" spans="1:189" hidden="1" x14ac:dyDescent="0.2">
      <c r="A34">
        <v>5</v>
      </c>
      <c r="B34" s="7" t="s">
        <v>1632</v>
      </c>
      <c r="C34" t="s">
        <v>17</v>
      </c>
      <c r="D34">
        <v>401258205</v>
      </c>
      <c r="E34" t="s">
        <v>1631</v>
      </c>
      <c r="G34" t="s">
        <v>6</v>
      </c>
      <c r="H34" s="1">
        <v>2</v>
      </c>
      <c r="I34" s="1">
        <v>20</v>
      </c>
      <c r="J34" s="1">
        <f>VLOOKUP(B34,'[4]AVL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8"/>
        <v>6300</v>
      </c>
      <c r="AL34" s="1">
        <f t="shared" si="29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107</v>
      </c>
      <c r="AQ34" s="1">
        <f>VLOOKUP($B34,'[2]AVL F03 05.05.26_לעבוד'!$B$29:$H$721,6,)</f>
        <v>0</v>
      </c>
      <c r="AR34" s="1" t="s">
        <v>25</v>
      </c>
      <c r="AS34" s="1" t="s">
        <v>14</v>
      </c>
      <c r="AT34">
        <f t="shared" si="30"/>
        <v>69.399999999999991</v>
      </c>
      <c r="AU34" t="str">
        <f>VLOOKUP(B34,'[3]AVL F03 05.05.26_לעבוד'!$B$27:$B$694,1,)</f>
        <v>0402CS-2N7XJSW</v>
      </c>
      <c r="AW34" t="s">
        <v>1703</v>
      </c>
      <c r="AX34" t="s">
        <v>1091</v>
      </c>
      <c r="AY34">
        <v>3.4699999999999998</v>
      </c>
      <c r="AZ34" t="s">
        <v>0</v>
      </c>
      <c r="BA34">
        <v>2</v>
      </c>
      <c r="BB34" t="s">
        <v>13</v>
      </c>
      <c r="BC34">
        <v>102</v>
      </c>
      <c r="BD34">
        <v>120</v>
      </c>
      <c r="BE34" t="s">
        <v>219</v>
      </c>
      <c r="BF34">
        <v>0</v>
      </c>
      <c r="BG34">
        <v>3.4699999999999998</v>
      </c>
      <c r="BH34">
        <v>20</v>
      </c>
      <c r="BI34" t="s">
        <v>11</v>
      </c>
      <c r="BJ34" t="s">
        <v>481</v>
      </c>
      <c r="BK34" t="s">
        <v>5</v>
      </c>
      <c r="BL34">
        <v>1</v>
      </c>
      <c r="BM34" t="s">
        <v>22</v>
      </c>
      <c r="BN34">
        <v>3.4699999999999998</v>
      </c>
      <c r="BO34" t="s">
        <v>5</v>
      </c>
      <c r="BP34">
        <v>1</v>
      </c>
      <c r="BQ34" t="s">
        <v>5</v>
      </c>
      <c r="BR34" t="s">
        <v>8</v>
      </c>
      <c r="BS34" t="s">
        <v>480</v>
      </c>
      <c r="BT34">
        <v>2000</v>
      </c>
      <c r="BU34" t="s">
        <v>6</v>
      </c>
      <c r="BV34" t="s">
        <v>31</v>
      </c>
      <c r="BW34" t="s">
        <v>487</v>
      </c>
      <c r="BX34" t="s">
        <v>3</v>
      </c>
      <c r="BY34" t="s">
        <v>1091</v>
      </c>
      <c r="BZ34" t="s">
        <v>1</v>
      </c>
      <c r="CA34" t="s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1"/>
        <v>0</v>
      </c>
      <c r="FB34" t="b">
        <f t="shared" si="32"/>
        <v>0</v>
      </c>
      <c r="FF34" t="s">
        <v>1413</v>
      </c>
      <c r="FJ34" t="s">
        <v>1581</v>
      </c>
      <c r="GG34" t="s">
        <v>1580</v>
      </c>
    </row>
    <row r="35" spans="1:189" hidden="1" x14ac:dyDescent="0.2">
      <c r="A35">
        <v>6</v>
      </c>
      <c r="B35" s="7" t="s">
        <v>1630</v>
      </c>
      <c r="C35" t="s">
        <v>17</v>
      </c>
      <c r="D35">
        <v>401517231</v>
      </c>
      <c r="E35" t="s">
        <v>1629</v>
      </c>
      <c r="F35">
        <v>401502422</v>
      </c>
      <c r="G35" t="s">
        <v>6</v>
      </c>
      <c r="H35" s="1">
        <v>2</v>
      </c>
      <c r="I35" s="1">
        <v>5</v>
      </c>
      <c r="J35" s="1">
        <f>VLOOKUP(B35,'[4]AVL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8"/>
        <v>1575</v>
      </c>
      <c r="AL35" s="1">
        <f t="shared" si="29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26</v>
      </c>
      <c r="AQ35" s="1">
        <f>VLOOKUP($B35,'[2]AVL F03 05.05.26_לעבוד'!$B$29:$H$721,6,)</f>
        <v>0</v>
      </c>
      <c r="AR35" s="1" t="s">
        <v>46</v>
      </c>
      <c r="AS35" s="1" t="s">
        <v>14</v>
      </c>
      <c r="AT35">
        <f t="shared" si="30"/>
        <v>10</v>
      </c>
      <c r="AU35" t="str">
        <f>VLOOKUP(B35,'[3]AVL F03 05.05.26_לעבוד'!$B$27:$B$694,1,)</f>
        <v>0402X105K160SNT</v>
      </c>
      <c r="AW35" t="s">
        <v>1704</v>
      </c>
      <c r="AX35" t="s">
        <v>1628</v>
      </c>
      <c r="AY35">
        <v>2</v>
      </c>
      <c r="AZ35" t="s">
        <v>0</v>
      </c>
      <c r="BA35">
        <v>2</v>
      </c>
      <c r="BB35" t="s">
        <v>13</v>
      </c>
      <c r="BC35">
        <v>99</v>
      </c>
      <c r="BD35">
        <v>51</v>
      </c>
      <c r="BE35" t="s">
        <v>24</v>
      </c>
      <c r="BF35">
        <v>0</v>
      </c>
      <c r="BG35">
        <v>2</v>
      </c>
      <c r="BH35">
        <v>20</v>
      </c>
      <c r="BI35" t="s">
        <v>11</v>
      </c>
      <c r="BJ35" t="s">
        <v>23</v>
      </c>
      <c r="BK35" t="s">
        <v>5</v>
      </c>
      <c r="BL35" t="s">
        <v>5</v>
      </c>
      <c r="BM35" t="s">
        <v>22</v>
      </c>
      <c r="BN35">
        <v>2</v>
      </c>
      <c r="BO35" t="s">
        <v>5</v>
      </c>
      <c r="BP35">
        <v>1</v>
      </c>
      <c r="BQ35" t="s">
        <v>5</v>
      </c>
      <c r="BR35" t="s">
        <v>8</v>
      </c>
      <c r="BS35" t="s">
        <v>21</v>
      </c>
      <c r="BT35">
        <v>1000</v>
      </c>
      <c r="BU35" t="s">
        <v>6</v>
      </c>
      <c r="BV35" t="s">
        <v>5</v>
      </c>
      <c r="BW35" t="s">
        <v>42</v>
      </c>
      <c r="BX35" t="s">
        <v>3</v>
      </c>
      <c r="BY35" t="s">
        <v>1628</v>
      </c>
      <c r="BZ35" t="s">
        <v>1</v>
      </c>
      <c r="CA35" t="s">
        <v>0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550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0</v>
      </c>
      <c r="EN35" cm="1">
        <f t="array" ref="EN35">SUMPRODUCT($K35:$AJ35,TRANSPOSE(EN$4:EN$29))</f>
        <v>450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1"/>
        <v>0</v>
      </c>
      <c r="FB35" t="b">
        <f t="shared" si="32"/>
        <v>0</v>
      </c>
      <c r="FF35" t="s">
        <v>1494</v>
      </c>
      <c r="FK35" t="s">
        <v>1581</v>
      </c>
      <c r="GG35" t="s">
        <v>1580</v>
      </c>
    </row>
    <row r="36" spans="1:189" hidden="1" x14ac:dyDescent="0.2">
      <c r="A36">
        <v>7</v>
      </c>
      <c r="B36" s="7" t="s">
        <v>1627</v>
      </c>
      <c r="C36" t="s">
        <v>17</v>
      </c>
      <c r="D36">
        <v>405810263</v>
      </c>
      <c r="E36" t="s">
        <v>1626</v>
      </c>
      <c r="F36">
        <v>401502526</v>
      </c>
      <c r="G36" t="s">
        <v>6</v>
      </c>
      <c r="H36" s="1">
        <v>2</v>
      </c>
      <c r="I36" s="1">
        <v>20</v>
      </c>
      <c r="J36" s="1">
        <f>VLOOKUP(B36,'[4]AVL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8"/>
        <v>6300</v>
      </c>
      <c r="AL36" s="1">
        <f t="shared" si="29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26</v>
      </c>
      <c r="AQ36" s="1">
        <f>VLOOKUP($B36,'[2]AVL F03 05.05.26_לעבוד'!$B$29:$H$721,6,)</f>
        <v>0</v>
      </c>
      <c r="AR36" s="1" t="s">
        <v>46</v>
      </c>
      <c r="AS36" s="1" t="s">
        <v>14</v>
      </c>
      <c r="AT36">
        <f t="shared" si="30"/>
        <v>3</v>
      </c>
      <c r="AU36" t="str">
        <f>VLOOKUP(B36,'[3]AVL F03 05.05.26_לעבוד'!$B$27:$B$694,1,)</f>
        <v>0603LS-122XGRC</v>
      </c>
      <c r="AW36" t="s">
        <v>1703</v>
      </c>
      <c r="AX36" t="s">
        <v>1091</v>
      </c>
      <c r="AY36">
        <v>0.15</v>
      </c>
      <c r="AZ36" t="s">
        <v>0</v>
      </c>
      <c r="BA36">
        <v>2</v>
      </c>
      <c r="BB36" t="s">
        <v>13</v>
      </c>
      <c r="BC36">
        <v>99</v>
      </c>
      <c r="BD36">
        <v>102</v>
      </c>
      <c r="BE36" t="s">
        <v>219</v>
      </c>
      <c r="BF36">
        <v>0</v>
      </c>
      <c r="BG36">
        <v>0.15</v>
      </c>
      <c r="BH36">
        <v>20</v>
      </c>
      <c r="BI36" t="s">
        <v>11</v>
      </c>
      <c r="BJ36" t="s">
        <v>481</v>
      </c>
      <c r="BK36" t="s">
        <v>5</v>
      </c>
      <c r="BL36">
        <v>1</v>
      </c>
      <c r="BM36" t="s">
        <v>22</v>
      </c>
      <c r="BN36">
        <v>0.15</v>
      </c>
      <c r="BO36" t="s">
        <v>5</v>
      </c>
      <c r="BP36">
        <v>1</v>
      </c>
      <c r="BQ36" t="s">
        <v>5</v>
      </c>
      <c r="BR36" t="s">
        <v>8</v>
      </c>
      <c r="BS36" t="s">
        <v>480</v>
      </c>
      <c r="BT36">
        <v>2000</v>
      </c>
      <c r="BU36" t="s">
        <v>6</v>
      </c>
      <c r="BV36" t="s">
        <v>31</v>
      </c>
      <c r="BW36" t="s">
        <v>487</v>
      </c>
      <c r="BX36" t="s">
        <v>3</v>
      </c>
      <c r="BY36" t="s">
        <v>1091</v>
      </c>
      <c r="BZ36" t="s">
        <v>1</v>
      </c>
      <c r="CA36" t="s">
        <v>0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5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1"/>
        <v>0</v>
      </c>
      <c r="FB36" t="b">
        <f t="shared" si="32"/>
        <v>0</v>
      </c>
      <c r="FF36" t="s">
        <v>1500</v>
      </c>
      <c r="FL36" t="s">
        <v>1581</v>
      </c>
      <c r="GG36" t="s">
        <v>1580</v>
      </c>
    </row>
    <row r="37" spans="1:189" hidden="1" x14ac:dyDescent="0.2">
      <c r="A37">
        <v>8</v>
      </c>
      <c r="B37" s="7" t="s">
        <v>1625</v>
      </c>
      <c r="C37" t="s">
        <v>17</v>
      </c>
      <c r="D37">
        <v>405810264</v>
      </c>
      <c r="E37" t="s">
        <v>1624</v>
      </c>
      <c r="F37">
        <v>406854983</v>
      </c>
      <c r="G37" t="s">
        <v>6</v>
      </c>
      <c r="H37" s="1">
        <v>1</v>
      </c>
      <c r="I37" s="1">
        <v>20</v>
      </c>
      <c r="J37" s="1">
        <f>VLOOKUP(B37,'[4]AVL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8"/>
        <v>6300</v>
      </c>
      <c r="AL37" s="1">
        <f t="shared" si="29"/>
        <v>8000</v>
      </c>
      <c r="AQ37" s="1">
        <f>VLOOKUP($B37,'[2]AVL F03 05.05.26_לעבוד'!$B$29:$H$721,6,)</f>
        <v>0</v>
      </c>
      <c r="AR37" s="1" t="s">
        <v>46</v>
      </c>
      <c r="AS37" s="1" t="s">
        <v>14</v>
      </c>
      <c r="AT37">
        <f t="shared" si="30"/>
        <v>2.8000000000000003</v>
      </c>
      <c r="AU37" t="str">
        <f>VLOOKUP(B37,'[3]AVL F03 05.05.26_לעבוד'!$B$27:$B$694,1,)</f>
        <v>0603LS-821XJRC</v>
      </c>
      <c r="AW37" t="s">
        <v>1703</v>
      </c>
      <c r="AX37" t="s">
        <v>1091</v>
      </c>
      <c r="AY37">
        <v>0.14000000000000001</v>
      </c>
      <c r="AZ37" t="s">
        <v>0</v>
      </c>
      <c r="BA37">
        <v>1</v>
      </c>
      <c r="BB37" t="s">
        <v>13</v>
      </c>
      <c r="BC37">
        <v>356</v>
      </c>
      <c r="BD37">
        <v>65</v>
      </c>
      <c r="BE37" t="s">
        <v>219</v>
      </c>
      <c r="BF37">
        <v>0</v>
      </c>
      <c r="BG37">
        <v>0.14000000000000001</v>
      </c>
      <c r="BH37">
        <v>20</v>
      </c>
      <c r="BI37" t="s">
        <v>11</v>
      </c>
      <c r="BJ37" t="s">
        <v>481</v>
      </c>
      <c r="BK37" t="s">
        <v>5</v>
      </c>
      <c r="BL37">
        <v>1</v>
      </c>
      <c r="BM37" t="s">
        <v>38</v>
      </c>
      <c r="BN37">
        <v>0.14000000000000001</v>
      </c>
      <c r="BO37" t="s">
        <v>5</v>
      </c>
      <c r="BP37">
        <v>1</v>
      </c>
      <c r="BQ37" t="s">
        <v>5</v>
      </c>
      <c r="BR37" t="s">
        <v>8</v>
      </c>
      <c r="BS37" t="s">
        <v>480</v>
      </c>
      <c r="BT37">
        <v>2000</v>
      </c>
      <c r="BU37" t="s">
        <v>6</v>
      </c>
      <c r="BV37" t="s">
        <v>31</v>
      </c>
      <c r="BW37" t="s">
        <v>487</v>
      </c>
      <c r="BX37" t="s">
        <v>3</v>
      </c>
      <c r="BY37" t="s">
        <v>1091</v>
      </c>
      <c r="BZ37" t="s">
        <v>1</v>
      </c>
      <c r="CA37" t="s">
        <v>0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5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1"/>
        <v>0</v>
      </c>
      <c r="FB37" t="b">
        <f t="shared" si="32"/>
        <v>0</v>
      </c>
      <c r="FF37" t="s">
        <v>1535</v>
      </c>
      <c r="FM37" t="s">
        <v>1581</v>
      </c>
      <c r="GG37" t="s">
        <v>1580</v>
      </c>
    </row>
    <row r="38" spans="1:189" hidden="1" x14ac:dyDescent="0.2">
      <c r="A38">
        <v>9</v>
      </c>
      <c r="B38" s="7" t="s">
        <v>1623</v>
      </c>
      <c r="C38" t="s">
        <v>17</v>
      </c>
      <c r="D38">
        <v>732551668</v>
      </c>
      <c r="E38" t="s">
        <v>1622</v>
      </c>
      <c r="G38" t="s">
        <v>263</v>
      </c>
      <c r="H38" s="1">
        <v>2</v>
      </c>
      <c r="I38" s="1" t="s">
        <v>262</v>
      </c>
      <c r="J38" s="1" t="str">
        <f>VLOOKUP(B38,'[4]AVL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8"/>
        <v>15.75</v>
      </c>
      <c r="AL38" s="1">
        <f t="shared" si="29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85</v>
      </c>
      <c r="AQ38" s="1">
        <f>VLOOKUP($B38,'[2]AVL F03 05.05.26_לעבוד'!$B$29:$H$721,6,)</f>
        <v>0</v>
      </c>
      <c r="AR38" s="1" t="s">
        <v>25</v>
      </c>
      <c r="AS38" s="1" t="s">
        <v>93</v>
      </c>
      <c r="AT38">
        <f t="shared" si="30"/>
        <v>15.310499999999999</v>
      </c>
      <c r="AU38" t="str">
        <f>VLOOKUP(B38,'[3]AVL F03 05.05.26_לעבוד'!$B$27:$B$694,1,)</f>
        <v>080-1200</v>
      </c>
      <c r="AW38" t="s">
        <v>1702</v>
      </c>
      <c r="AX38" t="s">
        <v>144</v>
      </c>
      <c r="AY38">
        <v>306.20999999999998</v>
      </c>
      <c r="AZ38" t="s">
        <v>0</v>
      </c>
      <c r="BA38">
        <v>2</v>
      </c>
      <c r="BB38" t="s">
        <v>132</v>
      </c>
      <c r="BC38">
        <v>91</v>
      </c>
      <c r="BD38">
        <v>57</v>
      </c>
      <c r="BE38" t="s">
        <v>131</v>
      </c>
      <c r="BF38">
        <v>135</v>
      </c>
      <c r="BG38">
        <v>306.20999999999998</v>
      </c>
      <c r="BH38">
        <v>22</v>
      </c>
      <c r="BI38" t="s">
        <v>11</v>
      </c>
      <c r="BJ38" t="s">
        <v>499</v>
      </c>
      <c r="BK38" t="s">
        <v>129</v>
      </c>
      <c r="BL38" t="s">
        <v>5</v>
      </c>
      <c r="BM38" t="s">
        <v>128</v>
      </c>
      <c r="BN38">
        <v>306.20999999999998</v>
      </c>
      <c r="BO38" t="s">
        <v>5</v>
      </c>
      <c r="BP38">
        <v>1</v>
      </c>
      <c r="BQ38" t="s">
        <v>5</v>
      </c>
      <c r="BR38" t="s">
        <v>8</v>
      </c>
      <c r="BS38" t="s">
        <v>3</v>
      </c>
      <c r="BT38">
        <v>1</v>
      </c>
      <c r="BU38" t="s">
        <v>6</v>
      </c>
      <c r="BV38" t="s">
        <v>1621</v>
      </c>
      <c r="BW38">
        <v>732</v>
      </c>
      <c r="BX38" t="s">
        <v>3</v>
      </c>
      <c r="BY38" t="s">
        <v>144</v>
      </c>
      <c r="BZ38" t="s">
        <v>1</v>
      </c>
      <c r="CA38" t="s">
        <v>255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7.5</v>
      </c>
      <c r="DP38">
        <f>SUM($CB38,$CC38:CM38)-SUM($EC38:EN38)</f>
        <v>5</v>
      </c>
      <c r="DQ38">
        <f>SUM($CB38,$CC38:CN38)-SUM($EC38:EO38)</f>
        <v>2.5</v>
      </c>
      <c r="DR38">
        <f>SUM($CB38,$CC38:CO38)-SUM($EC38:EP38)</f>
        <v>0</v>
      </c>
      <c r="DS38">
        <f>SUM($CB38,$CC38:CP38)-SUM($EC38:EQ38)</f>
        <v>0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2</v>
      </c>
      <c r="EN38" cm="1">
        <f t="array" ref="EN38">SUMPRODUCT($K38:$AJ38,TRANSPOSE(EN$4:EN$29))</f>
        <v>2.5</v>
      </c>
      <c r="EO38" cm="1">
        <f t="array" ref="EO38">SUMPRODUCT($K38:$AJ38,TRANSPOSE(EO$4:EO$29))</f>
        <v>2.5</v>
      </c>
      <c r="EP38" cm="1">
        <f t="array" ref="EP38">SUMPRODUCT($K38:$AJ38,TRANSPOSE(EP$4:EP$29))</f>
        <v>2.5</v>
      </c>
      <c r="EQ38" cm="1">
        <f t="array" ref="EQ38">SUMPRODUCT($K38:$AJ38,TRANSPOSE(EQ$4:EQ$29))</f>
        <v>0</v>
      </c>
      <c r="ER38" cm="1">
        <f t="array" ref="ER38">SUMPRODUCT($K38:$AJ38,TRANSPOSE(ER$4:ER$29))</f>
        <v>0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1"/>
        <v>0</v>
      </c>
      <c r="FB38" t="b">
        <f t="shared" si="32"/>
        <v>0</v>
      </c>
      <c r="FF38" t="s">
        <v>1493</v>
      </c>
      <c r="FN38" t="s">
        <v>1581</v>
      </c>
      <c r="GG38" t="s">
        <v>1580</v>
      </c>
    </row>
    <row r="39" spans="1:189" hidden="1" x14ac:dyDescent="0.2">
      <c r="A39">
        <v>10</v>
      </c>
      <c r="B39" s="7" t="s">
        <v>1620</v>
      </c>
      <c r="C39" t="s">
        <v>17</v>
      </c>
      <c r="D39">
        <v>413658119</v>
      </c>
      <c r="E39" t="s">
        <v>1619</v>
      </c>
      <c r="F39">
        <v>401502466</v>
      </c>
      <c r="G39" t="s">
        <v>6</v>
      </c>
      <c r="H39" s="1">
        <v>2</v>
      </c>
      <c r="I39" s="1">
        <v>17</v>
      </c>
      <c r="J39" s="1">
        <f>VLOOKUP(B39,'[4]AVL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8"/>
        <v>5355</v>
      </c>
      <c r="AL39" s="1">
        <f t="shared" si="29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26</v>
      </c>
      <c r="AQ39" s="1">
        <f>VLOOKUP($B39,'[2]AVL F03 05.05.26_לעבוד'!$B$29:$H$721,6,)</f>
        <v>0</v>
      </c>
      <c r="AR39" s="1" t="s">
        <v>25</v>
      </c>
      <c r="AS39" s="1" t="s">
        <v>14</v>
      </c>
      <c r="AT39">
        <f t="shared" si="30"/>
        <v>0.68</v>
      </c>
      <c r="AU39" t="str">
        <f>VLOOKUP(B39,'[3]AVL F03 05.05.26_לעבוד'!$B$27:$B$694,1,)</f>
        <v>08055C105KAT2A</v>
      </c>
      <c r="AW39" t="s">
        <v>1702</v>
      </c>
      <c r="AX39">
        <v>1</v>
      </c>
      <c r="AY39">
        <v>0.04</v>
      </c>
      <c r="AZ39" t="s">
        <v>0</v>
      </c>
      <c r="BA39">
        <v>2</v>
      </c>
      <c r="BB39" t="s">
        <v>13</v>
      </c>
      <c r="BC39">
        <v>102</v>
      </c>
      <c r="BD39">
        <v>39</v>
      </c>
      <c r="BE39" t="s">
        <v>24</v>
      </c>
      <c r="BF39">
        <v>0</v>
      </c>
      <c r="BG39">
        <v>0.4</v>
      </c>
      <c r="BH39">
        <v>20</v>
      </c>
      <c r="BI39" t="s">
        <v>11</v>
      </c>
      <c r="BJ39" t="s">
        <v>23</v>
      </c>
      <c r="BK39" t="s">
        <v>5</v>
      </c>
      <c r="BL39">
        <v>1</v>
      </c>
      <c r="BM39" t="s">
        <v>84</v>
      </c>
      <c r="BN39">
        <v>0.04</v>
      </c>
      <c r="BO39" t="s">
        <v>5</v>
      </c>
      <c r="BP39">
        <v>1</v>
      </c>
      <c r="BQ39" t="s">
        <v>5</v>
      </c>
      <c r="BR39" t="s">
        <v>8</v>
      </c>
      <c r="BS39" t="s">
        <v>21</v>
      </c>
      <c r="BT39">
        <v>3000</v>
      </c>
      <c r="BU39" t="s">
        <v>6</v>
      </c>
      <c r="BV39" t="s">
        <v>31</v>
      </c>
      <c r="BW39" t="s">
        <v>20</v>
      </c>
      <c r="BX39" t="s">
        <v>3</v>
      </c>
      <c r="BY39">
        <v>1</v>
      </c>
      <c r="BZ39" t="s">
        <v>29</v>
      </c>
      <c r="CA39" t="s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3842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1200</v>
      </c>
      <c r="EN39" cm="1">
        <f t="array" ref="EN39">SUMPRODUCT($K39:$AJ39,TRANSPOSE(EN$4:EN$29))</f>
        <v>1242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1"/>
        <v>0</v>
      </c>
      <c r="FB39" t="b">
        <f t="shared" si="32"/>
        <v>0</v>
      </c>
      <c r="FF39" t="s">
        <v>428</v>
      </c>
      <c r="FO39" t="s">
        <v>1581</v>
      </c>
      <c r="GG39" t="s">
        <v>1580</v>
      </c>
    </row>
    <row r="40" spans="1:189" hidden="1" x14ac:dyDescent="0.2">
      <c r="A40">
        <v>11</v>
      </c>
      <c r="B40" s="7" t="s">
        <v>1618</v>
      </c>
      <c r="C40" t="s">
        <v>17</v>
      </c>
      <c r="D40">
        <v>414202262</v>
      </c>
      <c r="E40" t="s">
        <v>1009</v>
      </c>
      <c r="F40">
        <v>401502387</v>
      </c>
      <c r="G40" t="s">
        <v>6</v>
      </c>
      <c r="H40" s="1">
        <v>2</v>
      </c>
      <c r="I40" s="1">
        <v>241</v>
      </c>
      <c r="J40" s="1">
        <f>VLOOKUP(B40,'[4]AVL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8"/>
        <v>75915</v>
      </c>
      <c r="AL40" s="1">
        <f t="shared" si="29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26</v>
      </c>
      <c r="AQ40" s="1">
        <f>VLOOKUP($B40,'[2]AVL F03 05.05.26_לעבוד'!$B$29:$H$721,6,)</f>
        <v>0</v>
      </c>
      <c r="AR40" s="1" t="s">
        <v>25</v>
      </c>
      <c r="AS40" s="1" t="s">
        <v>14</v>
      </c>
      <c r="AT40">
        <f t="shared" si="30"/>
        <v>7.2299999999999995</v>
      </c>
      <c r="AU40" t="str">
        <f>VLOOKUP(B40,'[3]AVL F03 05.05.26_לעבוד'!$B$27:$B$694,1,)</f>
        <v>0805ZC106KAT2A</v>
      </c>
      <c r="AW40" t="s">
        <v>1702</v>
      </c>
      <c r="AX40" t="s">
        <v>144</v>
      </c>
      <c r="AY40">
        <v>0.03</v>
      </c>
      <c r="AZ40" t="s">
        <v>0</v>
      </c>
      <c r="BA40">
        <v>2</v>
      </c>
      <c r="BB40" t="s">
        <v>13</v>
      </c>
      <c r="BC40">
        <v>102</v>
      </c>
      <c r="BD40">
        <v>191</v>
      </c>
      <c r="BE40" t="s">
        <v>24</v>
      </c>
      <c r="BF40">
        <v>0</v>
      </c>
      <c r="BG40">
        <v>0.3</v>
      </c>
      <c r="BH40">
        <v>20</v>
      </c>
      <c r="BI40" t="s">
        <v>11</v>
      </c>
      <c r="BJ40" t="s">
        <v>23</v>
      </c>
      <c r="BK40" t="s">
        <v>5</v>
      </c>
      <c r="BL40">
        <v>1</v>
      </c>
      <c r="BM40" t="s">
        <v>22</v>
      </c>
      <c r="BN40">
        <v>0.03</v>
      </c>
      <c r="BO40" t="s">
        <v>5</v>
      </c>
      <c r="BP40">
        <v>1</v>
      </c>
      <c r="BQ40" t="s">
        <v>5</v>
      </c>
      <c r="BR40" t="s">
        <v>8</v>
      </c>
      <c r="BS40" t="s">
        <v>21</v>
      </c>
      <c r="BT40">
        <v>10000</v>
      </c>
      <c r="BU40" t="s">
        <v>6</v>
      </c>
      <c r="BV40" t="s">
        <v>31</v>
      </c>
      <c r="BW40" t="s">
        <v>20</v>
      </c>
      <c r="BX40" t="s">
        <v>3</v>
      </c>
      <c r="BY40" t="s">
        <v>144</v>
      </c>
      <c r="BZ40" t="s">
        <v>1</v>
      </c>
      <c r="CA40" t="s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1"/>
        <v>0</v>
      </c>
      <c r="FB40" t="b">
        <f t="shared" si="32"/>
        <v>0</v>
      </c>
      <c r="FF40" t="s">
        <v>1531</v>
      </c>
      <c r="FP40" t="s">
        <v>1581</v>
      </c>
      <c r="GG40" t="s">
        <v>1580</v>
      </c>
    </row>
    <row r="41" spans="1:189" hidden="1" x14ac:dyDescent="0.2">
      <c r="A41">
        <v>12</v>
      </c>
      <c r="B41" s="7" t="s">
        <v>1617</v>
      </c>
      <c r="C41" t="s">
        <v>1616</v>
      </c>
      <c r="D41" t="s">
        <v>1615</v>
      </c>
      <c r="E41" t="s">
        <v>1614</v>
      </c>
      <c r="F41" t="s">
        <v>1613</v>
      </c>
      <c r="G41" t="s">
        <v>1612</v>
      </c>
      <c r="H41" s="1">
        <v>1</v>
      </c>
      <c r="I41" s="1">
        <v>8</v>
      </c>
      <c r="J41" s="1">
        <f>VLOOKUP(B41,'[4]AVL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8"/>
        <v>2520</v>
      </c>
      <c r="AL41" s="1">
        <f t="shared" si="29"/>
        <v>3000</v>
      </c>
      <c r="AQ41" s="1">
        <f>VLOOKUP($B41,'[2]AVL F03 05.05.26_לעבוד'!$B$29:$H$721,6,)</f>
        <v>0</v>
      </c>
      <c r="AR41" s="1" t="s">
        <v>25</v>
      </c>
      <c r="AS41" s="1" t="s">
        <v>14</v>
      </c>
      <c r="AT41">
        <f t="shared" si="30"/>
        <v>48.8</v>
      </c>
      <c r="AU41" t="str">
        <f>VLOOKUP(B41,'[3]AVL F03 05.05.26_לעבוד'!$B$27:$B$694,1,)</f>
        <v>096-0002-0009</v>
      </c>
      <c r="AW41" t="s">
        <v>1705</v>
      </c>
      <c r="AX41" t="s">
        <v>1611</v>
      </c>
      <c r="AY41">
        <v>6.1</v>
      </c>
      <c r="AZ41" t="s">
        <v>0</v>
      </c>
      <c r="BA41">
        <v>1</v>
      </c>
      <c r="BB41" t="s">
        <v>13</v>
      </c>
      <c r="BC41" t="s">
        <v>289</v>
      </c>
      <c r="BD41">
        <v>70</v>
      </c>
      <c r="BE41" t="s">
        <v>12</v>
      </c>
      <c r="BF41">
        <v>0</v>
      </c>
      <c r="BG41">
        <v>6.1</v>
      </c>
      <c r="BH41">
        <v>20</v>
      </c>
      <c r="BI41" t="s">
        <v>11</v>
      </c>
      <c r="BJ41" t="s">
        <v>10</v>
      </c>
      <c r="BK41" t="s">
        <v>5</v>
      </c>
      <c r="BL41" t="s">
        <v>5</v>
      </c>
      <c r="BM41" t="s">
        <v>38</v>
      </c>
      <c r="BN41">
        <v>6.1</v>
      </c>
      <c r="BO41" t="s">
        <v>5</v>
      </c>
      <c r="BP41">
        <v>1</v>
      </c>
      <c r="BQ41" t="s">
        <v>5</v>
      </c>
      <c r="BR41" t="s">
        <v>8</v>
      </c>
      <c r="BS41" t="s">
        <v>7</v>
      </c>
      <c r="BT41">
        <v>1000</v>
      </c>
      <c r="BU41" t="s">
        <v>1612</v>
      </c>
      <c r="BV41" t="s">
        <v>6</v>
      </c>
      <c r="BW41" t="s">
        <v>4</v>
      </c>
      <c r="BX41" t="s">
        <v>3</v>
      </c>
      <c r="BY41" t="s">
        <v>1611</v>
      </c>
      <c r="BZ41" t="s">
        <v>1</v>
      </c>
      <c r="CA41" t="s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1"/>
        <v>0</v>
      </c>
      <c r="FB41" t="b">
        <f t="shared" si="32"/>
        <v>0</v>
      </c>
      <c r="FF41" t="s">
        <v>1470</v>
      </c>
      <c r="FQ41" t="s">
        <v>1581</v>
      </c>
      <c r="GG41" t="s">
        <v>1580</v>
      </c>
    </row>
    <row r="42" spans="1:189" hidden="1" x14ac:dyDescent="0.2">
      <c r="A42">
        <v>13</v>
      </c>
      <c r="B42" s="7" t="s">
        <v>1610</v>
      </c>
      <c r="C42" t="s">
        <v>17</v>
      </c>
      <c r="D42">
        <v>421511187</v>
      </c>
      <c r="E42" t="s">
        <v>1609</v>
      </c>
      <c r="G42" t="s">
        <v>6</v>
      </c>
      <c r="H42" s="1">
        <v>2</v>
      </c>
      <c r="I42" s="1">
        <v>1</v>
      </c>
      <c r="J42" s="1">
        <f>VLOOKUP(B42,'[4]AVL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8"/>
        <v>315</v>
      </c>
      <c r="AL42" s="1">
        <f t="shared" si="29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107</v>
      </c>
      <c r="AQ42" s="1" t="str">
        <f>VLOOKUP($B42,'[2]AVL F03 05.05.26_לעבוד'!$B$29:$H$721,6,)</f>
        <v xml:space="preserve">נדרש לקדם 15 יחד לתחילת אוגוסט </v>
      </c>
      <c r="AR42" s="1" t="s">
        <v>68</v>
      </c>
      <c r="AS42" s="1" t="s">
        <v>14</v>
      </c>
      <c r="AT42">
        <f t="shared" si="30"/>
        <v>393.46</v>
      </c>
      <c r="AU42" t="str">
        <f>VLOOKUP(B42,'[3]AVL F03 05.05.26_לעבוד'!$B$27:$B$694,1,)</f>
        <v>10-646402-192N</v>
      </c>
      <c r="AW42" t="s">
        <v>1785</v>
      </c>
      <c r="AX42">
        <v>1</v>
      </c>
      <c r="AY42">
        <v>393.46</v>
      </c>
      <c r="AZ42" t="s">
        <v>0</v>
      </c>
      <c r="BA42">
        <v>2</v>
      </c>
      <c r="BB42" t="s">
        <v>13</v>
      </c>
      <c r="BC42">
        <v>99</v>
      </c>
      <c r="BD42">
        <v>158</v>
      </c>
      <c r="BE42" t="s">
        <v>67</v>
      </c>
      <c r="BF42">
        <v>0</v>
      </c>
      <c r="BG42">
        <v>393.46</v>
      </c>
      <c r="BH42">
        <v>20</v>
      </c>
      <c r="BI42" t="s">
        <v>11</v>
      </c>
      <c r="BJ42" t="s">
        <v>66</v>
      </c>
      <c r="BK42" t="s">
        <v>5</v>
      </c>
      <c r="BL42" t="s">
        <v>5</v>
      </c>
      <c r="BM42" t="s">
        <v>22</v>
      </c>
      <c r="BN42">
        <v>393.46</v>
      </c>
      <c r="BO42" t="s">
        <v>5</v>
      </c>
      <c r="BP42">
        <v>1</v>
      </c>
      <c r="BQ42" t="s">
        <v>5</v>
      </c>
      <c r="BR42" t="s">
        <v>8</v>
      </c>
      <c r="BS42" t="s">
        <v>65</v>
      </c>
      <c r="BT42">
        <v>100</v>
      </c>
      <c r="BU42" t="s">
        <v>6</v>
      </c>
      <c r="BV42" t="s">
        <v>5</v>
      </c>
      <c r="BW42" t="s">
        <v>4</v>
      </c>
      <c r="BX42" t="s">
        <v>3</v>
      </c>
      <c r="BY42">
        <v>1</v>
      </c>
      <c r="BZ42" t="s">
        <v>29</v>
      </c>
      <c r="CA42" t="s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20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0</v>
      </c>
      <c r="DN42">
        <f>SUM($CB42,$CC42:CK42)-SUM($EC42:EL42)</f>
        <v>120</v>
      </c>
      <c r="DO42">
        <f>SUM($CB42,$CC42:CL42)-SUM($EC42:EM42)</f>
        <v>20</v>
      </c>
      <c r="DP42">
        <f>SUM($CB42,$CC42:CM42)-SUM($EC42:EN42)</f>
        <v>20</v>
      </c>
      <c r="DQ42">
        <f>SUM($CB42,$CC42:CN42)-SUM($EC42:EO42)</f>
        <v>20</v>
      </c>
      <c r="DR42">
        <f>SUM($CB42,$CC42:CO42)-SUM($EC42:EP42)</f>
        <v>20</v>
      </c>
      <c r="DS42">
        <f>SUM($CB42,$CC42:CP42)-SUM($EC42:EQ42)</f>
        <v>20</v>
      </c>
      <c r="DT42">
        <f>SUM($CB42,$CC42:CQ42)-SUM($EC42:ER42)</f>
        <v>20</v>
      </c>
      <c r="DU42">
        <f>SUM($CB42,$CC42:CR42)-SUM($EC42:ES42)</f>
        <v>20</v>
      </c>
      <c r="DV42">
        <f>SUM($CB42,$CC42:CS42)-SUM($EC42:ET42)</f>
        <v>20</v>
      </c>
      <c r="DW42">
        <f>SUM($CB42,$CC42:CT42)-SUM($EC42:EU42)</f>
        <v>20</v>
      </c>
      <c r="DX42">
        <f>SUM($CB42,$CC42:CU42)-SUM($EC42:EV42)</f>
        <v>20</v>
      </c>
      <c r="DY42">
        <f>SUM($CB42,$CC42:CV42)-SUM($EC42:EW42)</f>
        <v>20</v>
      </c>
      <c r="DZ42">
        <f>SUM($CB42,$CC42:CW42)-SUM($EC42:EX42)</f>
        <v>20</v>
      </c>
      <c r="EA42">
        <f>SUM($CB42,$CC42:CX42)-SUM($EC42:EY42)</f>
        <v>20</v>
      </c>
      <c r="EB42">
        <f>SUM($CB42,$CC42:CY42)-SUM($EC42:EZ42)</f>
        <v>20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1"/>
        <v>0</v>
      </c>
      <c r="FB42" t="b">
        <f t="shared" si="32"/>
        <v>0</v>
      </c>
      <c r="FF42" t="s">
        <v>1198</v>
      </c>
      <c r="FR42" t="s">
        <v>1581</v>
      </c>
      <c r="GG42" t="s">
        <v>1580</v>
      </c>
    </row>
    <row r="43" spans="1:189" hidden="1" x14ac:dyDescent="0.2">
      <c r="A43">
        <v>14</v>
      </c>
      <c r="B43" s="7" t="s">
        <v>1608</v>
      </c>
      <c r="C43" t="s">
        <v>17</v>
      </c>
      <c r="D43">
        <v>403581733</v>
      </c>
      <c r="E43" t="s">
        <v>1607</v>
      </c>
      <c r="G43" t="s">
        <v>6</v>
      </c>
      <c r="H43" s="1">
        <v>2</v>
      </c>
      <c r="I43" s="1">
        <v>1</v>
      </c>
      <c r="J43" s="1">
        <f>VLOOKUP(B43,'[4]AVL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8"/>
        <v>315</v>
      </c>
      <c r="AL43" s="1">
        <f t="shared" si="29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107</v>
      </c>
      <c r="AQ43" s="1">
        <f>VLOOKUP($B43,'[2]AVL F03 05.05.26_לעבוד'!$B$29:$H$721,6,)</f>
        <v>0</v>
      </c>
      <c r="AR43" s="1" t="s">
        <v>25</v>
      </c>
      <c r="AS43" s="1" t="s">
        <v>14</v>
      </c>
      <c r="AT43">
        <f t="shared" si="30"/>
        <v>25.07</v>
      </c>
      <c r="AU43" t="str">
        <f>VLOOKUP(B43,'[3]AVL F03 05.05.26_לעבוד'!$B$27:$B$694,1,)</f>
        <v>1000B-5001FX</v>
      </c>
      <c r="AW43" t="s">
        <v>1706</v>
      </c>
      <c r="AX43" t="s">
        <v>99</v>
      </c>
      <c r="AY43">
        <v>25.07</v>
      </c>
      <c r="AZ43" t="s">
        <v>0</v>
      </c>
      <c r="BA43">
        <v>2</v>
      </c>
      <c r="BB43" t="s">
        <v>13</v>
      </c>
      <c r="BC43">
        <v>102</v>
      </c>
      <c r="BD43">
        <v>94</v>
      </c>
      <c r="BE43" t="s">
        <v>219</v>
      </c>
      <c r="BF43">
        <v>0</v>
      </c>
      <c r="BG43">
        <v>25.07</v>
      </c>
      <c r="BH43">
        <v>20</v>
      </c>
      <c r="BI43" t="s">
        <v>11</v>
      </c>
      <c r="BJ43" t="s">
        <v>481</v>
      </c>
      <c r="BK43" t="s">
        <v>5</v>
      </c>
      <c r="BL43">
        <v>1</v>
      </c>
      <c r="BM43" t="s">
        <v>22</v>
      </c>
      <c r="BN43">
        <v>25.07</v>
      </c>
      <c r="BO43" t="s">
        <v>5</v>
      </c>
      <c r="BP43">
        <v>1</v>
      </c>
      <c r="BQ43" t="s">
        <v>5</v>
      </c>
      <c r="BR43" t="s">
        <v>8</v>
      </c>
      <c r="BS43" t="s">
        <v>480</v>
      </c>
      <c r="BT43">
        <v>250</v>
      </c>
      <c r="BU43" t="s">
        <v>6</v>
      </c>
      <c r="BV43" t="s">
        <v>192</v>
      </c>
      <c r="BW43" t="s">
        <v>1606</v>
      </c>
      <c r="BX43" t="s">
        <v>3</v>
      </c>
      <c r="BY43" t="s">
        <v>99</v>
      </c>
      <c r="BZ43" t="s">
        <v>1</v>
      </c>
      <c r="CA43" t="s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1"/>
        <v>0</v>
      </c>
      <c r="FB43" t="b">
        <f t="shared" si="32"/>
        <v>0</v>
      </c>
      <c r="FF43" t="s">
        <v>63</v>
      </c>
      <c r="FS43" t="s">
        <v>1581</v>
      </c>
      <c r="GG43" t="s">
        <v>1580</v>
      </c>
    </row>
    <row r="44" spans="1:189" hidden="1" x14ac:dyDescent="0.2">
      <c r="A44">
        <v>16</v>
      </c>
      <c r="B44" s="7" t="s">
        <v>1605</v>
      </c>
      <c r="C44" t="s">
        <v>1207</v>
      </c>
      <c r="D44">
        <v>400380505</v>
      </c>
      <c r="E44" t="s">
        <v>1288</v>
      </c>
      <c r="G44" t="s">
        <v>6</v>
      </c>
      <c r="H44" s="1">
        <v>1</v>
      </c>
      <c r="I44" s="1">
        <v>1</v>
      </c>
      <c r="J44" s="1">
        <f>VLOOKUP(B44,'[4]AVL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8"/>
        <v>315</v>
      </c>
      <c r="AL44" s="1">
        <f t="shared" si="29"/>
        <v>315</v>
      </c>
      <c r="AP44" s="1" t="s">
        <v>85</v>
      </c>
      <c r="AQ44" s="1">
        <f>VLOOKUP($B44,'[2]AVL F03 05.05.26_לעבוד'!$B$29:$H$721,6,)</f>
        <v>0</v>
      </c>
      <c r="AR44" s="1" t="s">
        <v>25</v>
      </c>
      <c r="AS44" s="1" t="s">
        <v>93</v>
      </c>
      <c r="AT44">
        <f t="shared" si="30"/>
        <v>85</v>
      </c>
      <c r="AU44" t="str">
        <f>VLOOKUP(B44,'[3]AVL F03 05.05.26_לעבוד'!$B$27:$B$694,1,)</f>
        <v>1022Y326-001</v>
      </c>
      <c r="AW44" t="s">
        <v>1707</v>
      </c>
      <c r="AX44" t="s">
        <v>1265</v>
      </c>
      <c r="AY44">
        <v>85</v>
      </c>
      <c r="AZ44" t="s">
        <v>0</v>
      </c>
      <c r="BA44">
        <v>1</v>
      </c>
      <c r="BB44" t="s">
        <v>13</v>
      </c>
      <c r="BC44">
        <v>317</v>
      </c>
      <c r="BD44">
        <v>50</v>
      </c>
      <c r="BE44" t="s">
        <v>1173</v>
      </c>
      <c r="BF44">
        <v>0</v>
      </c>
      <c r="BG44">
        <v>85</v>
      </c>
      <c r="BH44">
        <v>20</v>
      </c>
      <c r="BI44" t="s">
        <v>514</v>
      </c>
      <c r="BJ44" t="s">
        <v>1172</v>
      </c>
      <c r="BK44" t="s">
        <v>5</v>
      </c>
      <c r="BL44" t="s">
        <v>5</v>
      </c>
      <c r="BM44" t="s">
        <v>75</v>
      </c>
      <c r="BN44">
        <v>85</v>
      </c>
      <c r="BO44" t="s">
        <v>5</v>
      </c>
      <c r="BP44">
        <v>860</v>
      </c>
      <c r="BQ44" t="s">
        <v>325</v>
      </c>
      <c r="BR44" t="s">
        <v>129</v>
      </c>
      <c r="BS44" t="s">
        <v>1171</v>
      </c>
      <c r="BT44">
        <v>1</v>
      </c>
      <c r="BU44" t="s">
        <v>6</v>
      </c>
      <c r="BV44" t="s">
        <v>5</v>
      </c>
      <c r="BW44">
        <v>900</v>
      </c>
      <c r="BX44" t="s">
        <v>1170</v>
      </c>
      <c r="BY44" t="s">
        <v>1265</v>
      </c>
      <c r="BZ44" t="s">
        <v>1</v>
      </c>
      <c r="CA44" t="s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85</v>
      </c>
      <c r="DO44">
        <f>SUM($CB44,$CC44:CL44)-SUM($EC44:EM44)</f>
        <v>45</v>
      </c>
      <c r="DP44">
        <f>SUM($CB44,$CC44:CM44)-SUM($EC44:EN44)</f>
        <v>-10</v>
      </c>
      <c r="DQ44">
        <f>SUM($CB44,$CC44:CN44)-SUM($EC44:EO44)</f>
        <v>-65</v>
      </c>
      <c r="DR44">
        <f>SUM($CB44,$CC44:CO44)-SUM($EC44:EP44)</f>
        <v>-100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10</v>
      </c>
      <c r="EM44" cm="1">
        <f t="array" ref="EM44">SUMPRODUCT($K44:$AJ44,TRANSPOSE(EM$4:EM$29))</f>
        <v>40</v>
      </c>
      <c r="EN44" cm="1">
        <f t="array" ref="EN44">SUMPRODUCT($K44:$AJ44,TRANSPOSE(EN$4:EN$29))</f>
        <v>55</v>
      </c>
      <c r="EO44" cm="1">
        <f t="array" ref="EO44">SUMPRODUCT($K44:$AJ44,TRANSPOSE(EO$4:EO$29))</f>
        <v>55</v>
      </c>
      <c r="EP44" cm="1">
        <f t="array" ref="EP44">SUMPRODUCT($K44:$AJ44,TRANSPOSE(EP$4:EP$29))</f>
        <v>35</v>
      </c>
      <c r="EQ44" cm="1">
        <f t="array" ref="EQ44">SUMPRODUCT($K44:$AJ44,TRANSPOSE(EQ$4:EQ$29))</f>
        <v>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1"/>
        <v>0</v>
      </c>
      <c r="FB44" t="b">
        <f t="shared" si="32"/>
        <v>1</v>
      </c>
      <c r="FF44" t="s">
        <v>640</v>
      </c>
      <c r="FT44" t="s">
        <v>1581</v>
      </c>
      <c r="GG44" t="s">
        <v>1580</v>
      </c>
    </row>
    <row r="45" spans="1:189" hidden="1" x14ac:dyDescent="0.2">
      <c r="A45">
        <v>17</v>
      </c>
      <c r="B45" s="7" t="s">
        <v>1604</v>
      </c>
      <c r="C45" t="s">
        <v>1167</v>
      </c>
      <c r="D45">
        <v>410368620</v>
      </c>
      <c r="E45" t="s">
        <v>1584</v>
      </c>
      <c r="G45" t="s">
        <v>6</v>
      </c>
      <c r="H45" s="1">
        <v>1</v>
      </c>
      <c r="I45" s="1">
        <v>4</v>
      </c>
      <c r="J45" s="1">
        <f>VLOOKUP(B45,'[4]AVL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8"/>
        <v>1260</v>
      </c>
      <c r="AL45" s="1">
        <f t="shared" si="29"/>
        <v>1600</v>
      </c>
      <c r="AQ45" s="1">
        <f>VLOOKUP($B45,'[2]AVL F03 05.05.26_לעבוד'!$B$29:$H$721,6,)</f>
        <v>0</v>
      </c>
      <c r="AR45" s="1" t="s">
        <v>25</v>
      </c>
      <c r="AS45" s="1" t="s">
        <v>93</v>
      </c>
      <c r="AT45">
        <f t="shared" si="30"/>
        <v>24.8</v>
      </c>
      <c r="AU45" t="str">
        <f>VLOOKUP(B45,'[3]AVL F03 05.05.26_לעבוד'!$B$27:$B$694,1,)</f>
        <v>1037U443-001</v>
      </c>
      <c r="AW45" t="s">
        <v>1708</v>
      </c>
      <c r="AX45" t="s">
        <v>1287</v>
      </c>
      <c r="AY45">
        <v>6.2</v>
      </c>
      <c r="AZ45" t="s">
        <v>77</v>
      </c>
      <c r="BA45">
        <v>1</v>
      </c>
      <c r="BB45" t="s">
        <v>13</v>
      </c>
      <c r="BC45">
        <v>857</v>
      </c>
      <c r="BD45">
        <v>94</v>
      </c>
      <c r="BE45" t="s">
        <v>1173</v>
      </c>
      <c r="BF45">
        <v>0</v>
      </c>
      <c r="BG45">
        <v>6.2</v>
      </c>
      <c r="BH45">
        <v>20</v>
      </c>
      <c r="BI45" t="s">
        <v>514</v>
      </c>
      <c r="BJ45" t="s">
        <v>1204</v>
      </c>
      <c r="BK45" t="s">
        <v>5</v>
      </c>
      <c r="BL45" t="s">
        <v>5</v>
      </c>
      <c r="BM45" t="s">
        <v>38</v>
      </c>
      <c r="BN45">
        <v>6.2</v>
      </c>
      <c r="BO45" t="s">
        <v>5</v>
      </c>
      <c r="BP45">
        <v>230</v>
      </c>
      <c r="BQ45" t="s">
        <v>325</v>
      </c>
      <c r="BR45" t="s">
        <v>8</v>
      </c>
      <c r="BS45" t="s">
        <v>1203</v>
      </c>
      <c r="BT45">
        <v>800</v>
      </c>
      <c r="BU45" t="s">
        <v>6</v>
      </c>
      <c r="BV45" t="s">
        <v>5</v>
      </c>
      <c r="BW45">
        <v>900</v>
      </c>
      <c r="BX45" t="s">
        <v>1202</v>
      </c>
      <c r="BY45" t="s">
        <v>1287</v>
      </c>
      <c r="BZ45" t="s">
        <v>1</v>
      </c>
      <c r="CA45" t="s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-40</v>
      </c>
      <c r="DN45">
        <f>SUM($CB45,$CC45:CK45)-SUM($EC45:EL45)</f>
        <v>680</v>
      </c>
      <c r="DO45">
        <f>SUM($CB45,$CC45:CL45)-SUM($EC45:EM45)</f>
        <v>560</v>
      </c>
      <c r="DP45">
        <f>SUM($CB45,$CC45:CM45)-SUM($EC45:EN45)</f>
        <v>400</v>
      </c>
      <c r="DQ45">
        <f>SUM($CB45,$CC45:CN45)-SUM($EC45:EO45)</f>
        <v>200</v>
      </c>
      <c r="DR45">
        <f>SUM($CB45,$CC45:CO45)-SUM($EC45:EP45)</f>
        <v>0</v>
      </c>
      <c r="DS45">
        <f>SUM($CB45,$CC45:CP45)-SUM($EC45:EQ45)</f>
        <v>0</v>
      </c>
      <c r="DT45">
        <f>SUM($CB45,$CC45:CQ45)-SUM($EC45:ER45)</f>
        <v>0</v>
      </c>
      <c r="DU45">
        <f>SUM($CB45,$CC45:CR45)-SUM($EC45:ES45)</f>
        <v>0</v>
      </c>
      <c r="DV45">
        <f>SUM($CB45,$CC45:CS45)-SUM($EC45:ET45)</f>
        <v>0</v>
      </c>
      <c r="DW45">
        <f>SUM($CB45,$CC45:CT45)-SUM($EC45:EU45)</f>
        <v>0</v>
      </c>
      <c r="DX45">
        <f>SUM($CB45,$CC45:CU45)-SUM($EC45:EV45)</f>
        <v>0</v>
      </c>
      <c r="DY45">
        <f>SUM($CB45,$CC45:CV45)-SUM($EC45:EW45)</f>
        <v>0</v>
      </c>
      <c r="DZ45">
        <f>SUM($CB45,$CC45:CW45)-SUM($EC45:EX45)</f>
        <v>0</v>
      </c>
      <c r="EA45">
        <f>SUM($CB45,$CC45:CX45)-SUM($EC45:EY45)</f>
        <v>0</v>
      </c>
      <c r="EB45">
        <f>SUM($CB45,$CC45:CY45)-SUM($EC45:EZ45)</f>
        <v>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40</v>
      </c>
      <c r="EL45" cm="1">
        <f t="array" ref="EL45">SUMPRODUCT($K45:$AJ45,TRANSPOSE(EL$4:EL$29))</f>
        <v>80</v>
      </c>
      <c r="EM45" cm="1">
        <f t="array" ref="EM45">SUMPRODUCT($K45:$AJ45,TRANSPOSE(EM$4:EM$29))</f>
        <v>120</v>
      </c>
      <c r="EN45" cm="1">
        <f t="array" ref="EN45">SUMPRODUCT($K45:$AJ45,TRANSPOSE(EN$4:EN$29))</f>
        <v>160</v>
      </c>
      <c r="EO45" cm="1">
        <f t="array" ref="EO45">SUMPRODUCT($K45:$AJ45,TRANSPOSE(EO$4:EO$29))</f>
        <v>200</v>
      </c>
      <c r="EP45" cm="1">
        <f t="array" ref="EP45">SUMPRODUCT($K45:$AJ45,TRANSPOSE(EP$4:EP$29))</f>
        <v>200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1"/>
        <v>0</v>
      </c>
      <c r="FB45" t="b">
        <f t="shared" si="32"/>
        <v>1</v>
      </c>
      <c r="FF45" t="s">
        <v>182</v>
      </c>
      <c r="FU45" t="s">
        <v>1581</v>
      </c>
      <c r="GG45" t="s">
        <v>1580</v>
      </c>
    </row>
    <row r="46" spans="1:189" hidden="1" x14ac:dyDescent="0.2">
      <c r="A46">
        <v>18</v>
      </c>
      <c r="B46" s="7" t="s">
        <v>1603</v>
      </c>
      <c r="C46" t="s">
        <v>17</v>
      </c>
      <c r="D46">
        <v>400107465</v>
      </c>
      <c r="E46" t="s">
        <v>1602</v>
      </c>
      <c r="F46">
        <v>422348204</v>
      </c>
      <c r="G46" t="s">
        <v>6</v>
      </c>
      <c r="H46" s="1">
        <v>1</v>
      </c>
      <c r="I46" s="1">
        <v>2</v>
      </c>
      <c r="J46" s="1">
        <f>VLOOKUP(B46,'[4]AVL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8"/>
        <v>630</v>
      </c>
      <c r="AL46" s="1">
        <f t="shared" si="29"/>
        <v>630</v>
      </c>
      <c r="AP46" s="1" t="s">
        <v>85</v>
      </c>
      <c r="AQ46" s="1" t="str">
        <f>VLOOKUP($B46,'[2]AVL F03 05.05.26_לעבוד'!$B$29:$H$721,6,)</f>
        <v xml:space="preserve">תינתן עזרה מאלתא </v>
      </c>
      <c r="AR46" s="1" t="s">
        <v>25</v>
      </c>
      <c r="AS46" s="1" t="s">
        <v>14</v>
      </c>
      <c r="AT46">
        <f t="shared" si="30"/>
        <v>234.48</v>
      </c>
      <c r="AU46" t="str">
        <f>VLOOKUP(B46,'[3]AVL F03 05.05.26_לעבוד'!$B$27:$B$694,1,)</f>
        <v>1045672-1</v>
      </c>
      <c r="AW46" t="s">
        <v>1788</v>
      </c>
      <c r="AX46" t="s">
        <v>56</v>
      </c>
      <c r="AY46">
        <v>117.24</v>
      </c>
      <c r="AZ46" t="s">
        <v>0</v>
      </c>
      <c r="BA46">
        <v>1</v>
      </c>
      <c r="BB46" t="s">
        <v>13</v>
      </c>
      <c r="BC46">
        <v>356</v>
      </c>
      <c r="BD46">
        <v>69</v>
      </c>
      <c r="BE46" t="s">
        <v>12</v>
      </c>
      <c r="BF46">
        <v>0</v>
      </c>
      <c r="BG46">
        <v>117.24</v>
      </c>
      <c r="BH46">
        <v>20</v>
      </c>
      <c r="BI46" t="s">
        <v>11</v>
      </c>
      <c r="BJ46" t="s">
        <v>453</v>
      </c>
      <c r="BK46" t="s">
        <v>5</v>
      </c>
      <c r="BL46" t="s">
        <v>5</v>
      </c>
      <c r="BM46" t="s">
        <v>38</v>
      </c>
      <c r="BN46">
        <v>117.24</v>
      </c>
      <c r="BO46" t="s">
        <v>5</v>
      </c>
      <c r="BP46">
        <v>1</v>
      </c>
      <c r="BQ46" t="s">
        <v>5</v>
      </c>
      <c r="BR46" t="s">
        <v>8</v>
      </c>
      <c r="BS46" t="s">
        <v>452</v>
      </c>
      <c r="BT46">
        <v>1</v>
      </c>
      <c r="BU46" t="s">
        <v>6</v>
      </c>
      <c r="BV46" t="s">
        <v>5</v>
      </c>
      <c r="BW46" t="s">
        <v>4</v>
      </c>
      <c r="BX46" t="s">
        <v>3</v>
      </c>
      <c r="BY46" t="s">
        <v>56</v>
      </c>
      <c r="BZ46" t="s">
        <v>1</v>
      </c>
      <c r="CA46" t="s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-100</v>
      </c>
      <c r="DN46">
        <f>SUM($CB46,$CC46:CK46)-SUM($EC46:EL46)</f>
        <v>-200</v>
      </c>
      <c r="DO46">
        <f>SUM($CB46,$CC46:CL46)-SUM($EC46:EM46)</f>
        <v>-300</v>
      </c>
      <c r="DP46">
        <f>SUM($CB46,$CC46:CM46)-SUM($EC46:EN46)</f>
        <v>-400</v>
      </c>
      <c r="DQ46">
        <f>SUM($CB46,$CC46:CN46)-SUM($EC46:EO46)</f>
        <v>-400</v>
      </c>
      <c r="DR46">
        <f>SUM($CB46,$CC46:CO46)-SUM($EC46:EP46)</f>
        <v>-400</v>
      </c>
      <c r="DS46">
        <f>SUM($CB46,$CC46:CP46)-SUM($EC46:EQ46)</f>
        <v>-400</v>
      </c>
      <c r="DT46">
        <f>SUM($CB46,$CC46:CQ46)-SUM($EC46:ER46)</f>
        <v>10</v>
      </c>
      <c r="DU46">
        <f>SUM($CB46,$CC46:CR46)-SUM($EC46:ES46)</f>
        <v>10</v>
      </c>
      <c r="DV46">
        <f>SUM($CB46,$CC46:CS46)-SUM($EC46:ET46)</f>
        <v>10</v>
      </c>
      <c r="DW46">
        <f>SUM($CB46,$CC46:CT46)-SUM($EC46:EU46)</f>
        <v>10</v>
      </c>
      <c r="DX46">
        <f>SUM($CB46,$CC46:CU46)-SUM($EC46:EV46)</f>
        <v>10</v>
      </c>
      <c r="DY46">
        <f>SUM($CB46,$CC46:CV46)-SUM($EC46:EW46)</f>
        <v>10</v>
      </c>
      <c r="DZ46">
        <f>SUM($CB46,$CC46:CW46)-SUM($EC46:EX46)</f>
        <v>10</v>
      </c>
      <c r="EA46">
        <f>SUM($CB46,$CC46:CX46)-SUM($EC46:EY46)</f>
        <v>10</v>
      </c>
      <c r="EB46">
        <f>SUM($CB46,$CC46:CY46)-SUM($EC46:EZ46)</f>
        <v>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1"/>
        <v>0</v>
      </c>
      <c r="FB46" t="b">
        <f t="shared" si="32"/>
        <v>1</v>
      </c>
      <c r="FF46" t="s">
        <v>1241</v>
      </c>
      <c r="FV46" t="s">
        <v>1581</v>
      </c>
      <c r="GG46" t="s">
        <v>1580</v>
      </c>
    </row>
    <row r="47" spans="1:189" hidden="1" x14ac:dyDescent="0.2">
      <c r="A47">
        <v>21</v>
      </c>
      <c r="B47" s="7" t="s">
        <v>1601</v>
      </c>
      <c r="C47" t="s">
        <v>1167</v>
      </c>
      <c r="D47">
        <v>408786578</v>
      </c>
      <c r="E47" t="s">
        <v>1600</v>
      </c>
      <c r="G47" t="s">
        <v>6</v>
      </c>
      <c r="H47" s="1">
        <v>1</v>
      </c>
      <c r="I47" s="1">
        <v>5</v>
      </c>
      <c r="J47" s="1">
        <f>VLOOKUP(B47,'[4]AVL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8"/>
        <v>1575</v>
      </c>
      <c r="AL47" s="1">
        <f t="shared" si="29"/>
        <v>1580</v>
      </c>
      <c r="AQ47" s="1">
        <f>VLOOKUP($B47,'[2]AVL F03 05.05.26_לעבוד'!$B$29:$H$721,6,)</f>
        <v>0</v>
      </c>
      <c r="AR47" s="1" t="s">
        <v>78</v>
      </c>
      <c r="AS47" s="1" t="s">
        <v>14</v>
      </c>
      <c r="AT47">
        <f t="shared" si="30"/>
        <v>0</v>
      </c>
      <c r="AU47" t="str">
        <f>VLOOKUP(B47,'[3]AVL F03 05.05.26_לעבוד'!$B$27:$B$694,1,)</f>
        <v>1093L092-001</v>
      </c>
      <c r="AW47" t="s">
        <v>1785</v>
      </c>
      <c r="AX47" t="s">
        <v>154</v>
      </c>
      <c r="AY47">
        <v>0</v>
      </c>
      <c r="AZ47" t="s">
        <v>77</v>
      </c>
      <c r="BA47">
        <v>1</v>
      </c>
      <c r="BB47" t="s">
        <v>13</v>
      </c>
      <c r="BC47">
        <v>312</v>
      </c>
      <c r="BD47">
        <v>100</v>
      </c>
      <c r="BE47" t="s">
        <v>45</v>
      </c>
      <c r="BF47">
        <v>0</v>
      </c>
      <c r="BG47">
        <v>0</v>
      </c>
      <c r="BH47">
        <v>20</v>
      </c>
      <c r="BI47" t="s">
        <v>514</v>
      </c>
      <c r="BJ47" t="s">
        <v>44</v>
      </c>
      <c r="BK47" t="s">
        <v>5</v>
      </c>
      <c r="BL47" t="s">
        <v>5</v>
      </c>
      <c r="BM47" t="s">
        <v>9</v>
      </c>
      <c r="BN47">
        <v>0</v>
      </c>
      <c r="BO47" t="s">
        <v>5</v>
      </c>
      <c r="BP47">
        <v>900</v>
      </c>
      <c r="BQ47" t="s">
        <v>325</v>
      </c>
      <c r="BR47" t="s">
        <v>8</v>
      </c>
      <c r="BS47" t="s">
        <v>1565</v>
      </c>
      <c r="BT47">
        <v>10</v>
      </c>
      <c r="BU47" t="s">
        <v>6</v>
      </c>
      <c r="BV47" t="s">
        <v>5</v>
      </c>
      <c r="BW47" t="s">
        <v>42</v>
      </c>
      <c r="BX47" t="s">
        <v>74</v>
      </c>
      <c r="BY47" t="s">
        <v>154</v>
      </c>
      <c r="BZ47" t="s">
        <v>1</v>
      </c>
      <c r="CA47" t="s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1"/>
        <v>0</v>
      </c>
      <c r="FB47" t="b">
        <f t="shared" si="32"/>
        <v>0</v>
      </c>
      <c r="FF47" t="s">
        <v>1129</v>
      </c>
      <c r="FW47" t="s">
        <v>1581</v>
      </c>
      <c r="GG47" t="s">
        <v>1580</v>
      </c>
    </row>
    <row r="48" spans="1:189" hidden="1" x14ac:dyDescent="0.2">
      <c r="A48">
        <v>22</v>
      </c>
      <c r="B48" s="7" t="s">
        <v>1599</v>
      </c>
      <c r="C48" t="s">
        <v>1555</v>
      </c>
      <c r="D48">
        <v>408441119</v>
      </c>
      <c r="E48" t="s">
        <v>1598</v>
      </c>
      <c r="G48" t="s">
        <v>6</v>
      </c>
      <c r="H48" s="1">
        <v>1</v>
      </c>
      <c r="I48" s="1">
        <v>1</v>
      </c>
      <c r="J48" s="1">
        <f>VLOOKUP(B48,'[4]AVL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8"/>
        <v>315</v>
      </c>
      <c r="AL48" s="1">
        <f t="shared" si="29"/>
        <v>315</v>
      </c>
      <c r="AP48" s="1" t="s">
        <v>85</v>
      </c>
      <c r="AQ48" s="1">
        <f>VLOOKUP($B48,'[2]AVL F03 05.05.26_לעבוד'!$B$29:$H$721,6,)</f>
        <v>0</v>
      </c>
      <c r="AR48" s="1" t="s">
        <v>78</v>
      </c>
      <c r="AS48" s="1" t="s">
        <v>93</v>
      </c>
      <c r="AT48">
        <f t="shared" si="30"/>
        <v>0</v>
      </c>
      <c r="AU48" t="str">
        <f>VLOOKUP(B48,'[3]AVL F03 05.05.26_לעבוד'!$B$27:$B$694,1,)</f>
        <v>1093L211-001</v>
      </c>
      <c r="AW48" t="s">
        <v>1785</v>
      </c>
      <c r="AX48">
        <v>1</v>
      </c>
      <c r="AY48">
        <v>0</v>
      </c>
      <c r="AZ48" t="s">
        <v>0</v>
      </c>
      <c r="BA48">
        <v>1</v>
      </c>
      <c r="BB48" t="s">
        <v>13</v>
      </c>
      <c r="BC48">
        <v>346</v>
      </c>
      <c r="BD48">
        <v>25</v>
      </c>
      <c r="BE48" t="s">
        <v>1294</v>
      </c>
      <c r="BF48">
        <v>0</v>
      </c>
      <c r="BG48">
        <v>0</v>
      </c>
      <c r="BH48">
        <v>20</v>
      </c>
      <c r="BI48" t="s">
        <v>514</v>
      </c>
      <c r="BJ48" t="s">
        <v>1484</v>
      </c>
      <c r="BK48" t="s">
        <v>5</v>
      </c>
      <c r="BL48" t="s">
        <v>5</v>
      </c>
      <c r="BM48" t="s">
        <v>9</v>
      </c>
      <c r="BN48">
        <v>0</v>
      </c>
      <c r="BO48" t="s">
        <v>5</v>
      </c>
      <c r="BP48">
        <v>840</v>
      </c>
      <c r="BQ48" t="s">
        <v>325</v>
      </c>
      <c r="BR48" t="s">
        <v>129</v>
      </c>
      <c r="BS48" t="s">
        <v>1483</v>
      </c>
      <c r="BT48">
        <v>1</v>
      </c>
      <c r="BU48" t="s">
        <v>6</v>
      </c>
      <c r="BV48" t="s">
        <v>5</v>
      </c>
      <c r="BW48">
        <v>986</v>
      </c>
      <c r="BX48" t="s">
        <v>74</v>
      </c>
      <c r="BY48">
        <v>1</v>
      </c>
      <c r="BZ48">
        <v>0</v>
      </c>
      <c r="CA48" t="s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135</v>
      </c>
      <c r="DO48">
        <f>SUM($CB48,$CC48:CL48)-SUM($EC48:EM48)</f>
        <v>145</v>
      </c>
      <c r="DP48">
        <f>SUM($CB48,$CC48:CM48)-SUM($EC48:EN48)</f>
        <v>90</v>
      </c>
      <c r="DQ48">
        <f>SUM($CB48,$CC48:CN48)-SUM($EC48:EO48)</f>
        <v>35</v>
      </c>
      <c r="DR48">
        <f>SUM($CB48,$CC48:CO48)-SUM($EC48:EP48)</f>
        <v>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10</v>
      </c>
      <c r="EM48" cm="1">
        <f t="array" ref="EM48">SUMPRODUCT($K48:$AJ48,TRANSPOSE(EM$4:EM$29))</f>
        <v>40</v>
      </c>
      <c r="EN48" cm="1">
        <f t="array" ref="EN48">SUMPRODUCT($K48:$AJ48,TRANSPOSE(EN$4:EN$29))</f>
        <v>55</v>
      </c>
      <c r="EO48" cm="1">
        <f t="array" ref="EO48">SUMPRODUCT($K48:$AJ48,TRANSPOSE(EO$4:EO$29))</f>
        <v>55</v>
      </c>
      <c r="EP48" cm="1">
        <f t="array" ref="EP48">SUMPRODUCT($K48:$AJ48,TRANSPOSE(EP$4:EP$29))</f>
        <v>35</v>
      </c>
      <c r="EQ48" cm="1">
        <f t="array" ref="EQ48">SUMPRODUCT($K48:$AJ48,TRANSPOSE(EQ$4:EQ$29))</f>
        <v>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1"/>
        <v>0</v>
      </c>
      <c r="FB48" t="b">
        <f t="shared" si="32"/>
        <v>0</v>
      </c>
      <c r="FF48" t="s">
        <v>1378</v>
      </c>
      <c r="FX48" t="s">
        <v>1581</v>
      </c>
      <c r="GG48" t="s">
        <v>1580</v>
      </c>
    </row>
    <row r="49" spans="1:189" hidden="1" x14ac:dyDescent="0.2">
      <c r="A49">
        <v>23</v>
      </c>
      <c r="B49" s="8" t="s">
        <v>428</v>
      </c>
      <c r="C49" t="s">
        <v>1167</v>
      </c>
      <c r="D49">
        <v>417856322</v>
      </c>
      <c r="E49" t="s">
        <v>1597</v>
      </c>
      <c r="G49" t="s">
        <v>6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8"/>
        <v>315</v>
      </c>
      <c r="AL49" s="1">
        <f t="shared" si="29"/>
        <v>315</v>
      </c>
      <c r="AP49" s="1" t="s">
        <v>85</v>
      </c>
      <c r="AR49" s="1" t="s">
        <v>1776</v>
      </c>
      <c r="AS49" s="1" t="s">
        <v>1195</v>
      </c>
      <c r="AT49">
        <f t="shared" si="30"/>
        <v>0</v>
      </c>
      <c r="AU49" t="e">
        <f>VLOOKUP(B49,'[3]AVL F03 05.05.26_לעבוד'!$B$27:$B$694,1,)</f>
        <v>#N/A</v>
      </c>
      <c r="AV49" t="s">
        <v>1596</v>
      </c>
      <c r="AW49" t="s">
        <v>1775</v>
      </c>
      <c r="AX49">
        <v>1</v>
      </c>
      <c r="AY49">
        <v>0</v>
      </c>
      <c r="AZ49" t="s">
        <v>0</v>
      </c>
      <c r="BA49">
        <v>1</v>
      </c>
      <c r="BB49" t="s">
        <v>13</v>
      </c>
      <c r="BC49">
        <v>300</v>
      </c>
      <c r="BD49">
        <v>15</v>
      </c>
      <c r="BE49" t="s">
        <v>1366</v>
      </c>
      <c r="BF49">
        <v>0</v>
      </c>
      <c r="BG49">
        <v>0</v>
      </c>
      <c r="BH49">
        <v>20</v>
      </c>
      <c r="BI49" t="s">
        <v>514</v>
      </c>
      <c r="BJ49" t="s">
        <v>1253</v>
      </c>
      <c r="BK49" t="s">
        <v>5</v>
      </c>
      <c r="BL49" t="s">
        <v>5</v>
      </c>
      <c r="BM49" t="s">
        <v>38</v>
      </c>
      <c r="BN49">
        <v>0</v>
      </c>
      <c r="BO49" t="s">
        <v>5</v>
      </c>
      <c r="BP49">
        <v>236</v>
      </c>
      <c r="BQ49" t="s">
        <v>1193</v>
      </c>
      <c r="BR49" t="s">
        <v>129</v>
      </c>
      <c r="BS49" t="s">
        <v>1365</v>
      </c>
      <c r="BT49">
        <v>1</v>
      </c>
      <c r="BU49" t="s">
        <v>6</v>
      </c>
      <c r="BV49" t="s">
        <v>5</v>
      </c>
      <c r="BW49" t="s">
        <v>1249</v>
      </c>
      <c r="BX49" t="s">
        <v>74</v>
      </c>
      <c r="BY49">
        <v>1</v>
      </c>
      <c r="BZ49">
        <v>0</v>
      </c>
      <c r="CA49" t="s">
        <v>0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9999984</v>
      </c>
      <c r="DO49">
        <f>SUM($CB49,$CC49:CL49)-SUM($EC49:EM49)</f>
        <v>9999944</v>
      </c>
      <c r="DP49">
        <f>SUM($CB49,$CC49:CM49)-SUM($EC49:EN49)</f>
        <v>9999889</v>
      </c>
      <c r="DQ49">
        <f>SUM($CB49,$CC49:CN49)-SUM($EC49:EO49)</f>
        <v>9999834</v>
      </c>
      <c r="DR49">
        <f>SUM($CB49,$CC49:CO49)-SUM($EC49:EP49)</f>
        <v>9999799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10</v>
      </c>
      <c r="EM49" cm="1">
        <f t="array" ref="EM49">SUMPRODUCT($K49:$AJ49,TRANSPOSE(EM$4:EM$29))</f>
        <v>40</v>
      </c>
      <c r="EN49" cm="1">
        <f t="array" ref="EN49">SUMPRODUCT($K49:$AJ49,TRANSPOSE(EN$4:EN$29))</f>
        <v>55</v>
      </c>
      <c r="EO49" cm="1">
        <f t="array" ref="EO49">SUMPRODUCT($K49:$AJ49,TRANSPOSE(EO$4:EO$29))</f>
        <v>55</v>
      </c>
      <c r="EP49" cm="1">
        <f t="array" ref="EP49">SUMPRODUCT($K49:$AJ49,TRANSPOSE(EP$4:EP$29))</f>
        <v>35</v>
      </c>
      <c r="EQ49" cm="1">
        <f t="array" ref="EQ49">SUMPRODUCT($K49:$AJ49,TRANSPOSE(EQ$4:EQ$29))</f>
        <v>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1"/>
        <v>0</v>
      </c>
      <c r="FB49" t="b">
        <f t="shared" si="32"/>
        <v>0</v>
      </c>
      <c r="FF49" t="s">
        <v>1509</v>
      </c>
      <c r="FY49" t="s">
        <v>1581</v>
      </c>
      <c r="GG49" t="s">
        <v>1580</v>
      </c>
    </row>
    <row r="50" spans="1:189" hidden="1" x14ac:dyDescent="0.2">
      <c r="A50">
        <v>24</v>
      </c>
      <c r="B50" s="7" t="s">
        <v>1699</v>
      </c>
      <c r="C50" t="s">
        <v>1167</v>
      </c>
      <c r="D50">
        <v>417634190</v>
      </c>
      <c r="E50" t="s">
        <v>1595</v>
      </c>
      <c r="G50" t="s">
        <v>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8"/>
        <v>315</v>
      </c>
      <c r="AL50" s="1">
        <f t="shared" si="29"/>
        <v>315</v>
      </c>
      <c r="AP50" s="1" t="s">
        <v>85</v>
      </c>
      <c r="AQ50" s="1">
        <f>VLOOKUP($B50,'[2]AVL F03 05.05.26_לעבוד'!$B$29:$H$721,6,)</f>
        <v>0</v>
      </c>
      <c r="AR50" s="1" t="s">
        <v>78</v>
      </c>
      <c r="AS50" s="1" t="s">
        <v>14</v>
      </c>
      <c r="AT50">
        <f t="shared" si="30"/>
        <v>0</v>
      </c>
      <c r="AU50" t="str">
        <f>VLOOKUP(B50,'[3]AVL F03 05.05.26_לעבוד'!$B$27:$B$694,1,)</f>
        <v>1093L396-001</v>
      </c>
      <c r="AV50" t="s">
        <v>1594</v>
      </c>
      <c r="AW50" t="s">
        <v>1785</v>
      </c>
      <c r="AX50">
        <v>1</v>
      </c>
      <c r="AY50">
        <v>0</v>
      </c>
      <c r="AZ50" t="s">
        <v>0</v>
      </c>
      <c r="BA50">
        <v>1</v>
      </c>
      <c r="BB50" t="s">
        <v>13</v>
      </c>
      <c r="BC50">
        <v>317</v>
      </c>
      <c r="BD50">
        <v>30</v>
      </c>
      <c r="BE50" t="s">
        <v>1303</v>
      </c>
      <c r="BF50">
        <v>0</v>
      </c>
      <c r="BG50">
        <v>0</v>
      </c>
      <c r="BH50">
        <v>20</v>
      </c>
      <c r="BI50" t="s">
        <v>514</v>
      </c>
      <c r="BJ50" t="s">
        <v>1302</v>
      </c>
      <c r="BK50" t="s">
        <v>5</v>
      </c>
      <c r="BL50" t="s">
        <v>5</v>
      </c>
      <c r="BM50" t="s">
        <v>9</v>
      </c>
      <c r="BN50">
        <v>0</v>
      </c>
      <c r="BO50" t="s">
        <v>5</v>
      </c>
      <c r="BP50">
        <v>900</v>
      </c>
      <c r="BQ50" t="s">
        <v>325</v>
      </c>
      <c r="BR50" t="s">
        <v>8</v>
      </c>
      <c r="BS50" t="s">
        <v>1301</v>
      </c>
      <c r="BT50">
        <v>1</v>
      </c>
      <c r="BU50" t="s">
        <v>6</v>
      </c>
      <c r="BV50" t="s">
        <v>5</v>
      </c>
      <c r="BW50" t="s">
        <v>1300</v>
      </c>
      <c r="BX50" t="s">
        <v>1299</v>
      </c>
      <c r="BY50">
        <v>1</v>
      </c>
      <c r="BZ50">
        <v>0</v>
      </c>
      <c r="CA50" t="s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1"/>
        <v>0</v>
      </c>
      <c r="FB50" t="b">
        <f t="shared" si="32"/>
        <v>0</v>
      </c>
      <c r="FF50" t="s">
        <v>1115</v>
      </c>
      <c r="FZ50" t="s">
        <v>1581</v>
      </c>
      <c r="GG50" t="s">
        <v>1580</v>
      </c>
    </row>
    <row r="51" spans="1:189" hidden="1" x14ac:dyDescent="0.2">
      <c r="A51">
        <v>25</v>
      </c>
      <c r="B51" s="7" t="s">
        <v>1593</v>
      </c>
      <c r="C51">
        <v>-2</v>
      </c>
      <c r="D51">
        <v>410900968</v>
      </c>
      <c r="E51" t="s">
        <v>1592</v>
      </c>
      <c r="G51" t="s">
        <v>6</v>
      </c>
      <c r="H51" s="1">
        <v>1</v>
      </c>
      <c r="I51" s="1">
        <v>1</v>
      </c>
      <c r="J51" s="1">
        <f>VLOOKUP(B51,'[4]AVL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8"/>
        <v>315</v>
      </c>
      <c r="AL51" s="1">
        <f t="shared" si="29"/>
        <v>315</v>
      </c>
      <c r="AP51" s="1" t="s">
        <v>85</v>
      </c>
      <c r="AQ51" s="1">
        <f>VLOOKUP($B51,'[2]AVL F03 05.05.26_לעבוד'!$B$29:$H$721,6,)</f>
        <v>0</v>
      </c>
      <c r="AR51" s="1" t="s">
        <v>25</v>
      </c>
      <c r="AS51" s="1" t="s">
        <v>93</v>
      </c>
      <c r="AT51">
        <f t="shared" si="30"/>
        <v>139</v>
      </c>
      <c r="AU51" t="str">
        <f>VLOOKUP(B51,'[3]AVL F03 05.05.26_לעבוד'!$B$27:$B$694,1,)</f>
        <v>1093L944-001</v>
      </c>
      <c r="AW51" t="s">
        <v>1710</v>
      </c>
      <c r="AX51" t="s">
        <v>1591</v>
      </c>
      <c r="AY51">
        <v>139</v>
      </c>
      <c r="AZ51" t="s">
        <v>0</v>
      </c>
      <c r="BA51">
        <v>1</v>
      </c>
      <c r="BB51" t="s">
        <v>13</v>
      </c>
      <c r="BC51">
        <v>857</v>
      </c>
      <c r="BD51">
        <v>40</v>
      </c>
      <c r="BE51" t="s">
        <v>1237</v>
      </c>
      <c r="BF51">
        <v>0</v>
      </c>
      <c r="BG51">
        <v>139</v>
      </c>
      <c r="BH51">
        <v>20</v>
      </c>
      <c r="BI51" t="s">
        <v>514</v>
      </c>
      <c r="BJ51" t="s">
        <v>1172</v>
      </c>
      <c r="BK51" t="s">
        <v>5</v>
      </c>
      <c r="BL51" t="s">
        <v>5</v>
      </c>
      <c r="BM51" t="s">
        <v>38</v>
      </c>
      <c r="BN51">
        <v>139</v>
      </c>
      <c r="BO51" t="s">
        <v>5</v>
      </c>
      <c r="BP51">
        <v>860</v>
      </c>
      <c r="BQ51" t="s">
        <v>325</v>
      </c>
      <c r="BR51" t="s">
        <v>129</v>
      </c>
      <c r="BS51" t="s">
        <v>1461</v>
      </c>
      <c r="BT51">
        <v>1</v>
      </c>
      <c r="BU51" t="s">
        <v>6</v>
      </c>
      <c r="BV51" t="s">
        <v>5</v>
      </c>
      <c r="BW51">
        <v>900</v>
      </c>
      <c r="BX51" t="s">
        <v>74</v>
      </c>
      <c r="BY51" t="s">
        <v>1591</v>
      </c>
      <c r="BZ51" t="s">
        <v>1</v>
      </c>
      <c r="CA51" t="s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85</v>
      </c>
      <c r="DO51">
        <f>SUM($CB51,$CC51:CL51)-SUM($EC51:EM51)</f>
        <v>45</v>
      </c>
      <c r="DP51">
        <f>SUM($CB51,$CC51:CM51)-SUM($EC51:EN51)</f>
        <v>-10</v>
      </c>
      <c r="DQ51">
        <f>SUM($CB51,$CC51:CN51)-SUM($EC51:EO51)</f>
        <v>-65</v>
      </c>
      <c r="DR51">
        <f>SUM($CB51,$CC51:CO51)-SUM($EC51:EP51)</f>
        <v>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10</v>
      </c>
      <c r="EM51" cm="1">
        <f t="array" ref="EM51">SUMPRODUCT($K51:$AJ51,TRANSPOSE(EM$4:EM$29))</f>
        <v>40</v>
      </c>
      <c r="EN51" cm="1">
        <f t="array" ref="EN51">SUMPRODUCT($K51:$AJ51,TRANSPOSE(EN$4:EN$29))</f>
        <v>55</v>
      </c>
      <c r="EO51" cm="1">
        <f t="array" ref="EO51">SUMPRODUCT($K51:$AJ51,TRANSPOSE(EO$4:EO$29))</f>
        <v>55</v>
      </c>
      <c r="EP51" cm="1">
        <f t="array" ref="EP51">SUMPRODUCT($K51:$AJ51,TRANSPOSE(EP$4:EP$29))</f>
        <v>35</v>
      </c>
      <c r="EQ51" cm="1">
        <f t="array" ref="EQ51">SUMPRODUCT($K51:$AJ51,TRANSPOSE(EQ$4:EQ$29))</f>
        <v>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1"/>
        <v>0</v>
      </c>
      <c r="FB51" t="b">
        <f t="shared" si="32"/>
        <v>1</v>
      </c>
      <c r="FF51" t="s">
        <v>1393</v>
      </c>
      <c r="GA51" t="s">
        <v>1581</v>
      </c>
      <c r="GG51" t="s">
        <v>1580</v>
      </c>
    </row>
    <row r="52" spans="1:189" hidden="1" x14ac:dyDescent="0.2">
      <c r="A52">
        <v>26</v>
      </c>
      <c r="B52" s="8" t="s">
        <v>1500</v>
      </c>
      <c r="C52" t="s">
        <v>1167</v>
      </c>
      <c r="D52">
        <v>418803861</v>
      </c>
      <c r="E52" t="s">
        <v>1590</v>
      </c>
      <c r="G52" t="s">
        <v>6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8"/>
        <v>5040</v>
      </c>
      <c r="AL52" s="1">
        <f t="shared" si="29"/>
        <v>5040</v>
      </c>
      <c r="AP52" s="1" t="s">
        <v>85</v>
      </c>
      <c r="AQ52" s="1">
        <f>VLOOKUP($B52,'[2]AVL F03 05.05.26_לעבוד'!$B$29:$H$721,6,)</f>
        <v>0</v>
      </c>
      <c r="AR52" s="1" t="s">
        <v>1195</v>
      </c>
      <c r="AS52" s="1" t="s">
        <v>1195</v>
      </c>
      <c r="AT52">
        <f t="shared" si="30"/>
        <v>0</v>
      </c>
      <c r="AU52" t="e">
        <f>VLOOKUP(B52,'[3]AVL F03 05.05.26_לעבוד'!$B$27:$B$694,1,)</f>
        <v>#N/A</v>
      </c>
      <c r="AV52" t="s">
        <v>1196</v>
      </c>
      <c r="AW52" t="s">
        <v>1775</v>
      </c>
      <c r="AX52">
        <v>1</v>
      </c>
      <c r="AY52">
        <v>0</v>
      </c>
      <c r="AZ52" t="s">
        <v>0</v>
      </c>
      <c r="BA52">
        <v>1</v>
      </c>
      <c r="BB52" t="s">
        <v>13</v>
      </c>
      <c r="BC52">
        <v>300</v>
      </c>
      <c r="BD52">
        <v>15</v>
      </c>
      <c r="BE52" t="s">
        <v>1366</v>
      </c>
      <c r="BF52">
        <v>0</v>
      </c>
      <c r="BG52">
        <v>0</v>
      </c>
      <c r="BH52">
        <v>20</v>
      </c>
      <c r="BI52" t="s">
        <v>514</v>
      </c>
      <c r="BJ52" t="s">
        <v>1253</v>
      </c>
      <c r="BK52" t="s">
        <v>5</v>
      </c>
      <c r="BL52" t="s">
        <v>5</v>
      </c>
      <c r="BM52" t="s">
        <v>38</v>
      </c>
      <c r="BN52">
        <v>0</v>
      </c>
      <c r="BO52" t="s">
        <v>5</v>
      </c>
      <c r="BP52">
        <v>236</v>
      </c>
      <c r="BQ52" t="s">
        <v>1193</v>
      </c>
      <c r="BR52" t="s">
        <v>129</v>
      </c>
      <c r="BS52" t="s">
        <v>1365</v>
      </c>
      <c r="BT52">
        <v>1</v>
      </c>
      <c r="BU52" t="s">
        <v>6</v>
      </c>
      <c r="BV52" t="s">
        <v>5</v>
      </c>
      <c r="BW52" t="s">
        <v>1249</v>
      </c>
      <c r="BX52" t="s">
        <v>74</v>
      </c>
      <c r="BY52">
        <v>1</v>
      </c>
      <c r="BZ52">
        <v>0</v>
      </c>
      <c r="CA52" t="s">
        <v>0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9999759</v>
      </c>
      <c r="DO52">
        <f>SUM($CB52,$CC52:CL52)-SUM($EC52:EM52)</f>
        <v>9999119</v>
      </c>
      <c r="DP52">
        <f>SUM($CB52,$CC52:CM52)-SUM($EC52:EN52)</f>
        <v>9998239</v>
      </c>
      <c r="DQ52">
        <f>SUM($CB52,$CC52:CN52)-SUM($EC52:EO52)</f>
        <v>9997359</v>
      </c>
      <c r="DR52">
        <f>SUM($CB52,$CC52:CO52)-SUM($EC52:EP52)</f>
        <v>9996799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160</v>
      </c>
      <c r="EM52" cm="1">
        <f t="array" ref="EM52">SUMPRODUCT($K52:$AJ52,TRANSPOSE(EM$4:EM$29))</f>
        <v>640</v>
      </c>
      <c r="EN52" cm="1">
        <f t="array" ref="EN52">SUMPRODUCT($K52:$AJ52,TRANSPOSE(EN$4:EN$29))</f>
        <v>880</v>
      </c>
      <c r="EO52" cm="1">
        <f t="array" ref="EO52">SUMPRODUCT($K52:$AJ52,TRANSPOSE(EO$4:EO$29))</f>
        <v>880</v>
      </c>
      <c r="EP52" cm="1">
        <f t="array" ref="EP52">SUMPRODUCT($K52:$AJ52,TRANSPOSE(EP$4:EP$29))</f>
        <v>560</v>
      </c>
      <c r="EQ52" cm="1">
        <f t="array" ref="EQ52">SUMPRODUCT($K52:$AJ52,TRANSPOSE(EQ$4:EQ$29))</f>
        <v>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1"/>
        <v>0</v>
      </c>
      <c r="FB52" t="b">
        <f t="shared" si="32"/>
        <v>0</v>
      </c>
      <c r="FF52" t="s">
        <v>1364</v>
      </c>
      <c r="GB52" t="s">
        <v>1581</v>
      </c>
      <c r="GG52" t="s">
        <v>1580</v>
      </c>
    </row>
    <row r="53" spans="1:189" hidden="1" x14ac:dyDescent="0.2">
      <c r="A53">
        <v>27</v>
      </c>
      <c r="B53" s="7" t="s">
        <v>1589</v>
      </c>
      <c r="C53" t="s">
        <v>1167</v>
      </c>
      <c r="D53">
        <v>414847057</v>
      </c>
      <c r="E53" t="s">
        <v>1588</v>
      </c>
      <c r="G53" t="s">
        <v>6</v>
      </c>
      <c r="H53" s="1">
        <v>1</v>
      </c>
      <c r="I53" s="1">
        <v>1</v>
      </c>
      <c r="J53" s="1">
        <f>VLOOKUP(B53,'[4]AVL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8"/>
        <v>315</v>
      </c>
      <c r="AL53" s="1">
        <f t="shared" si="29"/>
        <v>315</v>
      </c>
      <c r="AP53" s="1" t="s">
        <v>85</v>
      </c>
      <c r="AQ53" s="1">
        <f>VLOOKUP($B53,'[2]AVL F03 05.05.26_לעבוד'!$B$29:$H$721,6,)</f>
        <v>0</v>
      </c>
      <c r="AR53" s="1" t="s">
        <v>78</v>
      </c>
      <c r="AS53" s="1" t="s">
        <v>93</v>
      </c>
      <c r="AT53">
        <f t="shared" si="30"/>
        <v>0</v>
      </c>
      <c r="AU53" t="str">
        <f>VLOOKUP(B53,'[3]AVL F03 05.05.26_לעבוד'!$B$27:$B$694,1,)</f>
        <v>1093N696-001</v>
      </c>
      <c r="AW53" t="s">
        <v>1785</v>
      </c>
      <c r="AX53" t="s">
        <v>1290</v>
      </c>
      <c r="AY53">
        <v>0</v>
      </c>
      <c r="AZ53" t="s">
        <v>0</v>
      </c>
      <c r="BA53">
        <v>1</v>
      </c>
      <c r="BB53" t="s">
        <v>13</v>
      </c>
      <c r="BC53">
        <v>857</v>
      </c>
      <c r="BD53">
        <v>90</v>
      </c>
      <c r="BE53" t="s">
        <v>1173</v>
      </c>
      <c r="BF53">
        <v>0</v>
      </c>
      <c r="BG53">
        <v>0</v>
      </c>
      <c r="BH53">
        <v>20</v>
      </c>
      <c r="BI53" t="s">
        <v>514</v>
      </c>
      <c r="BJ53" t="s">
        <v>1182</v>
      </c>
      <c r="BK53" t="s">
        <v>5</v>
      </c>
      <c r="BL53" t="s">
        <v>5</v>
      </c>
      <c r="BM53" t="s">
        <v>9</v>
      </c>
      <c r="BN53">
        <v>0</v>
      </c>
      <c r="BO53" t="s">
        <v>5</v>
      </c>
      <c r="BP53">
        <v>230</v>
      </c>
      <c r="BQ53" t="s">
        <v>325</v>
      </c>
      <c r="BR53" t="s">
        <v>129</v>
      </c>
      <c r="BS53" t="s">
        <v>1506</v>
      </c>
      <c r="BT53">
        <v>1</v>
      </c>
      <c r="BU53" t="s">
        <v>6</v>
      </c>
      <c r="BV53" t="s">
        <v>5</v>
      </c>
      <c r="BW53">
        <v>225</v>
      </c>
      <c r="BX53" t="s">
        <v>347</v>
      </c>
      <c r="BY53" t="s">
        <v>1290</v>
      </c>
      <c r="BZ53" t="s">
        <v>1</v>
      </c>
      <c r="CA53" t="s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185</v>
      </c>
      <c r="DO53">
        <f>SUM($CB53,$CC53:CL53)-SUM($EC53:EM53)</f>
        <v>145</v>
      </c>
      <c r="DP53">
        <f>SUM($CB53,$CC53:CM53)-SUM($EC53:EN53)</f>
        <v>90</v>
      </c>
      <c r="DQ53">
        <f>SUM($CB53,$CC53:CN53)-SUM($EC53:EO53)</f>
        <v>35</v>
      </c>
      <c r="DR53">
        <f>SUM($CB53,$CC53:CO53)-SUM($EC53:EP53)</f>
        <v>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10</v>
      </c>
      <c r="EM53" cm="1">
        <f t="array" ref="EM53">SUMPRODUCT($K53:$AJ53,TRANSPOSE(EM$4:EM$29))</f>
        <v>40</v>
      </c>
      <c r="EN53" cm="1">
        <f t="array" ref="EN53">SUMPRODUCT($K53:$AJ53,TRANSPOSE(EN$4:EN$29))</f>
        <v>55</v>
      </c>
      <c r="EO53" cm="1">
        <f t="array" ref="EO53">SUMPRODUCT($K53:$AJ53,TRANSPOSE(EO$4:EO$29))</f>
        <v>55</v>
      </c>
      <c r="EP53" cm="1">
        <f t="array" ref="EP53">SUMPRODUCT($K53:$AJ53,TRANSPOSE(EP$4:EP$29))</f>
        <v>35</v>
      </c>
      <c r="EQ53" cm="1">
        <f t="array" ref="EQ53">SUMPRODUCT($K53:$AJ53,TRANSPOSE(EQ$4:EQ$29))</f>
        <v>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1"/>
        <v>0</v>
      </c>
      <c r="FB53" t="b">
        <f t="shared" si="32"/>
        <v>0</v>
      </c>
      <c r="FF53" t="s">
        <v>285</v>
      </c>
      <c r="GC53" t="s">
        <v>1581</v>
      </c>
      <c r="GG53" t="s">
        <v>1580</v>
      </c>
    </row>
    <row r="54" spans="1:189" hidden="1" x14ac:dyDescent="0.2">
      <c r="A54">
        <v>28</v>
      </c>
      <c r="B54" s="7" t="s">
        <v>1587</v>
      </c>
      <c r="C54" t="s">
        <v>1167</v>
      </c>
      <c r="D54">
        <v>409752329</v>
      </c>
      <c r="E54" t="s">
        <v>1586</v>
      </c>
      <c r="G54" t="s">
        <v>6</v>
      </c>
      <c r="H54" s="1">
        <v>1</v>
      </c>
      <c r="I54" s="1">
        <v>32</v>
      </c>
      <c r="J54" s="1">
        <f>VLOOKUP(B54,'[4]AVL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8"/>
        <v>10080</v>
      </c>
      <c r="AL54" s="1">
        <f t="shared" si="29"/>
        <v>10080</v>
      </c>
      <c r="AP54" s="1" t="s">
        <v>85</v>
      </c>
      <c r="AQ54" s="1">
        <f>VLOOKUP($B54,'[2]AVL F03 05.05.26_לעבוד'!$B$29:$H$721,6,)</f>
        <v>0</v>
      </c>
      <c r="AR54" s="1" t="s">
        <v>25</v>
      </c>
      <c r="AS54" s="1" t="s">
        <v>93</v>
      </c>
      <c r="AT54">
        <f t="shared" si="30"/>
        <v>156.80000000000001</v>
      </c>
      <c r="AU54" t="str">
        <f>VLOOKUP(B54,'[3]AVL F03 05.05.26_לעבוד'!$B$27:$B$694,1,)</f>
        <v>1093N705-001</v>
      </c>
      <c r="AW54" t="s">
        <v>1707</v>
      </c>
      <c r="AX54" t="s">
        <v>1394</v>
      </c>
      <c r="AY54">
        <v>4.9000000000000004</v>
      </c>
      <c r="AZ54" t="s">
        <v>0</v>
      </c>
      <c r="BA54">
        <v>1</v>
      </c>
      <c r="BB54" t="s">
        <v>13</v>
      </c>
      <c r="BC54">
        <v>857</v>
      </c>
      <c r="BD54">
        <v>73</v>
      </c>
      <c r="BE54" t="s">
        <v>1173</v>
      </c>
      <c r="BF54">
        <v>0</v>
      </c>
      <c r="BG54">
        <v>4.9000000000000004</v>
      </c>
      <c r="BH54">
        <v>20</v>
      </c>
      <c r="BI54" t="s">
        <v>514</v>
      </c>
      <c r="BJ54" t="s">
        <v>1172</v>
      </c>
      <c r="BK54" t="s">
        <v>5</v>
      </c>
      <c r="BL54" t="s">
        <v>5</v>
      </c>
      <c r="BM54" t="s">
        <v>38</v>
      </c>
      <c r="BN54">
        <v>4.9000000000000004</v>
      </c>
      <c r="BO54" t="s">
        <v>5</v>
      </c>
      <c r="BP54">
        <v>866</v>
      </c>
      <c r="BQ54" t="s">
        <v>325</v>
      </c>
      <c r="BR54" t="s">
        <v>8</v>
      </c>
      <c r="BS54" t="s">
        <v>1461</v>
      </c>
      <c r="BT54">
        <v>1</v>
      </c>
      <c r="BU54" t="s">
        <v>6</v>
      </c>
      <c r="BV54" t="s">
        <v>5</v>
      </c>
      <c r="BW54">
        <v>900</v>
      </c>
      <c r="BX54" t="s">
        <v>74</v>
      </c>
      <c r="BY54" t="s">
        <v>1394</v>
      </c>
      <c r="BZ54" t="s">
        <v>1</v>
      </c>
      <c r="CA54" t="s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1600</v>
      </c>
      <c r="DO54">
        <f>SUM($CB54,$CC54:CL54)-SUM($EC54:EM54)</f>
        <v>-320</v>
      </c>
      <c r="DP54">
        <f>SUM($CB54,$CC54:CM54)-SUM($EC54:EN54)</f>
        <v>-1920</v>
      </c>
      <c r="DQ54">
        <f>SUM($CB54,$CC54:CN54)-SUM($EC54:EO54)</f>
        <v>-3200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1280</v>
      </c>
      <c r="EM54" cm="1">
        <f t="array" ref="EM54">SUMPRODUCT($K54:$AJ54,TRANSPOSE(EM$4:EM$29))</f>
        <v>1920</v>
      </c>
      <c r="EN54" cm="1">
        <f t="array" ref="EN54">SUMPRODUCT($K54:$AJ54,TRANSPOSE(EN$4:EN$29))</f>
        <v>1600</v>
      </c>
      <c r="EO54" cm="1">
        <f t="array" ref="EO54">SUMPRODUCT($K54:$AJ54,TRANSPOSE(EO$4:EO$29))</f>
        <v>1280</v>
      </c>
      <c r="EP54" cm="1">
        <f t="array" ref="EP54">SUMPRODUCT($K54:$AJ54,TRANSPOSE(EP$4:EP$29))</f>
        <v>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1"/>
        <v>0</v>
      </c>
      <c r="FB54" t="b">
        <f t="shared" si="32"/>
        <v>1</v>
      </c>
      <c r="GD54" t="s">
        <v>1581</v>
      </c>
      <c r="GG54" t="s">
        <v>1580</v>
      </c>
    </row>
    <row r="55" spans="1:189" hidden="1" x14ac:dyDescent="0.2">
      <c r="A55">
        <v>29</v>
      </c>
      <c r="B55" s="7" t="s">
        <v>1585</v>
      </c>
      <c r="C55" t="s">
        <v>1167</v>
      </c>
      <c r="D55">
        <v>416012132</v>
      </c>
      <c r="E55" t="s">
        <v>1584</v>
      </c>
      <c r="G55" t="s">
        <v>6</v>
      </c>
      <c r="H55" s="1">
        <v>1</v>
      </c>
      <c r="I55" s="1">
        <v>4</v>
      </c>
      <c r="J55" s="1">
        <f>VLOOKUP(B55,'[4]AVL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8"/>
        <v>1260</v>
      </c>
      <c r="AL55" s="1">
        <f t="shared" si="29"/>
        <v>1260</v>
      </c>
      <c r="AP55" s="1" t="s">
        <v>85</v>
      </c>
      <c r="AQ55" s="1">
        <f>VLOOKUP($B55,'[2]AVL F03 05.05.26_לעבוד'!$B$29:$H$721,6,)</f>
        <v>0</v>
      </c>
      <c r="AR55" s="1" t="s">
        <v>25</v>
      </c>
      <c r="AS55" s="1" t="s">
        <v>93</v>
      </c>
      <c r="AT55">
        <f t="shared" si="30"/>
        <v>0</v>
      </c>
      <c r="AU55" t="str">
        <f>VLOOKUP(B55,'[3]AVL F03 05.05.26_לעבוד'!$B$27:$B$694,1,)</f>
        <v>1093R379-001</v>
      </c>
      <c r="AW55" t="s">
        <v>1711</v>
      </c>
      <c r="AX55" t="s">
        <v>1169</v>
      </c>
      <c r="AY55">
        <v>0</v>
      </c>
      <c r="AZ55" t="s">
        <v>0</v>
      </c>
      <c r="BA55">
        <v>1</v>
      </c>
      <c r="BB55" t="s">
        <v>13</v>
      </c>
      <c r="BC55">
        <v>857</v>
      </c>
      <c r="BD55">
        <v>100</v>
      </c>
      <c r="BE55" t="s">
        <v>1173</v>
      </c>
      <c r="BF55">
        <v>0</v>
      </c>
      <c r="BG55">
        <v>0</v>
      </c>
      <c r="BH55">
        <v>20</v>
      </c>
      <c r="BI55" t="s">
        <v>514</v>
      </c>
      <c r="BJ55" t="s">
        <v>33</v>
      </c>
      <c r="BK55" t="s">
        <v>5</v>
      </c>
      <c r="BL55" t="s">
        <v>5</v>
      </c>
      <c r="BM55" t="s">
        <v>9</v>
      </c>
      <c r="BN55">
        <v>0</v>
      </c>
      <c r="BO55" t="s">
        <v>5</v>
      </c>
      <c r="BP55">
        <v>230</v>
      </c>
      <c r="BQ55" t="s">
        <v>325</v>
      </c>
      <c r="BR55" t="s">
        <v>8</v>
      </c>
      <c r="BS55" t="s">
        <v>1565</v>
      </c>
      <c r="BT55">
        <v>1</v>
      </c>
      <c r="BU55" t="s">
        <v>6</v>
      </c>
      <c r="BV55" t="s">
        <v>5</v>
      </c>
      <c r="BW55">
        <v>900</v>
      </c>
      <c r="BX55" t="s">
        <v>74</v>
      </c>
      <c r="BY55" t="s">
        <v>1169</v>
      </c>
      <c r="BZ55" t="s">
        <v>1</v>
      </c>
      <c r="CA55" t="s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750</v>
      </c>
      <c r="DO55">
        <f>SUM($CB55,$CC55:CL55)-SUM($EC55:EM55)</f>
        <v>590</v>
      </c>
      <c r="DP55">
        <f>SUM($CB55,$CC55:CM55)-SUM($EC55:EN55)</f>
        <v>370</v>
      </c>
      <c r="DQ55">
        <f>SUM($CB55,$CC55:CN55)-SUM($EC55:EO55)</f>
        <v>150</v>
      </c>
      <c r="DR55">
        <f>SUM($CB55,$CC55:CO55)-SUM($EC55:EP55)</f>
        <v>10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40</v>
      </c>
      <c r="EM55" cm="1">
        <f t="array" ref="EM55">SUMPRODUCT($K55:$AJ55,TRANSPOSE(EM$4:EM$29))</f>
        <v>160</v>
      </c>
      <c r="EN55" cm="1">
        <f t="array" ref="EN55">SUMPRODUCT($K55:$AJ55,TRANSPOSE(EN$4:EN$29))</f>
        <v>220</v>
      </c>
      <c r="EO55" cm="1">
        <f t="array" ref="EO55">SUMPRODUCT($K55:$AJ55,TRANSPOSE(EO$4:EO$29))</f>
        <v>220</v>
      </c>
      <c r="EP55" cm="1">
        <f t="array" ref="EP55">SUMPRODUCT($K55:$AJ55,TRANSPOSE(EP$4:EP$29))</f>
        <v>140</v>
      </c>
      <c r="EQ55" cm="1">
        <f t="array" ref="EQ55">SUMPRODUCT($K55:$AJ55,TRANSPOSE(EQ$4:EQ$29))</f>
        <v>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1"/>
        <v>0</v>
      </c>
      <c r="FB55" t="b">
        <f t="shared" si="32"/>
        <v>0</v>
      </c>
      <c r="GE55" t="s">
        <v>1581</v>
      </c>
      <c r="GG55" t="s">
        <v>1580</v>
      </c>
    </row>
    <row r="56" spans="1:189" hidden="1" x14ac:dyDescent="0.2">
      <c r="A56">
        <v>30</v>
      </c>
      <c r="B56" s="7" t="s">
        <v>1583</v>
      </c>
      <c r="C56" t="s">
        <v>1167</v>
      </c>
      <c r="D56">
        <v>410410324</v>
      </c>
      <c r="E56" t="s">
        <v>1582</v>
      </c>
      <c r="G56" t="s">
        <v>6</v>
      </c>
      <c r="H56" s="1">
        <v>1</v>
      </c>
      <c r="I56" s="1">
        <v>2</v>
      </c>
      <c r="J56" s="1">
        <f>VLOOKUP(B56,'[4]AVL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8"/>
        <v>630</v>
      </c>
      <c r="AL56" s="1">
        <f t="shared" si="29"/>
        <v>630</v>
      </c>
      <c r="AP56" s="1" t="s">
        <v>85</v>
      </c>
      <c r="AQ56" s="1">
        <f>VLOOKUP($B56,'[2]AVL F03 05.05.26_לעבוד'!$B$29:$H$721,6,)</f>
        <v>0</v>
      </c>
      <c r="AR56" s="1" t="s">
        <v>25</v>
      </c>
      <c r="AS56" s="1" t="s">
        <v>93</v>
      </c>
      <c r="AT56">
        <f t="shared" si="30"/>
        <v>40</v>
      </c>
      <c r="AU56" t="str">
        <f>VLOOKUP(B56,'[3]AVL F03 05.05.26_לעבוד'!$B$27:$B$694,1,)</f>
        <v>1093U332-001</v>
      </c>
      <c r="AW56" t="s">
        <v>1712</v>
      </c>
      <c r="AX56" t="s">
        <v>1255</v>
      </c>
      <c r="AY56">
        <v>20</v>
      </c>
      <c r="AZ56" t="s">
        <v>0</v>
      </c>
      <c r="BA56">
        <v>1</v>
      </c>
      <c r="BB56" t="s">
        <v>13</v>
      </c>
      <c r="BC56">
        <v>356</v>
      </c>
      <c r="BD56">
        <v>153</v>
      </c>
      <c r="BE56" t="s">
        <v>131</v>
      </c>
      <c r="BF56">
        <v>0</v>
      </c>
      <c r="BG56">
        <v>20</v>
      </c>
      <c r="BH56">
        <v>20</v>
      </c>
      <c r="BI56" t="s">
        <v>514</v>
      </c>
      <c r="BJ56" t="s">
        <v>33</v>
      </c>
      <c r="BK56" t="s">
        <v>5</v>
      </c>
      <c r="BL56" t="s">
        <v>5</v>
      </c>
      <c r="BM56" t="s">
        <v>9</v>
      </c>
      <c r="BN56">
        <v>20</v>
      </c>
      <c r="BO56" t="s">
        <v>5</v>
      </c>
      <c r="BP56">
        <v>900</v>
      </c>
      <c r="BQ56" t="s">
        <v>325</v>
      </c>
      <c r="BR56" t="s">
        <v>8</v>
      </c>
      <c r="BS56" t="s">
        <v>1565</v>
      </c>
      <c r="BT56">
        <v>1</v>
      </c>
      <c r="BU56" t="s">
        <v>6</v>
      </c>
      <c r="BV56" t="s">
        <v>5</v>
      </c>
      <c r="BW56">
        <v>232</v>
      </c>
      <c r="BX56" t="s">
        <v>74</v>
      </c>
      <c r="BY56" t="s">
        <v>1255</v>
      </c>
      <c r="BZ56" t="s">
        <v>1</v>
      </c>
      <c r="CA56" t="s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1"/>
        <v>0</v>
      </c>
      <c r="FB56" t="b">
        <f t="shared" si="32"/>
        <v>0</v>
      </c>
      <c r="GF56" t="s">
        <v>1581</v>
      </c>
      <c r="GG56" t="s">
        <v>1580</v>
      </c>
    </row>
    <row r="57" spans="1:189" hidden="1" x14ac:dyDescent="0.2">
      <c r="A57">
        <v>31</v>
      </c>
      <c r="B57" s="7" t="s">
        <v>1579</v>
      </c>
      <c r="C57" t="s">
        <v>1167</v>
      </c>
      <c r="D57">
        <v>410422226</v>
      </c>
      <c r="E57" t="s">
        <v>1578</v>
      </c>
      <c r="G57" t="s">
        <v>6</v>
      </c>
      <c r="H57" s="1">
        <v>1</v>
      </c>
      <c r="I57" s="1">
        <v>2</v>
      </c>
      <c r="J57" s="1">
        <f>VLOOKUP(B57,'[4]AVL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8"/>
        <v>630</v>
      </c>
      <c r="AL57" s="1">
        <f t="shared" si="29"/>
        <v>630</v>
      </c>
      <c r="AP57" s="1" t="s">
        <v>85</v>
      </c>
      <c r="AQ57" s="1">
        <f>VLOOKUP($B57,'[2]AVL F03 05.05.26_לעבוד'!$B$29:$H$721,6,)</f>
        <v>0</v>
      </c>
      <c r="AR57" s="1" t="s">
        <v>25</v>
      </c>
      <c r="AS57" s="1" t="s">
        <v>93</v>
      </c>
      <c r="AT57">
        <f t="shared" si="30"/>
        <v>11</v>
      </c>
      <c r="AU57" t="str">
        <f>VLOOKUP(B57,'[3]AVL F03 05.05.26_לעבוד'!$B$27:$B$694,1,)</f>
        <v>1093U335-001</v>
      </c>
      <c r="AW57" t="s">
        <v>1712</v>
      </c>
      <c r="AX57" t="s">
        <v>1255</v>
      </c>
      <c r="AY57">
        <v>5.5</v>
      </c>
      <c r="AZ57" t="s">
        <v>0</v>
      </c>
      <c r="BA57">
        <v>1</v>
      </c>
      <c r="BB57" t="s">
        <v>13</v>
      </c>
      <c r="BC57">
        <v>356</v>
      </c>
      <c r="BD57">
        <v>102</v>
      </c>
      <c r="BE57" t="s">
        <v>294</v>
      </c>
      <c r="BF57">
        <v>0</v>
      </c>
      <c r="BG57">
        <v>5.5</v>
      </c>
      <c r="BH57">
        <v>20</v>
      </c>
      <c r="BI57" t="s">
        <v>514</v>
      </c>
      <c r="BJ57" t="s">
        <v>33</v>
      </c>
      <c r="BK57" t="s">
        <v>5</v>
      </c>
      <c r="BL57" t="s">
        <v>5</v>
      </c>
      <c r="BM57" t="s">
        <v>9</v>
      </c>
      <c r="BN57">
        <v>5.5</v>
      </c>
      <c r="BO57" t="s">
        <v>5</v>
      </c>
      <c r="BP57">
        <v>900</v>
      </c>
      <c r="BQ57" t="s">
        <v>325</v>
      </c>
      <c r="BR57" t="s">
        <v>8</v>
      </c>
      <c r="BS57" t="s">
        <v>1565</v>
      </c>
      <c r="BT57">
        <v>1</v>
      </c>
      <c r="BU57" t="s">
        <v>6</v>
      </c>
      <c r="BV57" t="s">
        <v>5</v>
      </c>
      <c r="BW57">
        <v>232</v>
      </c>
      <c r="BX57" t="s">
        <v>74</v>
      </c>
      <c r="BY57" t="s">
        <v>1255</v>
      </c>
      <c r="BZ57" t="s">
        <v>1</v>
      </c>
      <c r="CA57" t="s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1"/>
        <v>0</v>
      </c>
      <c r="FB57" t="b">
        <f t="shared" si="32"/>
        <v>0</v>
      </c>
    </row>
    <row r="58" spans="1:189" hidden="1" x14ac:dyDescent="0.2">
      <c r="A58">
        <v>32</v>
      </c>
      <c r="B58" s="7" t="s">
        <v>1577</v>
      </c>
      <c r="C58" t="s">
        <v>1167</v>
      </c>
      <c r="D58">
        <v>410404206</v>
      </c>
      <c r="E58" t="s">
        <v>1576</v>
      </c>
      <c r="G58" t="s">
        <v>6</v>
      </c>
      <c r="H58" s="1">
        <v>1</v>
      </c>
      <c r="I58" s="1">
        <v>6</v>
      </c>
      <c r="J58" s="1">
        <f>VLOOKUP(B58,'[4]AVL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8"/>
        <v>1890</v>
      </c>
      <c r="AL58" s="1">
        <f t="shared" si="29"/>
        <v>1890</v>
      </c>
      <c r="AP58" s="1" t="s">
        <v>85</v>
      </c>
      <c r="AQ58" s="1">
        <f>VLOOKUP($B58,'[2]AVL F03 05.05.26_לעבוד'!$B$29:$H$721,6,)</f>
        <v>0</v>
      </c>
      <c r="AR58" s="1" t="s">
        <v>25</v>
      </c>
      <c r="AS58" s="1" t="s">
        <v>93</v>
      </c>
      <c r="AT58">
        <f t="shared" si="30"/>
        <v>27.599999999999998</v>
      </c>
      <c r="AU58" t="str">
        <f>VLOOKUP(B58,'[3]AVL F03 05.05.26_לעבוד'!$B$27:$B$694,1,)</f>
        <v>1093U336-001</v>
      </c>
      <c r="AW58" t="s">
        <v>1712</v>
      </c>
      <c r="AX58" t="s">
        <v>1255</v>
      </c>
      <c r="AY58">
        <v>4.5999999999999996</v>
      </c>
      <c r="AZ58" t="s">
        <v>0</v>
      </c>
      <c r="BA58">
        <v>1</v>
      </c>
      <c r="BB58" t="s">
        <v>13</v>
      </c>
      <c r="BC58">
        <v>356</v>
      </c>
      <c r="BD58">
        <v>100</v>
      </c>
      <c r="BE58" t="s">
        <v>131</v>
      </c>
      <c r="BF58">
        <v>0</v>
      </c>
      <c r="BG58">
        <v>4.5999999999999996</v>
      </c>
      <c r="BH58">
        <v>20</v>
      </c>
      <c r="BI58" t="s">
        <v>514</v>
      </c>
      <c r="BJ58" t="s">
        <v>33</v>
      </c>
      <c r="BK58" t="s">
        <v>5</v>
      </c>
      <c r="BL58" t="s">
        <v>5</v>
      </c>
      <c r="BM58" t="s">
        <v>9</v>
      </c>
      <c r="BN58">
        <v>4.5999999999999996</v>
      </c>
      <c r="BO58" t="s">
        <v>5</v>
      </c>
      <c r="BP58">
        <v>900</v>
      </c>
      <c r="BQ58" t="s">
        <v>325</v>
      </c>
      <c r="BR58" t="s">
        <v>8</v>
      </c>
      <c r="BS58" t="s">
        <v>1565</v>
      </c>
      <c r="BT58">
        <v>1</v>
      </c>
      <c r="BU58" t="s">
        <v>6</v>
      </c>
      <c r="BV58" t="s">
        <v>5</v>
      </c>
      <c r="BW58">
        <v>232</v>
      </c>
      <c r="BX58" t="s">
        <v>74</v>
      </c>
      <c r="BY58" t="s">
        <v>1255</v>
      </c>
      <c r="BZ58" t="s">
        <v>1</v>
      </c>
      <c r="CA58" t="s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1"/>
        <v>0</v>
      </c>
      <c r="FB58" t="b">
        <f t="shared" si="32"/>
        <v>0</v>
      </c>
    </row>
    <row r="59" spans="1:189" hidden="1" x14ac:dyDescent="0.2">
      <c r="A59">
        <v>33</v>
      </c>
      <c r="B59" s="7" t="s">
        <v>1575</v>
      </c>
      <c r="C59" t="s">
        <v>1167</v>
      </c>
      <c r="D59">
        <v>410404209</v>
      </c>
      <c r="E59" t="s">
        <v>1574</v>
      </c>
      <c r="G59" t="s">
        <v>6</v>
      </c>
      <c r="H59" s="1">
        <v>1</v>
      </c>
      <c r="I59" s="1">
        <v>1</v>
      </c>
      <c r="J59" s="1">
        <f>VLOOKUP(B59,'[4]AVL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8"/>
        <v>315</v>
      </c>
      <c r="AL59" s="1">
        <f t="shared" si="29"/>
        <v>315</v>
      </c>
      <c r="AP59" s="1" t="s">
        <v>85</v>
      </c>
      <c r="AQ59" s="1">
        <f>VLOOKUP($B59,'[2]AVL F03 05.05.26_לעבוד'!$B$29:$H$721,6,)</f>
        <v>0</v>
      </c>
      <c r="AR59" s="1" t="s">
        <v>25</v>
      </c>
      <c r="AS59" s="1" t="s">
        <v>93</v>
      </c>
      <c r="AT59">
        <f t="shared" si="30"/>
        <v>7.95</v>
      </c>
      <c r="AU59" t="str">
        <f>VLOOKUP(B59,'[3]AVL F03 05.05.26_לעבוד'!$B$27:$B$694,1,)</f>
        <v>1093U337-001</v>
      </c>
      <c r="AW59" t="s">
        <v>1712</v>
      </c>
      <c r="AX59" t="s">
        <v>1255</v>
      </c>
      <c r="AY59">
        <v>7.95</v>
      </c>
      <c r="AZ59" t="s">
        <v>0</v>
      </c>
      <c r="BA59">
        <v>1</v>
      </c>
      <c r="BB59" t="s">
        <v>13</v>
      </c>
      <c r="BC59">
        <v>356</v>
      </c>
      <c r="BD59">
        <v>100</v>
      </c>
      <c r="BE59" t="s">
        <v>131</v>
      </c>
      <c r="BF59">
        <v>0</v>
      </c>
      <c r="BG59">
        <v>7.95</v>
      </c>
      <c r="BH59">
        <v>20</v>
      </c>
      <c r="BI59" t="s">
        <v>514</v>
      </c>
      <c r="BJ59" t="s">
        <v>33</v>
      </c>
      <c r="BK59" t="s">
        <v>5</v>
      </c>
      <c r="BL59" t="s">
        <v>5</v>
      </c>
      <c r="BM59" t="s">
        <v>9</v>
      </c>
      <c r="BN59">
        <v>7.95</v>
      </c>
      <c r="BO59" t="s">
        <v>5</v>
      </c>
      <c r="BP59">
        <v>900</v>
      </c>
      <c r="BQ59" t="s">
        <v>325</v>
      </c>
      <c r="BR59" t="s">
        <v>8</v>
      </c>
      <c r="BS59" t="s">
        <v>1565</v>
      </c>
      <c r="BT59">
        <v>1</v>
      </c>
      <c r="BU59" t="s">
        <v>6</v>
      </c>
      <c r="BV59" t="s">
        <v>5</v>
      </c>
      <c r="BW59">
        <v>232</v>
      </c>
      <c r="BX59" t="s">
        <v>74</v>
      </c>
      <c r="BY59" t="s">
        <v>1255</v>
      </c>
      <c r="BZ59" t="s">
        <v>1</v>
      </c>
      <c r="CA59" t="s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1"/>
        <v>0</v>
      </c>
      <c r="FB59" t="b">
        <f t="shared" si="32"/>
        <v>0</v>
      </c>
    </row>
    <row r="60" spans="1:189" hidden="1" x14ac:dyDescent="0.2">
      <c r="A60">
        <v>34</v>
      </c>
      <c r="B60" s="7" t="s">
        <v>1573</v>
      </c>
      <c r="C60" t="s">
        <v>1167</v>
      </c>
      <c r="D60">
        <v>410404207</v>
      </c>
      <c r="E60" t="s">
        <v>1572</v>
      </c>
      <c r="G60" t="s">
        <v>6</v>
      </c>
      <c r="H60" s="1">
        <v>1</v>
      </c>
      <c r="I60" s="1">
        <v>2</v>
      </c>
      <c r="J60" s="1">
        <f>VLOOKUP(B60,'[4]AVL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8"/>
        <v>630</v>
      </c>
      <c r="AL60" s="1">
        <f t="shared" si="29"/>
        <v>630</v>
      </c>
      <c r="AP60" s="1" t="s">
        <v>85</v>
      </c>
      <c r="AQ60" s="1">
        <f>VLOOKUP($B60,'[2]AVL F03 05.05.26_לעבוד'!$B$29:$H$721,6,)</f>
        <v>0</v>
      </c>
      <c r="AR60" s="1" t="s">
        <v>25</v>
      </c>
      <c r="AS60" s="1" t="s">
        <v>93</v>
      </c>
      <c r="AT60">
        <f t="shared" si="30"/>
        <v>12.4</v>
      </c>
      <c r="AU60" t="str">
        <f>VLOOKUP(B60,'[3]AVL F03 05.05.26_לעבוד'!$B$27:$B$694,1,)</f>
        <v>1093U338-001</v>
      </c>
      <c r="AW60" t="s">
        <v>1713</v>
      </c>
      <c r="AX60" t="s">
        <v>1255</v>
      </c>
      <c r="AY60">
        <v>6.2</v>
      </c>
      <c r="AZ60" t="s">
        <v>0</v>
      </c>
      <c r="BA60">
        <v>1</v>
      </c>
      <c r="BB60" t="s">
        <v>13</v>
      </c>
      <c r="BC60">
        <v>356</v>
      </c>
      <c r="BD60">
        <v>77</v>
      </c>
      <c r="BE60" t="s">
        <v>131</v>
      </c>
      <c r="BF60">
        <v>0</v>
      </c>
      <c r="BG60">
        <v>6.2</v>
      </c>
      <c r="BH60">
        <v>20</v>
      </c>
      <c r="BI60" t="s">
        <v>514</v>
      </c>
      <c r="BJ60" t="s">
        <v>33</v>
      </c>
      <c r="BK60" t="s">
        <v>5</v>
      </c>
      <c r="BL60" t="s">
        <v>5</v>
      </c>
      <c r="BM60" t="s">
        <v>9</v>
      </c>
      <c r="BN60">
        <v>6.2</v>
      </c>
      <c r="BO60" t="s">
        <v>5</v>
      </c>
      <c r="BP60">
        <v>900</v>
      </c>
      <c r="BQ60" t="s">
        <v>325</v>
      </c>
      <c r="BR60" t="s">
        <v>8</v>
      </c>
      <c r="BS60" t="s">
        <v>1565</v>
      </c>
      <c r="BT60">
        <v>1</v>
      </c>
      <c r="BU60" t="s">
        <v>6</v>
      </c>
      <c r="BV60" t="s">
        <v>5</v>
      </c>
      <c r="BW60">
        <v>232</v>
      </c>
      <c r="BX60" t="s">
        <v>74</v>
      </c>
      <c r="BY60" t="s">
        <v>1255</v>
      </c>
      <c r="BZ60" t="s">
        <v>1</v>
      </c>
      <c r="CA60" t="s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1"/>
        <v>0</v>
      </c>
      <c r="FB60" t="b">
        <f t="shared" si="32"/>
        <v>0</v>
      </c>
    </row>
    <row r="61" spans="1:189" hidden="1" x14ac:dyDescent="0.2">
      <c r="A61">
        <v>35</v>
      </c>
      <c r="B61" s="7" t="s">
        <v>1571</v>
      </c>
      <c r="C61" t="s">
        <v>1167</v>
      </c>
      <c r="D61">
        <v>410404208</v>
      </c>
      <c r="E61" t="s">
        <v>1570</v>
      </c>
      <c r="G61" t="s">
        <v>6</v>
      </c>
      <c r="H61" s="1">
        <v>1</v>
      </c>
      <c r="I61" s="1">
        <v>1</v>
      </c>
      <c r="J61" s="1">
        <f>VLOOKUP(B61,'[4]AVL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8"/>
        <v>315</v>
      </c>
      <c r="AL61" s="1">
        <f t="shared" si="29"/>
        <v>315</v>
      </c>
      <c r="AP61" s="1" t="s">
        <v>85</v>
      </c>
      <c r="AQ61" s="1">
        <f>VLOOKUP($B61,'[2]AVL F03 05.05.26_לעבוד'!$B$29:$H$721,6,)</f>
        <v>0</v>
      </c>
      <c r="AR61" s="1" t="s">
        <v>25</v>
      </c>
      <c r="AS61" s="1" t="s">
        <v>93</v>
      </c>
      <c r="AT61">
        <f t="shared" si="30"/>
        <v>6.3</v>
      </c>
      <c r="AU61" t="str">
        <f>VLOOKUP(B61,'[3]AVL F03 05.05.26_לעבוד'!$B$27:$B$694,1,)</f>
        <v>1093U339-001</v>
      </c>
      <c r="AW61" t="s">
        <v>1713</v>
      </c>
      <c r="AX61" t="s">
        <v>1255</v>
      </c>
      <c r="AY61">
        <v>6.3</v>
      </c>
      <c r="AZ61" t="s">
        <v>0</v>
      </c>
      <c r="BA61">
        <v>1</v>
      </c>
      <c r="BB61" t="s">
        <v>13</v>
      </c>
      <c r="BC61">
        <v>356</v>
      </c>
      <c r="BD61">
        <v>77</v>
      </c>
      <c r="BE61" t="s">
        <v>131</v>
      </c>
      <c r="BF61">
        <v>0</v>
      </c>
      <c r="BG61">
        <v>6.3</v>
      </c>
      <c r="BH61">
        <v>20</v>
      </c>
      <c r="BI61" t="s">
        <v>514</v>
      </c>
      <c r="BJ61" t="s">
        <v>33</v>
      </c>
      <c r="BK61" t="s">
        <v>5</v>
      </c>
      <c r="BL61" t="s">
        <v>5</v>
      </c>
      <c r="BM61" t="s">
        <v>9</v>
      </c>
      <c r="BN61">
        <v>6.3</v>
      </c>
      <c r="BO61" t="s">
        <v>5</v>
      </c>
      <c r="BP61">
        <v>900</v>
      </c>
      <c r="BQ61" t="s">
        <v>325</v>
      </c>
      <c r="BR61" t="s">
        <v>8</v>
      </c>
      <c r="BS61" t="s">
        <v>1565</v>
      </c>
      <c r="BT61">
        <v>1</v>
      </c>
      <c r="BU61" t="s">
        <v>6</v>
      </c>
      <c r="BV61" t="s">
        <v>5</v>
      </c>
      <c r="BW61">
        <v>232</v>
      </c>
      <c r="BX61" t="s">
        <v>74</v>
      </c>
      <c r="BY61" t="s">
        <v>1255</v>
      </c>
      <c r="BZ61" t="s">
        <v>1</v>
      </c>
      <c r="CA61" t="s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1"/>
        <v>0</v>
      </c>
      <c r="FB61" t="b">
        <f t="shared" si="32"/>
        <v>0</v>
      </c>
    </row>
    <row r="62" spans="1:189" hidden="1" x14ac:dyDescent="0.2">
      <c r="A62">
        <v>36</v>
      </c>
      <c r="B62" s="7" t="s">
        <v>1569</v>
      </c>
      <c r="C62" t="s">
        <v>1167</v>
      </c>
      <c r="D62">
        <v>410422285</v>
      </c>
      <c r="E62" t="s">
        <v>1568</v>
      </c>
      <c r="G62" t="s">
        <v>6</v>
      </c>
      <c r="H62" s="1">
        <v>1</v>
      </c>
      <c r="I62" s="1">
        <v>1</v>
      </c>
      <c r="J62" s="1">
        <f>VLOOKUP(B62,'[4]AVL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8"/>
        <v>315</v>
      </c>
      <c r="AL62" s="1">
        <f t="shared" si="29"/>
        <v>315</v>
      </c>
      <c r="AP62" s="1" t="s">
        <v>85</v>
      </c>
      <c r="AQ62" s="1">
        <f>VLOOKUP($B62,'[2]AVL F03 05.05.26_לעבוד'!$B$29:$H$721,6,)</f>
        <v>0</v>
      </c>
      <c r="AR62" s="1" t="s">
        <v>25</v>
      </c>
      <c r="AS62" s="1" t="s">
        <v>93</v>
      </c>
      <c r="AT62">
        <f t="shared" si="30"/>
        <v>4</v>
      </c>
      <c r="AU62" t="str">
        <f>VLOOKUP(B62,'[3]AVL F03 05.05.26_לעבוד'!$B$27:$B$694,1,)</f>
        <v>1093U347-001</v>
      </c>
      <c r="AW62" t="s">
        <v>1713</v>
      </c>
      <c r="AX62" t="s">
        <v>1229</v>
      </c>
      <c r="AY62">
        <v>4</v>
      </c>
      <c r="AZ62" t="s">
        <v>0</v>
      </c>
      <c r="BA62">
        <v>1</v>
      </c>
      <c r="BB62" t="s">
        <v>13</v>
      </c>
      <c r="BC62">
        <v>356</v>
      </c>
      <c r="BD62">
        <v>33</v>
      </c>
      <c r="BE62" t="s">
        <v>131</v>
      </c>
      <c r="BF62">
        <v>0</v>
      </c>
      <c r="BG62">
        <v>4</v>
      </c>
      <c r="BH62">
        <v>20</v>
      </c>
      <c r="BI62" t="s">
        <v>514</v>
      </c>
      <c r="BJ62" t="s">
        <v>33</v>
      </c>
      <c r="BK62" t="s">
        <v>5</v>
      </c>
      <c r="BL62" t="s">
        <v>5</v>
      </c>
      <c r="BM62" t="s">
        <v>9</v>
      </c>
      <c r="BN62">
        <v>4</v>
      </c>
      <c r="BO62" t="s">
        <v>5</v>
      </c>
      <c r="BP62">
        <v>900</v>
      </c>
      <c r="BQ62" t="s">
        <v>325</v>
      </c>
      <c r="BR62" t="s">
        <v>8</v>
      </c>
      <c r="BS62" t="s">
        <v>1565</v>
      </c>
      <c r="BT62">
        <v>1</v>
      </c>
      <c r="BU62" t="s">
        <v>6</v>
      </c>
      <c r="BV62" t="s">
        <v>5</v>
      </c>
      <c r="BW62">
        <v>232</v>
      </c>
      <c r="BX62" t="s">
        <v>74</v>
      </c>
      <c r="BY62" t="s">
        <v>1229</v>
      </c>
      <c r="BZ62" t="s">
        <v>1</v>
      </c>
      <c r="CA62" t="s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1"/>
        <v>0</v>
      </c>
      <c r="FB62" t="b">
        <f t="shared" si="32"/>
        <v>0</v>
      </c>
    </row>
    <row r="63" spans="1:189" hidden="1" x14ac:dyDescent="0.2">
      <c r="A63">
        <v>37</v>
      </c>
      <c r="B63" s="7" t="s">
        <v>1567</v>
      </c>
      <c r="C63" t="s">
        <v>1167</v>
      </c>
      <c r="D63">
        <v>410422227</v>
      </c>
      <c r="E63" t="s">
        <v>1566</v>
      </c>
      <c r="G63" t="s">
        <v>6</v>
      </c>
      <c r="H63" s="1">
        <v>1</v>
      </c>
      <c r="I63" s="1">
        <v>2</v>
      </c>
      <c r="J63" s="1">
        <f>VLOOKUP(B63,'[4]AVL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8"/>
        <v>630</v>
      </c>
      <c r="AL63" s="1">
        <f t="shared" si="29"/>
        <v>630</v>
      </c>
      <c r="AP63" s="1" t="s">
        <v>85</v>
      </c>
      <c r="AQ63" s="1">
        <f>VLOOKUP($B63,'[2]AVL F03 05.05.26_לעבוד'!$B$29:$H$721,6,)</f>
        <v>0</v>
      </c>
      <c r="AR63" s="1" t="s">
        <v>25</v>
      </c>
      <c r="AS63" s="1" t="s">
        <v>93</v>
      </c>
      <c r="AT63">
        <f t="shared" si="30"/>
        <v>12.4</v>
      </c>
      <c r="AU63" t="str">
        <f>VLOOKUP(B63,'[3]AVL F03 05.05.26_לעבוד'!$B$27:$B$694,1,)</f>
        <v>1093U348-001</v>
      </c>
      <c r="AW63" t="s">
        <v>1713</v>
      </c>
      <c r="AX63" t="s">
        <v>1255</v>
      </c>
      <c r="AY63">
        <v>6.2</v>
      </c>
      <c r="AZ63" t="s">
        <v>0</v>
      </c>
      <c r="BA63">
        <v>1</v>
      </c>
      <c r="BB63" t="s">
        <v>13</v>
      </c>
      <c r="BC63">
        <v>356</v>
      </c>
      <c r="BD63">
        <v>72</v>
      </c>
      <c r="BE63" t="s">
        <v>131</v>
      </c>
      <c r="BF63">
        <v>0</v>
      </c>
      <c r="BG63">
        <v>6.2</v>
      </c>
      <c r="BH63">
        <v>20</v>
      </c>
      <c r="BI63" t="s">
        <v>514</v>
      </c>
      <c r="BJ63" t="s">
        <v>33</v>
      </c>
      <c r="BK63" t="s">
        <v>5</v>
      </c>
      <c r="BL63" t="s">
        <v>5</v>
      </c>
      <c r="BM63" t="s">
        <v>9</v>
      </c>
      <c r="BN63">
        <v>6.2</v>
      </c>
      <c r="BO63" t="s">
        <v>5</v>
      </c>
      <c r="BP63">
        <v>900</v>
      </c>
      <c r="BQ63" t="s">
        <v>325</v>
      </c>
      <c r="BR63" t="s">
        <v>8</v>
      </c>
      <c r="BS63" t="s">
        <v>1565</v>
      </c>
      <c r="BT63">
        <v>1</v>
      </c>
      <c r="BU63" t="s">
        <v>6</v>
      </c>
      <c r="BV63" t="s">
        <v>5</v>
      </c>
      <c r="BW63">
        <v>232</v>
      </c>
      <c r="BX63" t="s">
        <v>74</v>
      </c>
      <c r="BY63" t="s">
        <v>1255</v>
      </c>
      <c r="BZ63" t="s">
        <v>1</v>
      </c>
      <c r="CA63" t="s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1"/>
        <v>0</v>
      </c>
      <c r="FB63" t="b">
        <f t="shared" si="32"/>
        <v>0</v>
      </c>
    </row>
    <row r="64" spans="1:189" hidden="1" x14ac:dyDescent="0.2">
      <c r="A64">
        <v>38</v>
      </c>
      <c r="B64" s="7" t="s">
        <v>1564</v>
      </c>
      <c r="C64" t="s">
        <v>1167</v>
      </c>
      <c r="D64">
        <v>418052711</v>
      </c>
      <c r="E64" t="s">
        <v>1563</v>
      </c>
      <c r="G64" t="s">
        <v>6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8"/>
        <v>5040</v>
      </c>
      <c r="AL64" s="1">
        <f t="shared" si="29"/>
        <v>5040</v>
      </c>
      <c r="AP64" s="1" t="s">
        <v>85</v>
      </c>
      <c r="AR64" s="1" t="s">
        <v>1777</v>
      </c>
      <c r="AS64" s="10" t="s">
        <v>93</v>
      </c>
      <c r="AT64">
        <f t="shared" si="30"/>
        <v>0</v>
      </c>
      <c r="AU64" t="e">
        <f>VLOOKUP(B64,'[3]AVL F03 05.05.26_לעבוד'!$B$27:$B$694,1,)</f>
        <v>#N/A</v>
      </c>
      <c r="AV64" t="s">
        <v>1562</v>
      </c>
      <c r="AW64" t="s">
        <v>1712</v>
      </c>
      <c r="AX64" t="s">
        <v>1229</v>
      </c>
      <c r="AY64">
        <v>0</v>
      </c>
      <c r="AZ64" t="s">
        <v>0</v>
      </c>
      <c r="BA64">
        <v>1</v>
      </c>
      <c r="BB64" t="s">
        <v>13</v>
      </c>
      <c r="BC64">
        <v>300</v>
      </c>
      <c r="BD64">
        <v>40</v>
      </c>
      <c r="BE64" t="s">
        <v>1173</v>
      </c>
      <c r="BF64">
        <v>0</v>
      </c>
      <c r="BG64">
        <v>0</v>
      </c>
      <c r="BH64">
        <v>20</v>
      </c>
      <c r="BI64" t="s">
        <v>514</v>
      </c>
      <c r="BJ64" t="s">
        <v>1172</v>
      </c>
      <c r="BK64" t="s">
        <v>5</v>
      </c>
      <c r="BL64" t="s">
        <v>5</v>
      </c>
      <c r="BM64" t="s">
        <v>38</v>
      </c>
      <c r="BN64">
        <v>0</v>
      </c>
      <c r="BO64" t="s">
        <v>5</v>
      </c>
      <c r="BP64">
        <v>860</v>
      </c>
      <c r="BQ64" t="s">
        <v>325</v>
      </c>
      <c r="BR64" t="s">
        <v>129</v>
      </c>
      <c r="BS64" t="s">
        <v>1461</v>
      </c>
      <c r="BT64">
        <v>1</v>
      </c>
      <c r="BU64" t="s">
        <v>6</v>
      </c>
      <c r="BV64" t="s">
        <v>5</v>
      </c>
      <c r="BW64">
        <v>900</v>
      </c>
      <c r="BX64" t="s">
        <v>74</v>
      </c>
      <c r="BY64" t="s">
        <v>1229</v>
      </c>
      <c r="BZ64" t="s">
        <v>1</v>
      </c>
      <c r="CA64" t="s">
        <v>0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9999199</v>
      </c>
      <c r="DN64">
        <f>SUM($CB64,$CC64:CK64)-SUM($EC64:EL64)</f>
        <v>9998399</v>
      </c>
      <c r="DO64">
        <f>SUM($CB64,$CC64:CL64)-SUM($EC64:EM64)</f>
        <v>9997599</v>
      </c>
      <c r="DP64">
        <f>SUM($CB64,$CC64:CM64)-SUM($EC64:EN64)</f>
        <v>9996799</v>
      </c>
      <c r="DQ64" s="9" t="s">
        <v>1561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800</v>
      </c>
      <c r="EL64" cm="1">
        <f t="array" ref="EL64">SUMPRODUCT($K64:$AJ64,TRANSPOSE(EL$4:EL$29))</f>
        <v>800</v>
      </c>
      <c r="EM64" cm="1">
        <f t="array" ref="EM64">SUMPRODUCT($K64:$AJ64,TRANSPOSE(EM$4:EM$29))</f>
        <v>800</v>
      </c>
      <c r="EN64" cm="1">
        <f t="array" ref="EN64">SUMPRODUCT($K64:$AJ64,TRANSPOSE(EN$4:EN$29))</f>
        <v>800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1"/>
        <v>0</v>
      </c>
      <c r="FB64" t="b">
        <f t="shared" si="32"/>
        <v>0</v>
      </c>
    </row>
    <row r="65" spans="1:158" ht="16.350000000000001" hidden="1" customHeight="1" thickBot="1" x14ac:dyDescent="0.25">
      <c r="A65">
        <v>39</v>
      </c>
      <c r="B65" s="8" t="s">
        <v>1549</v>
      </c>
      <c r="C65" t="s">
        <v>1167</v>
      </c>
      <c r="D65">
        <v>418186025</v>
      </c>
      <c r="E65" t="s">
        <v>1560</v>
      </c>
      <c r="G65" t="s">
        <v>6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8"/>
        <v>1260</v>
      </c>
      <c r="AL65" s="1">
        <f t="shared" si="29"/>
        <v>1260</v>
      </c>
      <c r="AP65" s="1" t="s">
        <v>85</v>
      </c>
      <c r="AQ65" s="1">
        <f>VLOOKUP($B65,'[2]AVL F03 05.05.26_לעבוד'!$B$29:$H$721,6,)</f>
        <v>0</v>
      </c>
      <c r="AR65" s="1" t="s">
        <v>1779</v>
      </c>
      <c r="AS65" s="1" t="s">
        <v>93</v>
      </c>
      <c r="AT65">
        <f t="shared" si="30"/>
        <v>0</v>
      </c>
      <c r="AU65" s="13" t="s">
        <v>1242</v>
      </c>
      <c r="AV65" s="13" t="s">
        <v>1243</v>
      </c>
      <c r="AW65" t="s">
        <v>1712</v>
      </c>
      <c r="AX65" t="s">
        <v>1255</v>
      </c>
      <c r="AY65">
        <v>0</v>
      </c>
      <c r="AZ65" t="s">
        <v>0</v>
      </c>
      <c r="BA65">
        <v>1</v>
      </c>
      <c r="BB65" t="s">
        <v>13</v>
      </c>
      <c r="BC65">
        <v>317</v>
      </c>
      <c r="BD65">
        <v>40</v>
      </c>
      <c r="BE65" t="s">
        <v>1173</v>
      </c>
      <c r="BF65">
        <v>0</v>
      </c>
      <c r="BG65">
        <v>0</v>
      </c>
      <c r="BH65">
        <v>20</v>
      </c>
      <c r="BI65" t="s">
        <v>514</v>
      </c>
      <c r="BJ65" t="s">
        <v>1172</v>
      </c>
      <c r="BK65" t="s">
        <v>5</v>
      </c>
      <c r="BL65" t="s">
        <v>5</v>
      </c>
      <c r="BM65" t="s">
        <v>38</v>
      </c>
      <c r="BN65">
        <v>0</v>
      </c>
      <c r="BO65" t="s">
        <v>5</v>
      </c>
      <c r="BP65">
        <v>860</v>
      </c>
      <c r="BQ65" t="s">
        <v>325</v>
      </c>
      <c r="BR65" t="s">
        <v>129</v>
      </c>
      <c r="BS65" t="s">
        <v>1461</v>
      </c>
      <c r="BT65">
        <v>1</v>
      </c>
      <c r="BU65" t="s">
        <v>6</v>
      </c>
      <c r="BV65" t="s">
        <v>5</v>
      </c>
      <c r="BW65">
        <v>900</v>
      </c>
      <c r="BX65" t="s">
        <v>74</v>
      </c>
      <c r="BY65" t="s">
        <v>1255</v>
      </c>
      <c r="BZ65" t="s">
        <v>1</v>
      </c>
      <c r="CA65" t="s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-40</v>
      </c>
      <c r="DN65">
        <f>SUM($CB65,$CC65:CK65)-SUM($EC65:EL65)</f>
        <v>-200</v>
      </c>
      <c r="DO65">
        <f>SUM($CB65,$CC65:CL65)-SUM($EC65:EM65)</f>
        <v>-440</v>
      </c>
      <c r="DP65">
        <f>SUM($CB65,$CC65:CM65)-SUM($EC65:EN65)</f>
        <v>-640</v>
      </c>
      <c r="DQ65">
        <f>SUM($CB65,$CC65:CN65)-SUM($EC65:EO65)</f>
        <v>-800</v>
      </c>
      <c r="DR65">
        <f>SUM($CB65,$CC65:CO65)-SUM($EC65:EP65)</f>
        <v>-800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40</v>
      </c>
      <c r="EL65" cm="1">
        <f t="array" ref="EL65">SUMPRODUCT($K65:$AJ65,TRANSPOSE(EL$4:EL$29))</f>
        <v>160</v>
      </c>
      <c r="EM65" cm="1">
        <f t="array" ref="EM65">SUMPRODUCT($K65:$AJ65,TRANSPOSE(EM$4:EM$29))</f>
        <v>240</v>
      </c>
      <c r="EN65" cm="1">
        <f t="array" ref="EN65">SUMPRODUCT($K65:$AJ65,TRANSPOSE(EN$4:EN$29))</f>
        <v>200</v>
      </c>
      <c r="EO65" cm="1">
        <f t="array" ref="EO65">SUMPRODUCT($K65:$AJ65,TRANSPOSE(EO$4:EO$29))</f>
        <v>160</v>
      </c>
      <c r="EP65" cm="1">
        <f t="array" ref="EP65">SUMPRODUCT($K65:$AJ65,TRANSPOSE(EP$4:EP$29))</f>
        <v>0</v>
      </c>
      <c r="EQ65" cm="1">
        <f t="array" ref="EQ65">SUMPRODUCT($K65:$AJ65,TRANSPOSE(EQ$4:EQ$29))</f>
        <v>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1"/>
        <v>0</v>
      </c>
      <c r="FB65" t="b">
        <f t="shared" si="32"/>
        <v>1</v>
      </c>
    </row>
    <row r="66" spans="1:158" hidden="1" x14ac:dyDescent="0.2">
      <c r="A66">
        <v>40</v>
      </c>
      <c r="B66" s="7" t="s">
        <v>1421</v>
      </c>
      <c r="C66" t="s">
        <v>1363</v>
      </c>
      <c r="D66">
        <v>415995571</v>
      </c>
      <c r="E66" t="s">
        <v>1559</v>
      </c>
      <c r="G66" t="s">
        <v>6</v>
      </c>
      <c r="H66" s="1">
        <v>1</v>
      </c>
      <c r="I66" s="1">
        <v>1</v>
      </c>
      <c r="J66" s="1">
        <f>VLOOKUP(B66,'[4]AVL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8"/>
        <v>315</v>
      </c>
      <c r="AL66" s="1">
        <f t="shared" si="29"/>
        <v>315</v>
      </c>
      <c r="AP66" s="1" t="s">
        <v>85</v>
      </c>
      <c r="AQ66" s="1">
        <f>VLOOKUP($B66,'[2]AVL F03 05.05.26_לעבוד'!$B$29:$H$721,6,)</f>
        <v>0</v>
      </c>
      <c r="AR66" s="1" t="s">
        <v>1195</v>
      </c>
      <c r="AS66" s="1" t="s">
        <v>1195</v>
      </c>
      <c r="AT66">
        <f t="shared" si="30"/>
        <v>0</v>
      </c>
      <c r="AU66" t="str">
        <f>VLOOKUP(B66,'[3]AVL F03 05.05.26_לעבוד'!$B$27:$B$694,1,)</f>
        <v>1093W210-001</v>
      </c>
      <c r="AW66" t="s">
        <v>1775</v>
      </c>
      <c r="AX66">
        <v>1</v>
      </c>
      <c r="AY66">
        <v>0</v>
      </c>
      <c r="AZ66" t="s">
        <v>0</v>
      </c>
      <c r="BA66">
        <v>1</v>
      </c>
      <c r="BB66" t="s">
        <v>13</v>
      </c>
      <c r="BC66">
        <v>300</v>
      </c>
      <c r="BD66">
        <v>20</v>
      </c>
      <c r="BE66" t="s">
        <v>1194</v>
      </c>
      <c r="BF66">
        <v>0</v>
      </c>
      <c r="BG66">
        <v>0</v>
      </c>
      <c r="BH66">
        <v>20</v>
      </c>
      <c r="BI66" t="s">
        <v>514</v>
      </c>
      <c r="BJ66" t="s">
        <v>33</v>
      </c>
      <c r="BK66" t="s">
        <v>5</v>
      </c>
      <c r="BL66" t="s">
        <v>5</v>
      </c>
      <c r="BM66" t="s">
        <v>38</v>
      </c>
      <c r="BN66">
        <v>0</v>
      </c>
      <c r="BO66" t="s">
        <v>5</v>
      </c>
      <c r="BP66">
        <v>235</v>
      </c>
      <c r="BQ66" t="s">
        <v>1193</v>
      </c>
      <c r="BR66" t="s">
        <v>129</v>
      </c>
      <c r="BS66" t="s">
        <v>1192</v>
      </c>
      <c r="BT66">
        <v>1</v>
      </c>
      <c r="BU66" t="s">
        <v>6</v>
      </c>
      <c r="BV66" t="s">
        <v>5</v>
      </c>
      <c r="BW66" t="s">
        <v>30</v>
      </c>
      <c r="BX66" t="s">
        <v>74</v>
      </c>
      <c r="BY66">
        <v>1</v>
      </c>
      <c r="BZ66">
        <v>0</v>
      </c>
      <c r="CA66" t="s">
        <v>0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9999984</v>
      </c>
      <c r="DO66">
        <f>SUM($CB66,$CC66:CL66)-SUM($EC66:EM66)</f>
        <v>9999944</v>
      </c>
      <c r="DP66">
        <f>SUM($CB66,$CC66:CM66)-SUM($EC66:EN66)</f>
        <v>9999889</v>
      </c>
      <c r="DQ66">
        <f>SUM($CB66,$CC66:CN66)-SUM($EC66:EO66)</f>
        <v>9999834</v>
      </c>
      <c r="DR66">
        <f>SUM($CB66,$CC66:CO66)-SUM($EC66:EP66)</f>
        <v>9999799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10</v>
      </c>
      <c r="EM66" cm="1">
        <f t="array" ref="EM66">SUMPRODUCT($K66:$AJ66,TRANSPOSE(EM$4:EM$29))</f>
        <v>40</v>
      </c>
      <c r="EN66" cm="1">
        <f t="array" ref="EN66">SUMPRODUCT($K66:$AJ66,TRANSPOSE(EN$4:EN$29))</f>
        <v>55</v>
      </c>
      <c r="EO66" cm="1">
        <f t="array" ref="EO66">SUMPRODUCT($K66:$AJ66,TRANSPOSE(EO$4:EO$29))</f>
        <v>55</v>
      </c>
      <c r="EP66" cm="1">
        <f t="array" ref="EP66">SUMPRODUCT($K66:$AJ66,TRANSPOSE(EP$4:EP$29))</f>
        <v>35</v>
      </c>
      <c r="EQ66" cm="1">
        <f t="array" ref="EQ66">SUMPRODUCT($K66:$AJ66,TRANSPOSE(EQ$4:EQ$29))</f>
        <v>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1"/>
        <v>0</v>
      </c>
      <c r="FB66" t="b">
        <f t="shared" si="32"/>
        <v>0</v>
      </c>
    </row>
    <row r="67" spans="1:158" hidden="1" x14ac:dyDescent="0.2">
      <c r="A67">
        <v>41</v>
      </c>
      <c r="B67" s="7" t="s">
        <v>1558</v>
      </c>
      <c r="C67" t="s">
        <v>1363</v>
      </c>
      <c r="D67">
        <v>415466667</v>
      </c>
      <c r="E67" t="s">
        <v>1557</v>
      </c>
      <c r="G67" t="s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8"/>
        <v>315</v>
      </c>
      <c r="AL67" s="1">
        <f t="shared" si="29"/>
        <v>315</v>
      </c>
      <c r="AP67" s="1" t="s">
        <v>85</v>
      </c>
      <c r="AQ67" s="1" t="str">
        <f>VLOOKUP($B67,'[2]AVL F03 05.05.26_לעבוד'!$B$29:$H$721,6,)</f>
        <v>26/07- שאלות טכניות של ספק מול אמיר זפון אלתא/ספיר יוסי</v>
      </c>
      <c r="AR67" s="1" t="s">
        <v>1553</v>
      </c>
      <c r="AS67" s="1" t="s">
        <v>93</v>
      </c>
      <c r="AT67">
        <f t="shared" si="30"/>
        <v>0</v>
      </c>
      <c r="AU67" t="e">
        <f>VLOOKUP(B67,'[3]AVL F03 05.05.26_לעבוד'!$B$27:$B$694,1,)</f>
        <v>#N/A</v>
      </c>
      <c r="AV67" t="s">
        <v>1552</v>
      </c>
      <c r="AW67" t="s">
        <v>1714</v>
      </c>
      <c r="AX67">
        <v>1</v>
      </c>
      <c r="AY67">
        <v>0</v>
      </c>
      <c r="AZ67" t="s">
        <v>0</v>
      </c>
      <c r="BA67">
        <v>1</v>
      </c>
      <c r="BB67" t="s">
        <v>13</v>
      </c>
      <c r="BC67">
        <v>317</v>
      </c>
      <c r="BD67">
        <v>40</v>
      </c>
      <c r="BE67" t="s">
        <v>1173</v>
      </c>
      <c r="BF67">
        <v>0</v>
      </c>
      <c r="BG67">
        <v>0</v>
      </c>
      <c r="BH67">
        <v>20</v>
      </c>
      <c r="BI67" t="s">
        <v>514</v>
      </c>
      <c r="BJ67" t="s">
        <v>1172</v>
      </c>
      <c r="BK67" t="s">
        <v>5</v>
      </c>
      <c r="BL67" t="s">
        <v>5</v>
      </c>
      <c r="BM67" t="s">
        <v>38</v>
      </c>
      <c r="BN67">
        <v>0</v>
      </c>
      <c r="BO67" t="s">
        <v>5</v>
      </c>
      <c r="BP67">
        <v>860</v>
      </c>
      <c r="BQ67" t="s">
        <v>325</v>
      </c>
      <c r="BR67" t="s">
        <v>129</v>
      </c>
      <c r="BS67" t="s">
        <v>1461</v>
      </c>
      <c r="BT67">
        <v>1</v>
      </c>
      <c r="BU67" t="s">
        <v>6</v>
      </c>
      <c r="BV67" t="s">
        <v>5</v>
      </c>
      <c r="BW67">
        <v>900</v>
      </c>
      <c r="BX67" t="s">
        <v>74</v>
      </c>
      <c r="BY67">
        <v>1</v>
      </c>
      <c r="BZ67">
        <v>0</v>
      </c>
      <c r="CA67" t="s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-10</v>
      </c>
      <c r="DN67">
        <f>SUM($CB67,$CC67:CK67)-SUM($EC67:EL67)</f>
        <v>50</v>
      </c>
      <c r="DO67">
        <f>SUM($CB67,$CC67:CL67)-SUM($EC67:EM67)</f>
        <v>-10</v>
      </c>
      <c r="DP67">
        <f>SUM($CB67,$CC67:CM67)-SUM($EC67:EN67)</f>
        <v>-60</v>
      </c>
      <c r="DQ67">
        <f>SUM($CB67,$CC67:CN67)-SUM($EC67:EO67)</f>
        <v>-100</v>
      </c>
      <c r="DR67">
        <f>SUM($CB67,$CC67:CO67)-SUM($EC67:EP67)</f>
        <v>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10</v>
      </c>
      <c r="EL67" cm="1">
        <f t="array" ref="EL67">SUMPRODUCT($K67:$AJ67,TRANSPOSE(EL$4:EL$29))</f>
        <v>40</v>
      </c>
      <c r="EM67" cm="1">
        <f t="array" ref="EM67">SUMPRODUCT($K67:$AJ67,TRANSPOSE(EM$4:EM$29))</f>
        <v>60</v>
      </c>
      <c r="EN67" cm="1">
        <f t="array" ref="EN67">SUMPRODUCT($K67:$AJ67,TRANSPOSE(EN$4:EN$29))</f>
        <v>50</v>
      </c>
      <c r="EO67" cm="1">
        <f t="array" ref="EO67">SUMPRODUCT($K67:$AJ67,TRANSPOSE(EO$4:EO$29))</f>
        <v>40</v>
      </c>
      <c r="EP67" cm="1">
        <f t="array" ref="EP67">SUMPRODUCT($K67:$AJ67,TRANSPOSE(EP$4:EP$29))</f>
        <v>0</v>
      </c>
      <c r="EQ67" cm="1">
        <f t="array" ref="EQ67">SUMPRODUCT($K67:$AJ67,TRANSPOSE(EQ$4:EQ$29))</f>
        <v>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1"/>
        <v>0</v>
      </c>
      <c r="FB67" t="b">
        <f t="shared" si="32"/>
        <v>1</v>
      </c>
    </row>
    <row r="68" spans="1:158" hidden="1" x14ac:dyDescent="0.2">
      <c r="A68">
        <v>42</v>
      </c>
      <c r="B68" s="7" t="s">
        <v>1556</v>
      </c>
      <c r="C68" t="s">
        <v>1555</v>
      </c>
      <c r="D68">
        <v>415447350</v>
      </c>
      <c r="E68" t="s">
        <v>1554</v>
      </c>
      <c r="G68" t="s">
        <v>6</v>
      </c>
      <c r="H68" s="1">
        <v>1</v>
      </c>
      <c r="I68" s="1">
        <v>1</v>
      </c>
      <c r="J68" s="1">
        <f>VLOOKUP(B68,'[4]AVL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8"/>
        <v>315</v>
      </c>
      <c r="AL68" s="1">
        <f t="shared" si="29"/>
        <v>315</v>
      </c>
      <c r="AP68" s="1" t="s">
        <v>85</v>
      </c>
      <c r="AQ68" s="1" t="str">
        <f>VLOOKUP($B68,'[2]AVL F03 05.05.26_לעבוד'!$B$29:$H$721,6,)</f>
        <v>כרגע נמצא בטיפול של צוות טכני אלתא(אמיר) מול הספק 20/07</v>
      </c>
      <c r="AR68" s="1" t="s">
        <v>1553</v>
      </c>
      <c r="AS68" s="1" t="s">
        <v>93</v>
      </c>
      <c r="AT68">
        <f t="shared" si="30"/>
        <v>0</v>
      </c>
      <c r="AU68" t="str">
        <f>VLOOKUP(B68,'[3]AVL F03 05.05.26_לעבוד'!$B$27:$B$694,1,)</f>
        <v>1093W212-001</v>
      </c>
      <c r="AV68" t="s">
        <v>1552</v>
      </c>
      <c r="AW68" t="s">
        <v>1714</v>
      </c>
      <c r="AX68" t="s">
        <v>1283</v>
      </c>
      <c r="AY68">
        <v>0</v>
      </c>
      <c r="AZ68" t="s">
        <v>0</v>
      </c>
      <c r="BA68">
        <v>1</v>
      </c>
      <c r="BB68" t="s">
        <v>13</v>
      </c>
      <c r="BC68">
        <v>317</v>
      </c>
      <c r="BD68">
        <v>40</v>
      </c>
      <c r="BE68" t="s">
        <v>1173</v>
      </c>
      <c r="BF68">
        <v>0</v>
      </c>
      <c r="BG68">
        <v>0</v>
      </c>
      <c r="BH68">
        <v>20</v>
      </c>
      <c r="BI68" t="s">
        <v>514</v>
      </c>
      <c r="BJ68" t="s">
        <v>1172</v>
      </c>
      <c r="BK68" t="s">
        <v>5</v>
      </c>
      <c r="BL68" t="s">
        <v>5</v>
      </c>
      <c r="BM68" t="s">
        <v>38</v>
      </c>
      <c r="BN68">
        <v>0</v>
      </c>
      <c r="BO68" t="s">
        <v>5</v>
      </c>
      <c r="BP68">
        <v>860</v>
      </c>
      <c r="BQ68" t="s">
        <v>325</v>
      </c>
      <c r="BR68" t="s">
        <v>129</v>
      </c>
      <c r="BS68" t="s">
        <v>1461</v>
      </c>
      <c r="BT68">
        <v>1</v>
      </c>
      <c r="BU68" t="s">
        <v>6</v>
      </c>
      <c r="BV68" t="s">
        <v>5</v>
      </c>
      <c r="BW68">
        <v>900</v>
      </c>
      <c r="BX68" t="s">
        <v>74</v>
      </c>
      <c r="BY68" t="s">
        <v>1283</v>
      </c>
      <c r="BZ68" t="s">
        <v>1</v>
      </c>
      <c r="CA68" t="s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-10</v>
      </c>
      <c r="DN68">
        <f>SUM($CB68,$CC68:CK68)-SUM($EC68:EL68)</f>
        <v>50</v>
      </c>
      <c r="DO68">
        <f>SUM($CB68,$CC68:CL68)-SUM($EC68:EM68)</f>
        <v>-10</v>
      </c>
      <c r="DP68">
        <f>SUM($CB68,$CC68:CM68)-SUM($EC68:EN68)</f>
        <v>-60</v>
      </c>
      <c r="DQ68">
        <f>SUM($CB68,$CC68:CN68)-SUM($EC68:EO68)</f>
        <v>-100</v>
      </c>
      <c r="DR68">
        <f>SUM($CB68,$CC68:CO68)-SUM($EC68:EP68)</f>
        <v>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10</v>
      </c>
      <c r="EL68" cm="1">
        <f t="array" ref="EL68">SUMPRODUCT($K68:$AJ68,TRANSPOSE(EL$4:EL$29))</f>
        <v>40</v>
      </c>
      <c r="EM68" cm="1">
        <f t="array" ref="EM68">SUMPRODUCT($K68:$AJ68,TRANSPOSE(EM$4:EM$29))</f>
        <v>60</v>
      </c>
      <c r="EN68" cm="1">
        <f t="array" ref="EN68">SUMPRODUCT($K68:$AJ68,TRANSPOSE(EN$4:EN$29))</f>
        <v>50</v>
      </c>
      <c r="EO68" cm="1">
        <f t="array" ref="EO68">SUMPRODUCT($K68:$AJ68,TRANSPOSE(EO$4:EO$29))</f>
        <v>40</v>
      </c>
      <c r="EP68" cm="1">
        <f t="array" ref="EP68">SUMPRODUCT($K68:$AJ68,TRANSPOSE(EP$4:EP$29))</f>
        <v>0</v>
      </c>
      <c r="EQ68" cm="1">
        <f t="array" ref="EQ68">SUMPRODUCT($K68:$AJ68,TRANSPOSE(EQ$4:EQ$29))</f>
        <v>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1"/>
        <v>0</v>
      </c>
      <c r="FB68" t="b">
        <f t="shared" si="32"/>
        <v>1</v>
      </c>
    </row>
    <row r="69" spans="1:158" hidden="1" x14ac:dyDescent="0.2">
      <c r="A69">
        <v>43</v>
      </c>
      <c r="B69" s="7" t="s">
        <v>1551</v>
      </c>
      <c r="C69" t="s">
        <v>1167</v>
      </c>
      <c r="D69">
        <v>415466666</v>
      </c>
      <c r="E69" t="s">
        <v>1550</v>
      </c>
      <c r="G69" t="s">
        <v>6</v>
      </c>
      <c r="H69" s="1">
        <v>1</v>
      </c>
      <c r="I69" s="1">
        <v>4</v>
      </c>
      <c r="J69" s="1">
        <f>VLOOKUP(B69,'[4]AVL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8"/>
        <v>1260</v>
      </c>
      <c r="AL69" s="1">
        <f t="shared" si="29"/>
        <v>1260</v>
      </c>
      <c r="AP69" s="1" t="s">
        <v>85</v>
      </c>
      <c r="AQ69" s="1">
        <f>VLOOKUP($B69,'[2]AVL F03 05.05.26_לעבוד'!$B$29:$H$721,6,)</f>
        <v>0</v>
      </c>
      <c r="AR69" s="1" t="s">
        <v>25</v>
      </c>
      <c r="AS69" s="1" t="s">
        <v>93</v>
      </c>
      <c r="AT69">
        <f t="shared" si="30"/>
        <v>0</v>
      </c>
      <c r="AU69" t="str">
        <f>VLOOKUP(B69,'[3]AVL F03 05.05.26_לעבוד'!$B$27:$B$694,1,)</f>
        <v>1093W213-001</v>
      </c>
      <c r="AW69" t="s">
        <v>1714</v>
      </c>
      <c r="AX69">
        <v>1</v>
      </c>
      <c r="AY69">
        <v>0</v>
      </c>
      <c r="AZ69" t="s">
        <v>0</v>
      </c>
      <c r="BA69">
        <v>1</v>
      </c>
      <c r="BB69" t="s">
        <v>13</v>
      </c>
      <c r="BC69">
        <v>300</v>
      </c>
      <c r="BD69">
        <v>40</v>
      </c>
      <c r="BE69" t="s">
        <v>1173</v>
      </c>
      <c r="BF69">
        <v>0</v>
      </c>
      <c r="BG69">
        <v>0</v>
      </c>
      <c r="BH69">
        <v>20</v>
      </c>
      <c r="BI69" t="s">
        <v>514</v>
      </c>
      <c r="BJ69" t="s">
        <v>1172</v>
      </c>
      <c r="BK69" t="s">
        <v>5</v>
      </c>
      <c r="BL69" t="s">
        <v>5</v>
      </c>
      <c r="BM69" t="s">
        <v>38</v>
      </c>
      <c r="BN69">
        <v>0</v>
      </c>
      <c r="BO69" t="s">
        <v>5</v>
      </c>
      <c r="BP69">
        <v>860</v>
      </c>
      <c r="BQ69" t="s">
        <v>325</v>
      </c>
      <c r="BR69" t="s">
        <v>129</v>
      </c>
      <c r="BS69" t="s">
        <v>1461</v>
      </c>
      <c r="BT69">
        <v>1</v>
      </c>
      <c r="BU69" t="s">
        <v>6</v>
      </c>
      <c r="BV69" t="s">
        <v>5</v>
      </c>
      <c r="BW69">
        <v>900</v>
      </c>
      <c r="BX69" t="s">
        <v>74</v>
      </c>
      <c r="BY69">
        <v>1</v>
      </c>
      <c r="BZ69">
        <v>0</v>
      </c>
      <c r="CA69" t="s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-200</v>
      </c>
      <c r="DN69">
        <f>SUM($CB69,$CC69:CK69)-SUM($EC69:EL69)</f>
        <v>0</v>
      </c>
      <c r="DO69">
        <f>SUM($CB69,$CC69:CL69)-SUM($EC69:EM69)</f>
        <v>-200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200</v>
      </c>
      <c r="EL69" cm="1">
        <f t="array" ref="EL69">SUMPRODUCT($K69:$AJ69,TRANSPOSE(EL$4:EL$29))</f>
        <v>200</v>
      </c>
      <c r="EM69" cm="1">
        <f t="array" ref="EM69">SUMPRODUCT($K69:$AJ69,TRANSPOSE(EM$4:EM$29))</f>
        <v>200</v>
      </c>
      <c r="EN69" cm="1">
        <f t="array" ref="EN69">SUMPRODUCT($K69:$AJ69,TRANSPOSE(EN$4:EN$29))</f>
        <v>200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1"/>
        <v>0</v>
      </c>
      <c r="FB69" t="b">
        <f t="shared" si="32"/>
        <v>1</v>
      </c>
    </row>
    <row r="70" spans="1:158" hidden="1" x14ac:dyDescent="0.2">
      <c r="A70">
        <v>44</v>
      </c>
      <c r="B70" s="7" t="s">
        <v>1548</v>
      </c>
      <c r="C70" t="s">
        <v>1167</v>
      </c>
      <c r="D70">
        <v>408061264</v>
      </c>
      <c r="E70" t="s">
        <v>1238</v>
      </c>
      <c r="G70" t="s">
        <v>6</v>
      </c>
      <c r="H70" s="1">
        <v>1</v>
      </c>
      <c r="I70" s="1">
        <v>16</v>
      </c>
      <c r="J70" s="1">
        <f>VLOOKUP(B70,'[4]AVL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8"/>
        <v>5040</v>
      </c>
      <c r="AL70" s="1">
        <f t="shared" si="29"/>
        <v>5040</v>
      </c>
      <c r="AP70" s="1" t="s">
        <v>85</v>
      </c>
      <c r="AQ70" s="1">
        <f>VLOOKUP($B70,'[2]AVL F03 05.05.26_לעבוד'!$B$29:$H$721,6,)</f>
        <v>0</v>
      </c>
      <c r="AR70" s="1" t="s">
        <v>25</v>
      </c>
      <c r="AS70" s="1" t="s">
        <v>93</v>
      </c>
      <c r="AT70">
        <f t="shared" si="30"/>
        <v>104</v>
      </c>
      <c r="AU70" t="str">
        <f>VLOOKUP(B70,'[3]AVL F03 05.05.26_לעבוד'!$B$27:$B$694,1,)</f>
        <v>1094B009-001</v>
      </c>
      <c r="AW70" t="s">
        <v>1707</v>
      </c>
      <c r="AX70" t="s">
        <v>1394</v>
      </c>
      <c r="AY70">
        <v>6.5</v>
      </c>
      <c r="AZ70" t="s">
        <v>0</v>
      </c>
      <c r="BA70">
        <v>1</v>
      </c>
      <c r="BB70" t="s">
        <v>13</v>
      </c>
      <c r="BC70">
        <v>857</v>
      </c>
      <c r="BD70">
        <v>40</v>
      </c>
      <c r="BE70" t="s">
        <v>1173</v>
      </c>
      <c r="BF70">
        <v>0</v>
      </c>
      <c r="BG70">
        <v>6.5</v>
      </c>
      <c r="BH70">
        <v>20</v>
      </c>
      <c r="BI70" t="s">
        <v>514</v>
      </c>
      <c r="BJ70" t="s">
        <v>1172</v>
      </c>
      <c r="BK70" t="s">
        <v>5</v>
      </c>
      <c r="BL70" t="s">
        <v>5</v>
      </c>
      <c r="BM70" t="s">
        <v>38</v>
      </c>
      <c r="BN70">
        <v>6.5</v>
      </c>
      <c r="BO70" t="s">
        <v>5</v>
      </c>
      <c r="BP70">
        <v>230</v>
      </c>
      <c r="BQ70" t="s">
        <v>325</v>
      </c>
      <c r="BR70" t="s">
        <v>129</v>
      </c>
      <c r="BS70" t="s">
        <v>1461</v>
      </c>
      <c r="BT70">
        <v>1</v>
      </c>
      <c r="BU70" t="s">
        <v>6</v>
      </c>
      <c r="BV70" t="s">
        <v>5</v>
      </c>
      <c r="BW70">
        <v>900</v>
      </c>
      <c r="BX70" t="s">
        <v>74</v>
      </c>
      <c r="BY70" t="s">
        <v>1394</v>
      </c>
      <c r="BZ70" t="s">
        <v>1</v>
      </c>
      <c r="CA70" t="s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800</v>
      </c>
      <c r="DO70">
        <f>SUM($CB70,$CC70:CL70)-SUM($EC70:EM70)</f>
        <v>-160</v>
      </c>
      <c r="DP70">
        <f>SUM($CB70,$CC70:CM70)-SUM($EC70:EN70)</f>
        <v>-960</v>
      </c>
      <c r="DQ70">
        <f>SUM($CB70,$CC70:CN70)-SUM($EC70:EO70)</f>
        <v>-1600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640</v>
      </c>
      <c r="EM70" cm="1">
        <f t="array" ref="EM70">SUMPRODUCT($K70:$AJ70,TRANSPOSE(EM$4:EM$29))</f>
        <v>960</v>
      </c>
      <c r="EN70" cm="1">
        <f t="array" ref="EN70">SUMPRODUCT($K70:$AJ70,TRANSPOSE(EN$4:EN$29))</f>
        <v>800</v>
      </c>
      <c r="EO70" cm="1">
        <f t="array" ref="EO70">SUMPRODUCT($K70:$AJ70,TRANSPOSE(EO$4:EO$29))</f>
        <v>640</v>
      </c>
      <c r="EP70" cm="1">
        <f t="array" ref="EP70">SUMPRODUCT($K70:$AJ70,TRANSPOSE(EP$4:EP$29))</f>
        <v>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1"/>
        <v>0</v>
      </c>
      <c r="FB70" t="b">
        <f t="shared" si="32"/>
        <v>1</v>
      </c>
    </row>
    <row r="71" spans="1:158" hidden="1" x14ac:dyDescent="0.2">
      <c r="A71">
        <v>45</v>
      </c>
      <c r="B71" s="7" t="s">
        <v>1547</v>
      </c>
      <c r="C71" t="s">
        <v>1167</v>
      </c>
      <c r="D71">
        <v>417033220</v>
      </c>
      <c r="E71" t="s">
        <v>1546</v>
      </c>
      <c r="G71" t="s">
        <v>6</v>
      </c>
      <c r="H71" s="1">
        <v>1</v>
      </c>
      <c r="I71" s="1">
        <v>32</v>
      </c>
      <c r="J71" s="1">
        <f>VLOOKUP(B71,'[4]AVL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8"/>
        <v>10080</v>
      </c>
      <c r="AL71" s="1">
        <f t="shared" si="29"/>
        <v>10080</v>
      </c>
      <c r="AP71" s="1" t="s">
        <v>85</v>
      </c>
      <c r="AQ71" s="1">
        <f>VLOOKUP($B71,'[2]AVL F03 05.05.26_לעבוד'!$B$29:$H$721,6,)</f>
        <v>0</v>
      </c>
      <c r="AR71" s="1" t="s">
        <v>25</v>
      </c>
      <c r="AS71" s="10" t="s">
        <v>14</v>
      </c>
      <c r="AT71">
        <f t="shared" si="30"/>
        <v>0</v>
      </c>
      <c r="AU71" t="str">
        <f>VLOOKUP(B71,'[3]AVL F03 05.05.26_לעבוד'!$B$27:$B$694,1,)</f>
        <v>1094G851-001</v>
      </c>
      <c r="AW71" t="s">
        <v>1715</v>
      </c>
      <c r="AX71" t="s">
        <v>1177</v>
      </c>
      <c r="AY71">
        <v>0</v>
      </c>
      <c r="AZ71" t="s">
        <v>0</v>
      </c>
      <c r="BA71">
        <v>1</v>
      </c>
      <c r="BB71" t="s">
        <v>13</v>
      </c>
      <c r="BC71">
        <v>820</v>
      </c>
      <c r="BD71">
        <v>35</v>
      </c>
      <c r="BE71" t="s">
        <v>1173</v>
      </c>
      <c r="BF71">
        <v>0</v>
      </c>
      <c r="BG71">
        <v>0</v>
      </c>
      <c r="BH71">
        <v>20</v>
      </c>
      <c r="BI71" t="s">
        <v>514</v>
      </c>
      <c r="BJ71" t="s">
        <v>1172</v>
      </c>
      <c r="BK71" t="s">
        <v>5</v>
      </c>
      <c r="BL71" t="s">
        <v>5</v>
      </c>
      <c r="BM71" t="s">
        <v>38</v>
      </c>
      <c r="BN71">
        <v>0</v>
      </c>
      <c r="BO71" t="s">
        <v>5</v>
      </c>
      <c r="BP71">
        <v>860</v>
      </c>
      <c r="BQ71" t="s">
        <v>325</v>
      </c>
      <c r="BR71" t="s">
        <v>129</v>
      </c>
      <c r="BS71" t="s">
        <v>1545</v>
      </c>
      <c r="BT71">
        <v>1</v>
      </c>
      <c r="BU71" t="s">
        <v>6</v>
      </c>
      <c r="BV71" t="s">
        <v>5</v>
      </c>
      <c r="BW71">
        <v>900</v>
      </c>
      <c r="BX71" t="s">
        <v>1299</v>
      </c>
      <c r="BY71" t="s">
        <v>1177</v>
      </c>
      <c r="BZ71" t="s">
        <v>1</v>
      </c>
      <c r="CA71" t="s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1"/>
        <v>0</v>
      </c>
      <c r="FB71" t="b">
        <f t="shared" si="32"/>
        <v>1</v>
      </c>
    </row>
    <row r="72" spans="1:158" hidden="1" x14ac:dyDescent="0.2">
      <c r="A72">
        <v>46</v>
      </c>
      <c r="B72" s="7" t="s">
        <v>1544</v>
      </c>
      <c r="C72" t="s">
        <v>1167</v>
      </c>
      <c r="D72">
        <v>421316379</v>
      </c>
      <c r="E72" t="s">
        <v>1543</v>
      </c>
      <c r="G72" t="s">
        <v>6</v>
      </c>
      <c r="H72" s="1">
        <v>1</v>
      </c>
      <c r="I72" s="1">
        <v>1</v>
      </c>
      <c r="J72" s="1">
        <f>VLOOKUP(B72,'[4]AVL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8"/>
        <v>315</v>
      </c>
      <c r="AL72" s="1">
        <f t="shared" si="29"/>
        <v>320</v>
      </c>
      <c r="AQ72" s="1" t="str">
        <f>VLOOKUP($B72,'[2]AVL F03 05.05.26_לעבוד'!$B$29:$H$721,6,)</f>
        <v xml:space="preserve"> נדרש לקבל עד ה -15/08/26פריט SMT</v>
      </c>
      <c r="AR72" s="1" t="s">
        <v>68</v>
      </c>
      <c r="AS72" s="1" t="s">
        <v>14</v>
      </c>
      <c r="AT72">
        <f t="shared" si="30"/>
        <v>129.29</v>
      </c>
      <c r="AU72" t="str">
        <f>VLOOKUP(B72,'[3]AVL F03 05.05.26_לעבוד'!$B$27:$B$694,1,)</f>
        <v>1094U399-001</v>
      </c>
      <c r="AW72" t="s">
        <v>1785</v>
      </c>
      <c r="AX72" t="s">
        <v>1448</v>
      </c>
      <c r="AY72">
        <v>129.29</v>
      </c>
      <c r="AZ72" t="s">
        <v>0</v>
      </c>
      <c r="BA72">
        <v>1</v>
      </c>
      <c r="BB72" t="s">
        <v>13</v>
      </c>
      <c r="BC72">
        <v>356</v>
      </c>
      <c r="BD72">
        <v>91</v>
      </c>
      <c r="BE72" t="s">
        <v>45</v>
      </c>
      <c r="BF72">
        <v>0</v>
      </c>
      <c r="BG72">
        <v>129.29</v>
      </c>
      <c r="BH72">
        <v>20</v>
      </c>
      <c r="BI72" t="s">
        <v>514</v>
      </c>
      <c r="BJ72" t="s">
        <v>44</v>
      </c>
      <c r="BK72" t="s">
        <v>5</v>
      </c>
      <c r="BL72" t="s">
        <v>5</v>
      </c>
      <c r="BM72" t="s">
        <v>9</v>
      </c>
      <c r="BN72">
        <v>129.29</v>
      </c>
      <c r="BO72" t="s">
        <v>5</v>
      </c>
      <c r="BP72">
        <v>230</v>
      </c>
      <c r="BQ72" t="s">
        <v>325</v>
      </c>
      <c r="BR72" t="s">
        <v>8</v>
      </c>
      <c r="BS72" t="s">
        <v>1542</v>
      </c>
      <c r="BT72">
        <v>10</v>
      </c>
      <c r="BU72" t="s">
        <v>6</v>
      </c>
      <c r="BV72" t="s">
        <v>5</v>
      </c>
      <c r="BW72" t="s">
        <v>42</v>
      </c>
      <c r="BX72" t="s">
        <v>74</v>
      </c>
      <c r="BY72" t="s">
        <v>1448</v>
      </c>
      <c r="BZ72" t="s">
        <v>1</v>
      </c>
      <c r="CA72" t="s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20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0</v>
      </c>
      <c r="DN72">
        <f>SUM($CB72,$CC72:CK72)-SUM($EC72:EL72)</f>
        <v>-90</v>
      </c>
      <c r="DO72">
        <f>SUM($CB72,$CC72:CL72)-SUM($EC72:EM72)</f>
        <v>-180</v>
      </c>
      <c r="DP72">
        <f>SUM($CB72,$CC72:CM72)-SUM($EC72:EN72)</f>
        <v>20</v>
      </c>
      <c r="DQ72">
        <f>SUM($CB72,$CC72:CN72)-SUM($EC72:EO72)</f>
        <v>20</v>
      </c>
      <c r="DR72">
        <f>SUM($CB72,$CC72:CO72)-SUM($EC72:EP72)</f>
        <v>20</v>
      </c>
      <c r="DS72">
        <f>SUM($CB72,$CC72:CP72)-SUM($EC72:EQ72)</f>
        <v>20</v>
      </c>
      <c r="DT72">
        <f>SUM($CB72,$CC72:CQ72)-SUM($EC72:ER72)</f>
        <v>20</v>
      </c>
      <c r="DU72">
        <f>SUM($CB72,$CC72:CR72)-SUM($EC72:ES72)</f>
        <v>20</v>
      </c>
      <c r="DV72">
        <f>SUM($CB72,$CC72:CS72)-SUM($EC72:ET72)</f>
        <v>20</v>
      </c>
      <c r="DW72">
        <f>SUM($CB72,$CC72:CT72)-SUM($EC72:EU72)</f>
        <v>20</v>
      </c>
      <c r="DX72">
        <f>SUM($CB72,$CC72:CU72)-SUM($EC72:EV72)</f>
        <v>20</v>
      </c>
      <c r="DY72">
        <f>SUM($CB72,$CC72:CV72)-SUM($EC72:EW72)</f>
        <v>20</v>
      </c>
      <c r="DZ72">
        <f>SUM($CB72,$CC72:CW72)-SUM($EC72:EX72)</f>
        <v>20</v>
      </c>
      <c r="EA72">
        <f>SUM($CB72,$CC72:CX72)-SUM($EC72:EY72)</f>
        <v>20</v>
      </c>
      <c r="EB72">
        <f>SUM($CB72,$CC72:CY72)-SUM($EC72:EZ72)</f>
        <v>20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1"/>
        <v>0</v>
      </c>
      <c r="FB72" t="b">
        <f t="shared" si="32"/>
        <v>1</v>
      </c>
    </row>
    <row r="73" spans="1:158" hidden="1" x14ac:dyDescent="0.2">
      <c r="A73">
        <v>47</v>
      </c>
      <c r="B73" s="7" t="s">
        <v>1541</v>
      </c>
      <c r="C73" t="s">
        <v>1207</v>
      </c>
      <c r="D73">
        <v>400072221</v>
      </c>
      <c r="E73" t="s">
        <v>1540</v>
      </c>
      <c r="G73" t="s">
        <v>6</v>
      </c>
      <c r="H73" s="1">
        <v>1</v>
      </c>
      <c r="I73" s="1">
        <v>1</v>
      </c>
      <c r="J73" s="1">
        <f>VLOOKUP(B73,'[4]AVL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8"/>
        <v>315</v>
      </c>
      <c r="AL73" s="1">
        <f t="shared" si="29"/>
        <v>315</v>
      </c>
      <c r="AP73" s="1" t="s">
        <v>85</v>
      </c>
      <c r="AQ73" s="1">
        <f>VLOOKUP($B73,'[2]AVL F03 05.05.26_לעבוד'!$B$29:$H$721,6,)</f>
        <v>0</v>
      </c>
      <c r="AR73" s="1" t="s">
        <v>78</v>
      </c>
      <c r="AS73" s="1" t="s">
        <v>14</v>
      </c>
      <c r="AT73">
        <f t="shared" si="30"/>
        <v>13.66</v>
      </c>
      <c r="AU73" t="str">
        <f>VLOOKUP(B73,'[3]AVL F03 05.05.26_לעבוד'!$B$27:$B$694,1,)</f>
        <v>1094U750-001</v>
      </c>
      <c r="AW73" t="s">
        <v>1785</v>
      </c>
      <c r="AX73">
        <v>1</v>
      </c>
      <c r="AY73">
        <v>13.66</v>
      </c>
      <c r="AZ73" t="s">
        <v>0</v>
      </c>
      <c r="BA73">
        <v>1</v>
      </c>
      <c r="BB73" t="s">
        <v>13</v>
      </c>
      <c r="BC73">
        <v>312</v>
      </c>
      <c r="BD73">
        <v>59</v>
      </c>
      <c r="BE73" t="s">
        <v>1455</v>
      </c>
      <c r="BF73">
        <v>0</v>
      </c>
      <c r="BG73">
        <v>13.66</v>
      </c>
      <c r="BH73">
        <v>20</v>
      </c>
      <c r="BI73" t="s">
        <v>514</v>
      </c>
      <c r="BJ73" t="s">
        <v>52</v>
      </c>
      <c r="BK73" t="s">
        <v>5</v>
      </c>
      <c r="BL73" t="s">
        <v>5</v>
      </c>
      <c r="BM73" t="s">
        <v>9</v>
      </c>
      <c r="BN73">
        <v>13.66</v>
      </c>
      <c r="BO73" t="s">
        <v>5</v>
      </c>
      <c r="BP73">
        <v>292</v>
      </c>
      <c r="BQ73" t="s">
        <v>325</v>
      </c>
      <c r="BR73" t="s">
        <v>8</v>
      </c>
      <c r="BS73" t="s">
        <v>1452</v>
      </c>
      <c r="BT73">
        <v>1</v>
      </c>
      <c r="BU73" t="s">
        <v>6</v>
      </c>
      <c r="BV73" t="s">
        <v>5</v>
      </c>
      <c r="BW73" t="s">
        <v>50</v>
      </c>
      <c r="BX73" t="s">
        <v>74</v>
      </c>
      <c r="BY73">
        <v>1</v>
      </c>
      <c r="BZ73" t="s">
        <v>373</v>
      </c>
      <c r="CA73" t="s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1"/>
        <v>0</v>
      </c>
      <c r="FB73" t="b">
        <f t="shared" si="32"/>
        <v>0</v>
      </c>
    </row>
    <row r="74" spans="1:158" hidden="1" x14ac:dyDescent="0.2">
      <c r="A74">
        <v>49</v>
      </c>
      <c r="B74" s="7" t="s">
        <v>1539</v>
      </c>
      <c r="C74">
        <v>-1</v>
      </c>
      <c r="D74">
        <v>418333551</v>
      </c>
      <c r="E74" t="s">
        <v>1538</v>
      </c>
      <c r="G74" t="s">
        <v>6</v>
      </c>
      <c r="H74" s="1">
        <v>1</v>
      </c>
      <c r="I74" s="1">
        <v>257</v>
      </c>
      <c r="J74" s="1">
        <f>VLOOKUP(B74,'[4]AVL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8"/>
        <v>80955</v>
      </c>
      <c r="AL74" s="1">
        <f t="shared" si="29"/>
        <v>80955</v>
      </c>
      <c r="AP74" s="1" t="s">
        <v>85</v>
      </c>
      <c r="AQ74" s="1" t="str">
        <f>VLOOKUP($B74,'[2]AVL F03 05.05.26_לעבוד'!$B$29:$H$721,6,)</f>
        <v xml:space="preserve"> </v>
      </c>
      <c r="AR74" s="1" t="s">
        <v>68</v>
      </c>
      <c r="AS74" s="1" t="s">
        <v>14</v>
      </c>
      <c r="AT74">
        <f t="shared" si="30"/>
        <v>3168.81</v>
      </c>
      <c r="AU74" t="str">
        <f>VLOOKUP(B74,'[3]AVL F03 05.05.26_לעבוד'!$B$27:$B$694,1,)</f>
        <v>1096A410-001</v>
      </c>
      <c r="AW74" t="s">
        <v>1785</v>
      </c>
      <c r="AX74">
        <v>1</v>
      </c>
      <c r="AY74">
        <v>12.33</v>
      </c>
      <c r="AZ74" t="s">
        <v>0</v>
      </c>
      <c r="BA74">
        <v>1</v>
      </c>
      <c r="BB74" t="s">
        <v>13</v>
      </c>
      <c r="BC74">
        <v>312</v>
      </c>
      <c r="BD74">
        <v>85</v>
      </c>
      <c r="BE74" t="s">
        <v>294</v>
      </c>
      <c r="BF74">
        <v>0</v>
      </c>
      <c r="BG74">
        <v>12.33</v>
      </c>
      <c r="BH74">
        <v>50</v>
      </c>
      <c r="BI74" t="s">
        <v>514</v>
      </c>
      <c r="BJ74" t="s">
        <v>52</v>
      </c>
      <c r="BK74" t="s">
        <v>5</v>
      </c>
      <c r="BL74" t="s">
        <v>5</v>
      </c>
      <c r="BM74" t="s">
        <v>22</v>
      </c>
      <c r="BN74">
        <v>12.33</v>
      </c>
      <c r="BO74" t="s">
        <v>5</v>
      </c>
      <c r="BP74">
        <v>280</v>
      </c>
      <c r="BQ74" t="s">
        <v>325</v>
      </c>
      <c r="BR74" t="s">
        <v>8</v>
      </c>
      <c r="BS74" t="s">
        <v>1449</v>
      </c>
      <c r="BT74">
        <v>1</v>
      </c>
      <c r="BU74" t="s">
        <v>6</v>
      </c>
      <c r="BV74" t="s">
        <v>5</v>
      </c>
      <c r="BW74" t="s">
        <v>50</v>
      </c>
      <c r="BX74" t="s">
        <v>74</v>
      </c>
      <c r="BY74">
        <v>1</v>
      </c>
      <c r="BZ74" t="s">
        <v>373</v>
      </c>
      <c r="CA74" t="s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-12820</v>
      </c>
      <c r="DN74">
        <f>SUM($CB74,$CC74:CK74)-SUM($EC74:EL74)</f>
        <v>-25710</v>
      </c>
      <c r="DO74">
        <f>SUM($CB74,$CC74:CL74)-SUM($EC74:EM74)</f>
        <v>-38600</v>
      </c>
      <c r="DP74">
        <f>SUM($CB74,$CC74:CM74)-SUM($EC74:EN74)</f>
        <v>-51400</v>
      </c>
      <c r="DQ74">
        <f>SUM($CB74,$CC74:CN74)-SUM($EC74:EO74)</f>
        <v>-51400</v>
      </c>
      <c r="DR74">
        <f>SUM($CB74,$CC74:CO74)-SUM($EC74:EP74)</f>
        <v>-51400</v>
      </c>
      <c r="DS74">
        <f>SUM($CB74,$CC74:CP74)-SUM($EC74:EQ74)</f>
        <v>-51400</v>
      </c>
      <c r="DT74">
        <f>SUM($CB74,$CC74:CQ74)-SUM($EC74:ER74)</f>
        <v>-51400</v>
      </c>
      <c r="DU74">
        <f>SUM($CB74,$CC74:CR74)-SUM($EC74:ES74)</f>
        <v>-51400</v>
      </c>
      <c r="DV74">
        <f>SUM($CB74,$CC74:CS74)-SUM($EC74:ET74)</f>
        <v>-51400</v>
      </c>
      <c r="DW74">
        <f>SUM($CB74,$CC74:CT74)-SUM($EC74:EU74)</f>
        <v>-51400</v>
      </c>
      <c r="DX74">
        <f>SUM($CB74,$CC74:CU74)-SUM($EC74:EV74)</f>
        <v>-51400</v>
      </c>
      <c r="DY74">
        <f>SUM($CB74,$CC74:CV74)-SUM($EC74:EW74)</f>
        <v>-51400</v>
      </c>
      <c r="DZ74">
        <f>SUM($CB74,$CC74:CW74)-SUM($EC74:EX74)</f>
        <v>-51400</v>
      </c>
      <c r="EA74">
        <f>SUM($CB74,$CC74:CX74)-SUM($EC74:EY74)</f>
        <v>-51400</v>
      </c>
      <c r="EB74">
        <f>SUM($CB74,$CC74:CY74)-SUM($EC74:EZ74)</f>
        <v>-51400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1"/>
        <v>0</v>
      </c>
      <c r="FB74" t="b">
        <f t="shared" si="32"/>
        <v>1</v>
      </c>
    </row>
    <row r="75" spans="1:158" hidden="1" x14ac:dyDescent="0.2">
      <c r="A75">
        <v>54</v>
      </c>
      <c r="B75" s="7" t="s">
        <v>1537</v>
      </c>
      <c r="C75" t="s">
        <v>1167</v>
      </c>
      <c r="D75">
        <v>405720597</v>
      </c>
      <c r="E75" t="s">
        <v>1536</v>
      </c>
      <c r="G75" t="s">
        <v>6</v>
      </c>
      <c r="H75" s="1">
        <v>1</v>
      </c>
      <c r="I75" s="1">
        <v>64</v>
      </c>
      <c r="J75" s="1">
        <f>VLOOKUP(B75,'[4]AVL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8"/>
        <v>20160</v>
      </c>
      <c r="AL75" s="1">
        <f t="shared" si="29"/>
        <v>20160</v>
      </c>
      <c r="AP75" s="1" t="s">
        <v>85</v>
      </c>
      <c r="AQ75" s="1">
        <f>VLOOKUP($B75,'[2]AVL F03 05.05.26_לעבוד'!$B$29:$H$721,6,)</f>
        <v>0</v>
      </c>
      <c r="AR75" s="1" t="s">
        <v>25</v>
      </c>
      <c r="AS75" s="1" t="s">
        <v>93</v>
      </c>
      <c r="AT75">
        <f t="shared" si="30"/>
        <v>102.4</v>
      </c>
      <c r="AU75" t="str">
        <f>VLOOKUP(B75,'[3]AVL F03 05.05.26_לעבוד'!$B$27:$B$694,1,)</f>
        <v>1096B634-001</v>
      </c>
      <c r="AW75" t="s">
        <v>1712</v>
      </c>
      <c r="AX75" t="s">
        <v>1255</v>
      </c>
      <c r="AY75">
        <v>1.6</v>
      </c>
      <c r="AZ75" t="s">
        <v>77</v>
      </c>
      <c r="BA75">
        <v>1</v>
      </c>
      <c r="BB75" t="s">
        <v>13</v>
      </c>
      <c r="BC75">
        <v>857</v>
      </c>
      <c r="BD75">
        <v>59</v>
      </c>
      <c r="BE75" t="s">
        <v>1173</v>
      </c>
      <c r="BF75">
        <v>0</v>
      </c>
      <c r="BG75">
        <v>1.6</v>
      </c>
      <c r="BH75">
        <v>20</v>
      </c>
      <c r="BI75" t="s">
        <v>514</v>
      </c>
      <c r="BJ75" t="s">
        <v>1172</v>
      </c>
      <c r="BK75" t="s">
        <v>5</v>
      </c>
      <c r="BL75" t="s">
        <v>5</v>
      </c>
      <c r="BM75" t="s">
        <v>75</v>
      </c>
      <c r="BN75">
        <v>1.6</v>
      </c>
      <c r="BO75" t="s">
        <v>5</v>
      </c>
      <c r="BP75">
        <v>860</v>
      </c>
      <c r="BQ75" t="s">
        <v>325</v>
      </c>
      <c r="BR75" t="s">
        <v>8</v>
      </c>
      <c r="BS75" t="s">
        <v>1461</v>
      </c>
      <c r="BT75">
        <v>1</v>
      </c>
      <c r="BU75" t="s">
        <v>6</v>
      </c>
      <c r="BV75" t="s">
        <v>5</v>
      </c>
      <c r="BW75">
        <v>232</v>
      </c>
      <c r="BX75" t="s">
        <v>74</v>
      </c>
      <c r="BY75" t="s">
        <v>1255</v>
      </c>
      <c r="BZ75" t="s">
        <v>1</v>
      </c>
      <c r="CA75" t="s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9605</v>
      </c>
      <c r="DO75">
        <f>SUM($CB75,$CC75:CL75)-SUM($EC75:EM75)</f>
        <v>5765</v>
      </c>
      <c r="DP75">
        <f>SUM($CB75,$CC75:CM75)-SUM($EC75:EN75)</f>
        <v>2565</v>
      </c>
      <c r="DQ75">
        <f>SUM($CB75,$CC75:CN75)-SUM($EC75:EO75)</f>
        <v>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2560</v>
      </c>
      <c r="EM75" cm="1">
        <f t="array" ref="EM75">SUMPRODUCT($K75:$AJ75,TRANSPOSE(EM$4:EM$29))</f>
        <v>3840</v>
      </c>
      <c r="EN75" cm="1">
        <f t="array" ref="EN75">SUMPRODUCT($K75:$AJ75,TRANSPOSE(EN$4:EN$29))</f>
        <v>3200</v>
      </c>
      <c r="EO75" cm="1">
        <f t="array" ref="EO75">SUMPRODUCT($K75:$AJ75,TRANSPOSE(EO$4:EO$29))</f>
        <v>2560</v>
      </c>
      <c r="EP75" cm="1">
        <f t="array" ref="EP75">SUMPRODUCT($K75:$AJ75,TRANSPOSE(EP$4:EP$29))</f>
        <v>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1"/>
        <v>0</v>
      </c>
      <c r="FB75" t="b">
        <f t="shared" si="32"/>
        <v>0</v>
      </c>
    </row>
    <row r="76" spans="1:158" hidden="1" x14ac:dyDescent="0.2">
      <c r="A76">
        <v>56</v>
      </c>
      <c r="B76" s="7" t="s">
        <v>1535</v>
      </c>
      <c r="C76" t="s">
        <v>1207</v>
      </c>
      <c r="D76">
        <v>417439217</v>
      </c>
      <c r="E76" t="s">
        <v>1534</v>
      </c>
      <c r="G76" t="s">
        <v>6</v>
      </c>
      <c r="H76" s="1">
        <v>1</v>
      </c>
      <c r="I76" s="1">
        <v>16</v>
      </c>
      <c r="J76" s="1">
        <f>VLOOKUP(B76,'[4]AVL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8"/>
        <v>5040</v>
      </c>
      <c r="AL76" s="1">
        <f t="shared" si="29"/>
        <v>5040</v>
      </c>
      <c r="AP76" s="1" t="s">
        <v>85</v>
      </c>
      <c r="AQ76" s="1">
        <f>VLOOKUP($B76,'[2]AVL F03 05.05.26_לעבוד'!$B$29:$H$721,6,)</f>
        <v>0</v>
      </c>
      <c r="AR76" s="1" t="s">
        <v>1195</v>
      </c>
      <c r="AS76" s="1" t="s">
        <v>1195</v>
      </c>
      <c r="AT76">
        <f t="shared" si="30"/>
        <v>0</v>
      </c>
      <c r="AU76" t="str">
        <f>VLOOKUP(B76,'[3]AVL F03 05.05.26_לעבוד'!$B$27:$B$694,1,)</f>
        <v>1096B650-003</v>
      </c>
      <c r="AW76" t="s">
        <v>1775</v>
      </c>
      <c r="AX76">
        <v>1</v>
      </c>
      <c r="AY76">
        <v>0</v>
      </c>
      <c r="AZ76" t="s">
        <v>0</v>
      </c>
      <c r="BA76">
        <v>1</v>
      </c>
      <c r="BB76" t="s">
        <v>13</v>
      </c>
      <c r="BC76">
        <v>300</v>
      </c>
      <c r="BD76">
        <v>15</v>
      </c>
      <c r="BE76" t="s">
        <v>1366</v>
      </c>
      <c r="BF76">
        <v>0</v>
      </c>
      <c r="BG76">
        <v>0</v>
      </c>
      <c r="BH76">
        <v>20</v>
      </c>
      <c r="BI76" t="s">
        <v>514</v>
      </c>
      <c r="BJ76" t="s">
        <v>1253</v>
      </c>
      <c r="BK76" t="s">
        <v>5</v>
      </c>
      <c r="BL76" t="s">
        <v>5</v>
      </c>
      <c r="BM76" t="s">
        <v>22</v>
      </c>
      <c r="BN76">
        <v>0</v>
      </c>
      <c r="BO76" t="s">
        <v>5</v>
      </c>
      <c r="BP76">
        <v>236</v>
      </c>
      <c r="BQ76" t="s">
        <v>1193</v>
      </c>
      <c r="BR76" t="s">
        <v>129</v>
      </c>
      <c r="BS76" t="s">
        <v>1365</v>
      </c>
      <c r="BT76">
        <v>1</v>
      </c>
      <c r="BU76" t="s">
        <v>6</v>
      </c>
      <c r="BV76" t="s">
        <v>5</v>
      </c>
      <c r="BW76" t="s">
        <v>1249</v>
      </c>
      <c r="BX76" t="s">
        <v>74</v>
      </c>
      <c r="BY76">
        <v>1</v>
      </c>
      <c r="BZ76">
        <v>0</v>
      </c>
      <c r="CA76" t="s">
        <v>0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9999199</v>
      </c>
      <c r="DO76">
        <f>SUM($CB76,$CC76:CL76)-SUM($EC76:EM76)</f>
        <v>9998239</v>
      </c>
      <c r="DP76">
        <f>SUM($CB76,$CC76:CM76)-SUM($EC76:EN76)</f>
        <v>9997439</v>
      </c>
      <c r="DQ76">
        <f>SUM($CB76,$CC76:CN76)-SUM($EC76:EO76)</f>
        <v>9996799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640</v>
      </c>
      <c r="EM76" cm="1">
        <f t="array" ref="EM76">SUMPRODUCT($K76:$AJ76,TRANSPOSE(EM$4:EM$29))</f>
        <v>960</v>
      </c>
      <c r="EN76" cm="1">
        <f t="array" ref="EN76">SUMPRODUCT($K76:$AJ76,TRANSPOSE(EN$4:EN$29))</f>
        <v>800</v>
      </c>
      <c r="EO76" cm="1">
        <f t="array" ref="EO76">SUMPRODUCT($K76:$AJ76,TRANSPOSE(EO$4:EO$29))</f>
        <v>640</v>
      </c>
      <c r="EP76" cm="1">
        <f t="array" ref="EP76">SUMPRODUCT($K76:$AJ76,TRANSPOSE(EP$4:EP$29))</f>
        <v>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1"/>
        <v>0</v>
      </c>
      <c r="FB76" t="b">
        <f t="shared" si="32"/>
        <v>0</v>
      </c>
    </row>
    <row r="77" spans="1:158" hidden="1" x14ac:dyDescent="0.2">
      <c r="A77">
        <v>57</v>
      </c>
      <c r="B77" s="7" t="s">
        <v>1533</v>
      </c>
      <c r="C77" t="s">
        <v>1167</v>
      </c>
      <c r="D77">
        <v>417102701</v>
      </c>
      <c r="E77" t="s">
        <v>1532</v>
      </c>
      <c r="G77" t="s">
        <v>6</v>
      </c>
      <c r="H77" s="1">
        <v>1</v>
      </c>
      <c r="I77" s="1">
        <v>16</v>
      </c>
      <c r="J77" s="1">
        <f>VLOOKUP(B77,'[4]AVL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8"/>
        <v>5040</v>
      </c>
      <c r="AL77" s="1">
        <f t="shared" si="29"/>
        <v>5040</v>
      </c>
      <c r="AP77" s="1" t="s">
        <v>85</v>
      </c>
      <c r="AQ77" s="1">
        <f>VLOOKUP($B77,'[2]AVL F03 05.05.26_לעבוד'!$B$29:$H$721,6,)</f>
        <v>0</v>
      </c>
      <c r="AR77" s="1" t="s">
        <v>78</v>
      </c>
      <c r="AS77" s="1" t="s">
        <v>14</v>
      </c>
      <c r="AT77">
        <f t="shared" si="30"/>
        <v>1059.68</v>
      </c>
      <c r="AU77" t="str">
        <f>VLOOKUP(B77,'[3]AVL F03 05.05.26_לעבוד'!$B$27:$B$694,1,)</f>
        <v>1096B652-003</v>
      </c>
      <c r="AW77" t="s">
        <v>1785</v>
      </c>
      <c r="AX77">
        <v>1</v>
      </c>
      <c r="AY77">
        <v>66.23</v>
      </c>
      <c r="AZ77" t="s">
        <v>77</v>
      </c>
      <c r="BA77">
        <v>1</v>
      </c>
      <c r="BB77" t="s">
        <v>13</v>
      </c>
      <c r="BC77">
        <v>200</v>
      </c>
      <c r="BD77">
        <v>30</v>
      </c>
      <c r="BE77" t="s">
        <v>1361</v>
      </c>
      <c r="BF77">
        <v>0</v>
      </c>
      <c r="BG77">
        <v>66.23</v>
      </c>
      <c r="BH77">
        <v>20</v>
      </c>
      <c r="BI77" t="s">
        <v>514</v>
      </c>
      <c r="BJ77" t="s">
        <v>1302</v>
      </c>
      <c r="BK77" t="s">
        <v>5</v>
      </c>
      <c r="BL77" t="s">
        <v>5</v>
      </c>
      <c r="BM77" t="s">
        <v>9</v>
      </c>
      <c r="BN77">
        <v>66.23</v>
      </c>
      <c r="BO77" t="s">
        <v>5</v>
      </c>
      <c r="BP77">
        <v>230</v>
      </c>
      <c r="BQ77" t="s">
        <v>325</v>
      </c>
      <c r="BR77" t="s">
        <v>8</v>
      </c>
      <c r="BS77" t="s">
        <v>1301</v>
      </c>
      <c r="BT77">
        <v>1</v>
      </c>
      <c r="BU77" t="s">
        <v>6</v>
      </c>
      <c r="BV77" t="s">
        <v>5</v>
      </c>
      <c r="BW77" t="s">
        <v>1300</v>
      </c>
      <c r="BX77" t="s">
        <v>1299</v>
      </c>
      <c r="BY77">
        <v>1</v>
      </c>
      <c r="BZ77" t="s">
        <v>1335</v>
      </c>
      <c r="CA77" t="s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1"/>
        <v>0</v>
      </c>
      <c r="FB77" t="b">
        <f t="shared" si="32"/>
        <v>0</v>
      </c>
    </row>
    <row r="78" spans="1:158" hidden="1" x14ac:dyDescent="0.2">
      <c r="A78">
        <v>58</v>
      </c>
      <c r="B78" s="7" t="s">
        <v>1531</v>
      </c>
      <c r="C78" t="s">
        <v>1207</v>
      </c>
      <c r="D78">
        <v>417882392</v>
      </c>
      <c r="E78" t="s">
        <v>1530</v>
      </c>
      <c r="G78" t="s">
        <v>6</v>
      </c>
      <c r="H78" s="1">
        <v>1</v>
      </c>
      <c r="I78" s="1">
        <v>1</v>
      </c>
      <c r="J78" s="1">
        <f>VLOOKUP(B78,'[4]AVL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8"/>
        <v>315</v>
      </c>
      <c r="AL78" s="1">
        <f t="shared" si="29"/>
        <v>315</v>
      </c>
      <c r="AP78" s="1" t="s">
        <v>85</v>
      </c>
      <c r="AQ78" s="1">
        <f>VLOOKUP($B78,'[2]AVL F03 05.05.26_לעבוד'!$B$29:$H$721,6,)</f>
        <v>0</v>
      </c>
      <c r="AR78" s="1" t="s">
        <v>1195</v>
      </c>
      <c r="AS78" s="1" t="s">
        <v>1195</v>
      </c>
      <c r="AT78">
        <f t="shared" si="30"/>
        <v>0</v>
      </c>
      <c r="AU78" t="str">
        <f>VLOOKUP(B78,'[3]AVL F03 05.05.26_לעבוד'!$B$27:$B$694,1,)</f>
        <v>1096C850-003</v>
      </c>
      <c r="AW78" t="s">
        <v>1775</v>
      </c>
      <c r="AX78">
        <v>1</v>
      </c>
      <c r="AY78">
        <v>0</v>
      </c>
      <c r="AZ78" t="s">
        <v>0</v>
      </c>
      <c r="BA78">
        <v>1</v>
      </c>
      <c r="BB78" t="s">
        <v>13</v>
      </c>
      <c r="BC78">
        <v>300</v>
      </c>
      <c r="BD78">
        <v>15</v>
      </c>
      <c r="BE78" t="s">
        <v>1366</v>
      </c>
      <c r="BF78">
        <v>0</v>
      </c>
      <c r="BG78">
        <v>0</v>
      </c>
      <c r="BH78">
        <v>20</v>
      </c>
      <c r="BI78" t="s">
        <v>514</v>
      </c>
      <c r="BJ78" t="s">
        <v>1253</v>
      </c>
      <c r="BK78" t="s">
        <v>5</v>
      </c>
      <c r="BL78" t="s">
        <v>5</v>
      </c>
      <c r="BM78" t="s">
        <v>38</v>
      </c>
      <c r="BN78">
        <v>0</v>
      </c>
      <c r="BO78" t="s">
        <v>5</v>
      </c>
      <c r="BP78">
        <v>236</v>
      </c>
      <c r="BQ78" t="s">
        <v>1193</v>
      </c>
      <c r="BR78" t="s">
        <v>129</v>
      </c>
      <c r="BS78" t="s">
        <v>1365</v>
      </c>
      <c r="BT78">
        <v>1</v>
      </c>
      <c r="BU78" t="s">
        <v>6</v>
      </c>
      <c r="BV78" t="s">
        <v>5</v>
      </c>
      <c r="BW78" t="s">
        <v>1249</v>
      </c>
      <c r="BX78" t="s">
        <v>74</v>
      </c>
      <c r="BY78">
        <v>1</v>
      </c>
      <c r="BZ78">
        <v>0</v>
      </c>
      <c r="CA78" t="s">
        <v>0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9999984</v>
      </c>
      <c r="DO78">
        <f>SUM($CB78,$CC78:CL78)-SUM($EC78:EM78)</f>
        <v>9999944</v>
      </c>
      <c r="DP78">
        <f>SUM($CB78,$CC78:CM78)-SUM($EC78:EN78)</f>
        <v>9999889</v>
      </c>
      <c r="DQ78">
        <f>SUM($CB78,$CC78:CN78)-SUM($EC78:EO78)</f>
        <v>9999834</v>
      </c>
      <c r="DR78">
        <f>SUM($CB78,$CC78:CO78)-SUM($EC78:EP78)</f>
        <v>9999799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10</v>
      </c>
      <c r="EM78" cm="1">
        <f t="array" ref="EM78">SUMPRODUCT($K78:$AJ78,TRANSPOSE(EM$4:EM$29))</f>
        <v>40</v>
      </c>
      <c r="EN78" cm="1">
        <f t="array" ref="EN78">SUMPRODUCT($K78:$AJ78,TRANSPOSE(EN$4:EN$29))</f>
        <v>55</v>
      </c>
      <c r="EO78" cm="1">
        <f t="array" ref="EO78">SUMPRODUCT($K78:$AJ78,TRANSPOSE(EO$4:EO$29))</f>
        <v>55</v>
      </c>
      <c r="EP78" cm="1">
        <f t="array" ref="EP78">SUMPRODUCT($K78:$AJ78,TRANSPOSE(EP$4:EP$29))</f>
        <v>35</v>
      </c>
      <c r="EQ78" cm="1">
        <f t="array" ref="EQ78">SUMPRODUCT($K78:$AJ78,TRANSPOSE(EQ$4:EQ$29))</f>
        <v>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1"/>
        <v>0</v>
      </c>
      <c r="FB78" t="b">
        <f t="shared" si="32"/>
        <v>0</v>
      </c>
    </row>
    <row r="79" spans="1:158" hidden="1" x14ac:dyDescent="0.2">
      <c r="A79">
        <v>59</v>
      </c>
      <c r="B79" s="7" t="s">
        <v>1529</v>
      </c>
      <c r="C79" t="s">
        <v>1167</v>
      </c>
      <c r="D79">
        <v>417651350</v>
      </c>
      <c r="E79" t="s">
        <v>1528</v>
      </c>
      <c r="G79" t="s">
        <v>6</v>
      </c>
      <c r="H79" s="1">
        <v>1</v>
      </c>
      <c r="I79" s="1">
        <v>1</v>
      </c>
      <c r="J79" s="1">
        <f>VLOOKUP(B79,'[4]AVL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8"/>
        <v>315</v>
      </c>
      <c r="AL79" s="1">
        <f t="shared" si="29"/>
        <v>315</v>
      </c>
      <c r="AP79" s="1" t="s">
        <v>85</v>
      </c>
      <c r="AQ79" s="1">
        <f>VLOOKUP($B79,'[2]AVL F03 05.05.26_לעבוד'!$B$29:$H$721,6,)</f>
        <v>0</v>
      </c>
      <c r="AR79" s="1" t="s">
        <v>78</v>
      </c>
      <c r="AS79" s="1" t="s">
        <v>14</v>
      </c>
      <c r="AT79">
        <f t="shared" si="30"/>
        <v>0</v>
      </c>
      <c r="AU79" t="str">
        <f>VLOOKUP(B79,'[3]AVL F03 05.05.26_לעבוד'!$B$27:$B$694,1,)</f>
        <v>1096C852-002</v>
      </c>
      <c r="AW79" t="s">
        <v>1785</v>
      </c>
      <c r="AX79">
        <v>1</v>
      </c>
      <c r="AY79">
        <v>0</v>
      </c>
      <c r="AZ79" t="s">
        <v>0</v>
      </c>
      <c r="BA79">
        <v>1</v>
      </c>
      <c r="BB79" t="s">
        <v>13</v>
      </c>
      <c r="BC79">
        <v>200</v>
      </c>
      <c r="BD79">
        <v>30</v>
      </c>
      <c r="BE79" t="s">
        <v>1303</v>
      </c>
      <c r="BF79">
        <v>0</v>
      </c>
      <c r="BG79">
        <v>0</v>
      </c>
      <c r="BH79">
        <v>20</v>
      </c>
      <c r="BI79" t="s">
        <v>514</v>
      </c>
      <c r="BJ79" t="s">
        <v>1302</v>
      </c>
      <c r="BK79" t="s">
        <v>5</v>
      </c>
      <c r="BL79" t="s">
        <v>5</v>
      </c>
      <c r="BM79" t="s">
        <v>9</v>
      </c>
      <c r="BN79">
        <v>0</v>
      </c>
      <c r="BO79" t="s">
        <v>5</v>
      </c>
      <c r="BP79">
        <v>230</v>
      </c>
      <c r="BQ79" t="s">
        <v>325</v>
      </c>
      <c r="BR79" t="s">
        <v>8</v>
      </c>
      <c r="BS79" t="s">
        <v>1301</v>
      </c>
      <c r="BT79">
        <v>1</v>
      </c>
      <c r="BU79" t="s">
        <v>6</v>
      </c>
      <c r="BV79" t="s">
        <v>5</v>
      </c>
      <c r="BW79" t="s">
        <v>1300</v>
      </c>
      <c r="BX79" t="s">
        <v>1299</v>
      </c>
      <c r="BY79">
        <v>1</v>
      </c>
      <c r="BZ79" t="s">
        <v>1335</v>
      </c>
      <c r="CA79" t="s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1"/>
        <v>0</v>
      </c>
      <c r="FB79" t="b">
        <f t="shared" si="32"/>
        <v>0</v>
      </c>
    </row>
    <row r="80" spans="1:158" hidden="1" x14ac:dyDescent="0.2">
      <c r="A80">
        <v>60</v>
      </c>
      <c r="B80" s="7" t="s">
        <v>1115</v>
      </c>
      <c r="C80" t="s">
        <v>1207</v>
      </c>
      <c r="D80">
        <v>415923573</v>
      </c>
      <c r="E80" t="s">
        <v>1527</v>
      </c>
      <c r="G80" t="s">
        <v>6</v>
      </c>
      <c r="H80" s="1">
        <v>1</v>
      </c>
      <c r="I80" s="1">
        <v>1</v>
      </c>
      <c r="J80" s="1">
        <f>VLOOKUP(B80,'[4]AVL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8"/>
        <v>315</v>
      </c>
      <c r="AL80" s="1">
        <f t="shared" si="29"/>
        <v>315</v>
      </c>
      <c r="AP80" s="1" t="s">
        <v>85</v>
      </c>
      <c r="AQ80" s="1">
        <f>VLOOKUP($B80,'[2]AVL F03 05.05.26_לעבוד'!$B$29:$H$721,6,)</f>
        <v>0</v>
      </c>
      <c r="AR80" s="1" t="s">
        <v>1195</v>
      </c>
      <c r="AS80" s="1" t="s">
        <v>1195</v>
      </c>
      <c r="AT80">
        <f t="shared" si="30"/>
        <v>113.07</v>
      </c>
      <c r="AU80" t="str">
        <f>VLOOKUP(B80,'[3]AVL F03 05.05.26_לעבוד'!$B$27:$B$694,1,)</f>
        <v>1096D240-003</v>
      </c>
      <c r="AW80" t="s">
        <v>1775</v>
      </c>
      <c r="AX80" t="s">
        <v>1526</v>
      </c>
      <c r="AY80">
        <v>113.07</v>
      </c>
      <c r="AZ80" t="s">
        <v>77</v>
      </c>
      <c r="BA80">
        <v>1</v>
      </c>
      <c r="BB80" t="s">
        <v>13</v>
      </c>
      <c r="BC80">
        <v>346</v>
      </c>
      <c r="BD80">
        <v>15</v>
      </c>
      <c r="BE80" t="s">
        <v>1366</v>
      </c>
      <c r="BF80">
        <v>0</v>
      </c>
      <c r="BG80">
        <v>113.07</v>
      </c>
      <c r="BH80">
        <v>20</v>
      </c>
      <c r="BI80" t="s">
        <v>514</v>
      </c>
      <c r="BJ80" t="s">
        <v>1253</v>
      </c>
      <c r="BK80" t="s">
        <v>5</v>
      </c>
      <c r="BL80" t="s">
        <v>5</v>
      </c>
      <c r="BM80" t="s">
        <v>22</v>
      </c>
      <c r="BN80">
        <v>113.07</v>
      </c>
      <c r="BO80" t="s">
        <v>5</v>
      </c>
      <c r="BP80">
        <v>236</v>
      </c>
      <c r="BQ80" t="s">
        <v>1193</v>
      </c>
      <c r="BR80" t="s">
        <v>129</v>
      </c>
      <c r="BS80" t="s">
        <v>1376</v>
      </c>
      <c r="BT80">
        <v>1</v>
      </c>
      <c r="BU80" t="s">
        <v>6</v>
      </c>
      <c r="BV80" t="s">
        <v>5</v>
      </c>
      <c r="BW80" t="s">
        <v>1249</v>
      </c>
      <c r="BX80" t="s">
        <v>74</v>
      </c>
      <c r="BY80" t="s">
        <v>1526</v>
      </c>
      <c r="BZ80" t="s">
        <v>1</v>
      </c>
      <c r="CA80" t="s">
        <v>0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1"/>
        <v>0</v>
      </c>
      <c r="FB80" t="b">
        <f t="shared" si="32"/>
        <v>0</v>
      </c>
    </row>
    <row r="81" spans="1:158" hidden="1" x14ac:dyDescent="0.2">
      <c r="A81">
        <v>61</v>
      </c>
      <c r="B81" s="7" t="s">
        <v>1525</v>
      </c>
      <c r="C81" t="s">
        <v>1167</v>
      </c>
      <c r="D81">
        <v>406124222</v>
      </c>
      <c r="E81" t="s">
        <v>1524</v>
      </c>
      <c r="G81" t="s">
        <v>6</v>
      </c>
      <c r="H81" s="1">
        <v>1</v>
      </c>
      <c r="I81" s="1">
        <v>1</v>
      </c>
      <c r="J81" s="1">
        <f>VLOOKUP(B81,'[4]AVL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8"/>
        <v>315</v>
      </c>
      <c r="AL81" s="1">
        <f t="shared" si="29"/>
        <v>315</v>
      </c>
      <c r="AP81" s="1" t="s">
        <v>85</v>
      </c>
      <c r="AQ81" s="1">
        <f>VLOOKUP($B81,'[2]AVL F03 05.05.26_לעבוד'!$B$29:$H$721,6,)</f>
        <v>0</v>
      </c>
      <c r="AR81" s="1" t="s">
        <v>78</v>
      </c>
      <c r="AS81" s="1" t="s">
        <v>14</v>
      </c>
      <c r="AT81">
        <f t="shared" si="30"/>
        <v>50.22</v>
      </c>
      <c r="AU81" t="str">
        <f>VLOOKUP(B81,'[3]AVL F03 05.05.26_לעבוד'!$B$27:$B$694,1,)</f>
        <v>1096D242-002</v>
      </c>
      <c r="AW81" t="s">
        <v>1785</v>
      </c>
      <c r="AX81">
        <v>1</v>
      </c>
      <c r="AY81">
        <v>50.22</v>
      </c>
      <c r="AZ81" t="s">
        <v>0</v>
      </c>
      <c r="BA81">
        <v>1</v>
      </c>
      <c r="BB81" t="s">
        <v>13</v>
      </c>
      <c r="BC81">
        <v>200</v>
      </c>
      <c r="BD81">
        <v>102</v>
      </c>
      <c r="BE81" t="s">
        <v>1366</v>
      </c>
      <c r="BF81">
        <v>0</v>
      </c>
      <c r="BG81">
        <v>50.22</v>
      </c>
      <c r="BH81">
        <v>20</v>
      </c>
      <c r="BI81" t="s">
        <v>514</v>
      </c>
      <c r="BJ81" t="s">
        <v>1302</v>
      </c>
      <c r="BK81" t="s">
        <v>5</v>
      </c>
      <c r="BL81" t="s">
        <v>5</v>
      </c>
      <c r="BM81" t="s">
        <v>9</v>
      </c>
      <c r="BN81">
        <v>50.22</v>
      </c>
      <c r="BO81" t="s">
        <v>5</v>
      </c>
      <c r="BP81">
        <v>236</v>
      </c>
      <c r="BQ81" t="s">
        <v>325</v>
      </c>
      <c r="BR81" t="s">
        <v>8</v>
      </c>
      <c r="BS81" t="s">
        <v>1301</v>
      </c>
      <c r="BT81">
        <v>1</v>
      </c>
      <c r="BU81" t="s">
        <v>6</v>
      </c>
      <c r="BV81" t="s">
        <v>5</v>
      </c>
      <c r="BW81" t="s">
        <v>1300</v>
      </c>
      <c r="BX81" t="s">
        <v>1299</v>
      </c>
      <c r="BY81">
        <v>1</v>
      </c>
      <c r="BZ81" t="s">
        <v>1335</v>
      </c>
      <c r="CA81" t="s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1"/>
        <v>0</v>
      </c>
      <c r="FB81" t="b">
        <f t="shared" si="32"/>
        <v>0</v>
      </c>
    </row>
    <row r="82" spans="1:158" hidden="1" x14ac:dyDescent="0.2">
      <c r="A82">
        <v>62</v>
      </c>
      <c r="B82" s="7" t="s">
        <v>1523</v>
      </c>
      <c r="C82" t="s">
        <v>1167</v>
      </c>
      <c r="D82">
        <v>416381414</v>
      </c>
      <c r="E82" s="9" t="s">
        <v>1522</v>
      </c>
      <c r="G82" t="s">
        <v>6</v>
      </c>
      <c r="H82" s="1">
        <v>1</v>
      </c>
      <c r="I82" s="1">
        <v>2</v>
      </c>
      <c r="J82" s="1">
        <f>VLOOKUP(B82,'[4]AVL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31">
        <v>0</v>
      </c>
      <c r="AH82" s="1">
        <v>0</v>
      </c>
      <c r="AI82" s="1">
        <v>0</v>
      </c>
      <c r="AJ82" s="1">
        <v>0</v>
      </c>
      <c r="AK82" s="1">
        <f t="shared" si="28"/>
        <v>630</v>
      </c>
      <c r="AL82" s="1">
        <f t="shared" si="29"/>
        <v>630</v>
      </c>
      <c r="AP82" s="1" t="s">
        <v>85</v>
      </c>
      <c r="AQ82" s="1">
        <f>VLOOKUP($B82,'[2]AVL F03 05.05.26_לעבוד'!$B$29:$H$721,6,)</f>
        <v>0</v>
      </c>
      <c r="AR82" s="1" t="s">
        <v>25</v>
      </c>
      <c r="AS82" s="1" t="s">
        <v>14</v>
      </c>
      <c r="AT82">
        <f t="shared" si="30"/>
        <v>0</v>
      </c>
      <c r="AU82" t="str">
        <f>VLOOKUP(B82,'[3]AVL F03 05.05.26_לעבוד'!$B$27:$B$694,1,)</f>
        <v>1096D244-001</v>
      </c>
      <c r="AW82" t="s">
        <v>1788</v>
      </c>
      <c r="AX82" t="s">
        <v>1448</v>
      </c>
      <c r="AY82">
        <v>0</v>
      </c>
      <c r="AZ82" t="s">
        <v>77</v>
      </c>
      <c r="BA82">
        <v>1</v>
      </c>
      <c r="BB82" t="s">
        <v>13</v>
      </c>
      <c r="BC82">
        <v>317</v>
      </c>
      <c r="BD82">
        <v>30</v>
      </c>
      <c r="BE82" t="s">
        <v>45</v>
      </c>
      <c r="BF82">
        <v>0</v>
      </c>
      <c r="BG82">
        <v>0</v>
      </c>
      <c r="BH82">
        <v>20</v>
      </c>
      <c r="BI82" t="s">
        <v>514</v>
      </c>
      <c r="BJ82" t="s">
        <v>44</v>
      </c>
      <c r="BK82" t="s">
        <v>5</v>
      </c>
      <c r="BL82" t="s">
        <v>5</v>
      </c>
      <c r="BM82" t="s">
        <v>9</v>
      </c>
      <c r="BN82">
        <v>0</v>
      </c>
      <c r="BO82" t="s">
        <v>5</v>
      </c>
      <c r="BP82">
        <v>860</v>
      </c>
      <c r="BQ82" t="s">
        <v>325</v>
      </c>
      <c r="BR82" t="s">
        <v>129</v>
      </c>
      <c r="BS82" t="s">
        <v>1521</v>
      </c>
      <c r="BT82">
        <v>1</v>
      </c>
      <c r="BU82" t="s">
        <v>6</v>
      </c>
      <c r="BV82" t="s">
        <v>5</v>
      </c>
      <c r="BW82" t="s">
        <v>42</v>
      </c>
      <c r="BX82" t="s">
        <v>318</v>
      </c>
      <c r="BY82" t="s">
        <v>1448</v>
      </c>
      <c r="BZ82" t="s">
        <v>1</v>
      </c>
      <c r="CA82" t="s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1"/>
        <v>0</v>
      </c>
      <c r="FB82" t="b">
        <f t="shared" si="32"/>
        <v>0</v>
      </c>
    </row>
    <row r="83" spans="1:158" hidden="1" x14ac:dyDescent="0.2">
      <c r="A83">
        <v>63</v>
      </c>
      <c r="B83" s="7" t="s">
        <v>1509</v>
      </c>
      <c r="C83" t="s">
        <v>1207</v>
      </c>
      <c r="D83">
        <v>410439769</v>
      </c>
      <c r="E83" t="s">
        <v>1520</v>
      </c>
      <c r="G83" t="s">
        <v>6</v>
      </c>
      <c r="H83" s="1">
        <v>1</v>
      </c>
      <c r="I83" s="1">
        <v>1</v>
      </c>
      <c r="J83" s="1">
        <f>VLOOKUP(B83,'[4]AVL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8"/>
        <v>315</v>
      </c>
      <c r="AL83" s="1">
        <f t="shared" si="29"/>
        <v>315</v>
      </c>
      <c r="AP83" s="1" t="s">
        <v>85</v>
      </c>
      <c r="AQ83" s="1">
        <f>VLOOKUP($B83,'[2]AVL F03 05.05.26_לעבוד'!$B$29:$H$721,6,)</f>
        <v>0</v>
      </c>
      <c r="AR83" s="1" t="s">
        <v>1195</v>
      </c>
      <c r="AS83" s="1" t="s">
        <v>1195</v>
      </c>
      <c r="AT83">
        <f t="shared" si="30"/>
        <v>0</v>
      </c>
      <c r="AU83" t="str">
        <f>VLOOKUP(B83,'[3]AVL F03 05.05.26_לעבוד'!$B$27:$B$694,1,)</f>
        <v>1096F000-003</v>
      </c>
      <c r="AW83" t="s">
        <v>1775</v>
      </c>
      <c r="AX83">
        <v>1</v>
      </c>
      <c r="AY83">
        <v>0</v>
      </c>
      <c r="AZ83" t="s">
        <v>0</v>
      </c>
      <c r="BA83">
        <v>1</v>
      </c>
      <c r="BB83" t="s">
        <v>13</v>
      </c>
      <c r="BC83">
        <v>857</v>
      </c>
      <c r="BD83">
        <v>20</v>
      </c>
      <c r="BE83" t="s">
        <v>1194</v>
      </c>
      <c r="BF83">
        <v>0</v>
      </c>
      <c r="BG83">
        <v>0</v>
      </c>
      <c r="BH83">
        <v>20</v>
      </c>
      <c r="BI83" t="s">
        <v>514</v>
      </c>
      <c r="BJ83" t="s">
        <v>33</v>
      </c>
      <c r="BK83" t="s">
        <v>5</v>
      </c>
      <c r="BL83" t="s">
        <v>5</v>
      </c>
      <c r="BM83" t="s">
        <v>38</v>
      </c>
      <c r="BN83">
        <v>0</v>
      </c>
      <c r="BO83" t="s">
        <v>5</v>
      </c>
      <c r="BP83">
        <v>235</v>
      </c>
      <c r="BQ83" t="s">
        <v>1193</v>
      </c>
      <c r="BR83" t="s">
        <v>129</v>
      </c>
      <c r="BS83" t="s">
        <v>1192</v>
      </c>
      <c r="BT83">
        <v>1</v>
      </c>
      <c r="BU83" t="s">
        <v>6</v>
      </c>
      <c r="BV83" t="s">
        <v>5</v>
      </c>
      <c r="BW83" t="s">
        <v>30</v>
      </c>
      <c r="BX83" t="s">
        <v>74</v>
      </c>
      <c r="BY83">
        <v>1</v>
      </c>
      <c r="BZ83">
        <v>0</v>
      </c>
      <c r="CA83" t="s">
        <v>0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9999949</v>
      </c>
      <c r="DO83">
        <f>SUM($CB83,$CC83:CL83)-SUM($EC83:EM83)</f>
        <v>9999889</v>
      </c>
      <c r="DP83">
        <f>SUM($CB83,$CC83:CM83)-SUM($EC83:EN83)</f>
        <v>9999839</v>
      </c>
      <c r="DQ83">
        <f>SUM($CB83,$CC83:CN83)-SUM($EC83:EO83)</f>
        <v>9999799</v>
      </c>
      <c r="DR83">
        <f>SUM($CB83,$CC83:CO83)-SUM($EC83:EP83)</f>
        <v>9999749</v>
      </c>
      <c r="DS83">
        <f>SUM($CB83,$CC83:CP83)-SUM($EC83:EQ83)</f>
        <v>9999749</v>
      </c>
      <c r="DT83">
        <f>SUM($CB83,$CC83:CQ83)-SUM($EC83:ER83)</f>
        <v>9999749</v>
      </c>
      <c r="DU83">
        <f>SUM($CB83,$CC83:CR83)-SUM($EC83:ES83)</f>
        <v>9999749</v>
      </c>
      <c r="DV83">
        <f>SUM($CB83,$CC83:CS83)-SUM($EC83:ET83)</f>
        <v>9999749</v>
      </c>
      <c r="DW83">
        <f>SUM($CB83,$CC83:CT83)-SUM($EC83:EU83)</f>
        <v>9999749</v>
      </c>
      <c r="DX83">
        <f>SUM($CB83,$CC83:CU83)-SUM($EC83:EV83)</f>
        <v>9999749</v>
      </c>
      <c r="DY83">
        <f>SUM($CB83,$CC83:CV83)-SUM($EC83:EW83)</f>
        <v>9999749</v>
      </c>
      <c r="DZ83">
        <f>SUM($CB83,$CC83:CW83)-SUM($EC83:EX83)</f>
        <v>9999749</v>
      </c>
      <c r="EA83">
        <f>SUM($CB83,$CC83:CX83)-SUM($EC83:EY83)</f>
        <v>9999749</v>
      </c>
      <c r="EB83">
        <f>SUM($CB83,$CC83:CY83)-SUM($EC83:EZ83)</f>
        <v>9999749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40</v>
      </c>
      <c r="EM83" cm="1">
        <f t="array" ref="EM83">SUMPRODUCT($K83:$AJ83,TRANSPOSE(EM$4:EM$29))</f>
        <v>60</v>
      </c>
      <c r="EN83" cm="1">
        <f t="array" ref="EN83">SUMPRODUCT($K83:$AJ83,TRANSPOSE(EN$4:EN$29))</f>
        <v>50</v>
      </c>
      <c r="EO83" cm="1">
        <f t="array" ref="EO83">SUMPRODUCT($K83:$AJ83,TRANSPOSE(EO$4:EO$29))</f>
        <v>40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1"/>
        <v>50</v>
      </c>
      <c r="FB83" t="b">
        <f t="shared" si="32"/>
        <v>0</v>
      </c>
    </row>
    <row r="84" spans="1:158" hidden="1" x14ac:dyDescent="0.2">
      <c r="A84">
        <v>64</v>
      </c>
      <c r="B84" s="7" t="s">
        <v>1519</v>
      </c>
      <c r="C84" t="s">
        <v>1167</v>
      </c>
      <c r="D84">
        <v>410422286</v>
      </c>
      <c r="E84" t="s">
        <v>1518</v>
      </c>
      <c r="G84" t="s">
        <v>6</v>
      </c>
      <c r="H84" s="1">
        <v>1</v>
      </c>
      <c r="I84" s="1">
        <v>1</v>
      </c>
      <c r="J84" s="1">
        <f>VLOOKUP(B84,'[4]AVL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8"/>
        <v>315</v>
      </c>
      <c r="AL84" s="1">
        <f t="shared" si="29"/>
        <v>315</v>
      </c>
      <c r="AP84" s="1" t="s">
        <v>85</v>
      </c>
      <c r="AQ84" s="1" t="str">
        <f>VLOOKUP($B84,'[2]AVL F03 05.05.26_לעבוד'!$B$29:$H$721,6,)</f>
        <v xml:space="preserve">ממתין לעידכון סריאלים </v>
      </c>
      <c r="AR84" s="1" t="s">
        <v>1517</v>
      </c>
      <c r="AS84" s="1" t="s">
        <v>1516</v>
      </c>
      <c r="AT84">
        <f t="shared" si="30"/>
        <v>0</v>
      </c>
      <c r="AU84" t="str">
        <f>VLOOKUP(B84,'[3]AVL F03 05.05.26_לעבוד'!$B$27:$B$694,1,)</f>
        <v>1096F009-003</v>
      </c>
      <c r="AW84" t="s">
        <v>1716</v>
      </c>
      <c r="AX84">
        <v>1</v>
      </c>
      <c r="AY84">
        <v>0</v>
      </c>
      <c r="AZ84" t="s">
        <v>0</v>
      </c>
      <c r="BA84">
        <v>1</v>
      </c>
      <c r="BB84" t="s">
        <v>261</v>
      </c>
      <c r="BC84">
        <v>300</v>
      </c>
      <c r="BD84">
        <v>7</v>
      </c>
      <c r="BE84" t="s">
        <v>1188</v>
      </c>
      <c r="BF84">
        <v>0</v>
      </c>
      <c r="BG84">
        <v>0</v>
      </c>
      <c r="BH84">
        <v>20</v>
      </c>
      <c r="BI84" t="s">
        <v>514</v>
      </c>
      <c r="BJ84" t="s">
        <v>1187</v>
      </c>
      <c r="BK84" t="s">
        <v>5</v>
      </c>
      <c r="BL84" t="s">
        <v>5</v>
      </c>
      <c r="BM84" t="s">
        <v>9</v>
      </c>
      <c r="BN84">
        <v>0</v>
      </c>
      <c r="BO84" t="s">
        <v>5</v>
      </c>
      <c r="BP84">
        <v>900</v>
      </c>
      <c r="BQ84" t="s">
        <v>325</v>
      </c>
      <c r="BR84" t="s">
        <v>8</v>
      </c>
      <c r="BS84" t="s">
        <v>1515</v>
      </c>
      <c r="BT84">
        <v>1</v>
      </c>
      <c r="BU84" t="s">
        <v>6</v>
      </c>
      <c r="BV84" t="s">
        <v>5</v>
      </c>
      <c r="BW84">
        <v>957</v>
      </c>
      <c r="BX84" t="s">
        <v>74</v>
      </c>
      <c r="BY84">
        <v>1</v>
      </c>
      <c r="BZ84">
        <v>0</v>
      </c>
      <c r="CA84" t="s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1"/>
        <v>0</v>
      </c>
      <c r="FB84" t="b">
        <f t="shared" si="32"/>
        <v>0</v>
      </c>
    </row>
    <row r="85" spans="1:158" hidden="1" x14ac:dyDescent="0.2">
      <c r="A85">
        <v>65</v>
      </c>
      <c r="B85" s="7" t="s">
        <v>1514</v>
      </c>
      <c r="C85" t="s">
        <v>1167</v>
      </c>
      <c r="D85">
        <v>406609565</v>
      </c>
      <c r="E85" t="s">
        <v>1513</v>
      </c>
      <c r="G85" t="s">
        <v>6</v>
      </c>
      <c r="H85" s="1">
        <v>1</v>
      </c>
      <c r="I85" s="1">
        <v>1</v>
      </c>
      <c r="J85" s="1">
        <f>VLOOKUP(B85,'[4]AVL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8"/>
        <v>315</v>
      </c>
      <c r="AL85" s="1">
        <f t="shared" si="29"/>
        <v>315</v>
      </c>
      <c r="AP85" s="1" t="s">
        <v>85</v>
      </c>
      <c r="AQ85" s="1">
        <f>VLOOKUP($B85,'[2]AVL F03 05.05.26_לעבוד'!$B$29:$H$721,6,)</f>
        <v>0</v>
      </c>
      <c r="AR85" s="1" t="s">
        <v>25</v>
      </c>
      <c r="AS85" s="1" t="s">
        <v>93</v>
      </c>
      <c r="AT85">
        <f t="shared" si="30"/>
        <v>0</v>
      </c>
      <c r="AU85" t="str">
        <f>VLOOKUP(B85,'[3]AVL F03 05.05.26_לעבוד'!$B$27:$B$694,1,)</f>
        <v>1096F010-002</v>
      </c>
      <c r="AW85" t="s">
        <v>1710</v>
      </c>
      <c r="AX85" t="s">
        <v>1512</v>
      </c>
      <c r="AY85">
        <v>0</v>
      </c>
      <c r="AZ85" t="s">
        <v>0</v>
      </c>
      <c r="BA85">
        <v>1</v>
      </c>
      <c r="BB85" t="s">
        <v>13</v>
      </c>
      <c r="BC85">
        <v>857</v>
      </c>
      <c r="BD85">
        <v>40</v>
      </c>
      <c r="BE85" t="s">
        <v>1173</v>
      </c>
      <c r="BF85">
        <v>0</v>
      </c>
      <c r="BG85">
        <v>0</v>
      </c>
      <c r="BH85">
        <v>20</v>
      </c>
      <c r="BI85" t="s">
        <v>514</v>
      </c>
      <c r="BJ85" t="s">
        <v>1172</v>
      </c>
      <c r="BK85" t="s">
        <v>5</v>
      </c>
      <c r="BL85" t="s">
        <v>5</v>
      </c>
      <c r="BM85" t="s">
        <v>38</v>
      </c>
      <c r="BN85">
        <v>0</v>
      </c>
      <c r="BO85" t="s">
        <v>5</v>
      </c>
      <c r="BP85">
        <v>230</v>
      </c>
      <c r="BQ85" t="s">
        <v>325</v>
      </c>
      <c r="BR85" t="s">
        <v>129</v>
      </c>
      <c r="BS85" t="s">
        <v>1461</v>
      </c>
      <c r="BT85">
        <v>1</v>
      </c>
      <c r="BU85" t="s">
        <v>6</v>
      </c>
      <c r="BV85" t="s">
        <v>5</v>
      </c>
      <c r="BW85">
        <v>900</v>
      </c>
      <c r="BX85" t="s">
        <v>74</v>
      </c>
      <c r="BY85" t="s">
        <v>1512</v>
      </c>
      <c r="BZ85" t="s">
        <v>1</v>
      </c>
      <c r="CA85" t="s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1"/>
        <v>0</v>
      </c>
      <c r="FB85" t="b">
        <f t="shared" si="32"/>
        <v>1</v>
      </c>
    </row>
    <row r="86" spans="1:158" hidden="1" x14ac:dyDescent="0.2">
      <c r="A86">
        <v>66</v>
      </c>
      <c r="B86" s="7" t="s">
        <v>1511</v>
      </c>
      <c r="C86" t="s">
        <v>1167</v>
      </c>
      <c r="D86">
        <v>406609566</v>
      </c>
      <c r="E86" t="s">
        <v>1510</v>
      </c>
      <c r="G86" t="s">
        <v>6</v>
      </c>
      <c r="H86" s="1">
        <v>1</v>
      </c>
      <c r="I86" s="1">
        <v>1</v>
      </c>
      <c r="J86" s="1">
        <f>VLOOKUP(B86,'[4]AVL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8"/>
        <v>315</v>
      </c>
      <c r="AL86" s="1">
        <f t="shared" si="29"/>
        <v>315</v>
      </c>
      <c r="AP86" s="1" t="s">
        <v>85</v>
      </c>
      <c r="AQ86" s="1">
        <f>VLOOKUP($B86,'[2]AVL F03 05.05.26_לעבוד'!$B$29:$H$721,6,)</f>
        <v>0</v>
      </c>
      <c r="AR86" s="1" t="s">
        <v>25</v>
      </c>
      <c r="AS86" s="1" t="s">
        <v>93</v>
      </c>
      <c r="AT86">
        <f t="shared" si="30"/>
        <v>52</v>
      </c>
      <c r="AU86" t="str">
        <f>VLOOKUP(B86,'[3]AVL F03 05.05.26_לעבוד'!$B$27:$B$694,1,)</f>
        <v>1096F011-002</v>
      </c>
      <c r="AW86" t="s">
        <v>1710</v>
      </c>
      <c r="AX86" t="s">
        <v>1283</v>
      </c>
      <c r="AY86">
        <v>52</v>
      </c>
      <c r="AZ86" t="s">
        <v>0</v>
      </c>
      <c r="BA86">
        <v>1</v>
      </c>
      <c r="BB86" t="s">
        <v>13</v>
      </c>
      <c r="BC86">
        <v>857</v>
      </c>
      <c r="BD86">
        <v>169</v>
      </c>
      <c r="BE86" t="s">
        <v>1173</v>
      </c>
      <c r="BF86">
        <v>0</v>
      </c>
      <c r="BG86">
        <v>52</v>
      </c>
      <c r="BH86">
        <v>20</v>
      </c>
      <c r="BI86" t="s">
        <v>514</v>
      </c>
      <c r="BJ86" t="s">
        <v>1172</v>
      </c>
      <c r="BK86" t="s">
        <v>5</v>
      </c>
      <c r="BL86" t="s">
        <v>5</v>
      </c>
      <c r="BM86" t="s">
        <v>38</v>
      </c>
      <c r="BN86">
        <v>52</v>
      </c>
      <c r="BO86" t="s">
        <v>5</v>
      </c>
      <c r="BP86">
        <v>230</v>
      </c>
      <c r="BQ86" t="s">
        <v>325</v>
      </c>
      <c r="BR86" t="s">
        <v>8</v>
      </c>
      <c r="BS86" t="s">
        <v>1461</v>
      </c>
      <c r="BT86">
        <v>1</v>
      </c>
      <c r="BU86" t="s">
        <v>6</v>
      </c>
      <c r="BV86" t="s">
        <v>5</v>
      </c>
      <c r="BW86">
        <v>900</v>
      </c>
      <c r="BX86" t="s">
        <v>74</v>
      </c>
      <c r="BY86" t="s">
        <v>1283</v>
      </c>
      <c r="BZ86" t="s">
        <v>1</v>
      </c>
      <c r="CA86" t="s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1"/>
        <v>0</v>
      </c>
      <c r="FB86" t="b">
        <f t="shared" si="32"/>
        <v>1</v>
      </c>
    </row>
    <row r="87" spans="1:158" hidden="1" x14ac:dyDescent="0.2">
      <c r="A87">
        <v>68</v>
      </c>
      <c r="B87" s="7" t="s">
        <v>1508</v>
      </c>
      <c r="C87" t="s">
        <v>1207</v>
      </c>
      <c r="D87">
        <v>407578395</v>
      </c>
      <c r="E87" t="s">
        <v>1507</v>
      </c>
      <c r="G87" t="s">
        <v>6</v>
      </c>
      <c r="H87" s="1">
        <v>1</v>
      </c>
      <c r="I87" s="1">
        <v>16</v>
      </c>
      <c r="J87" s="1">
        <f>VLOOKUP(B87,'[4]AVL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8"/>
        <v>5040</v>
      </c>
      <c r="AL87" s="1">
        <f t="shared" si="29"/>
        <v>5040</v>
      </c>
      <c r="AP87" s="1" t="s">
        <v>85</v>
      </c>
      <c r="AQ87" s="1">
        <f>VLOOKUP($B87,'[2]AVL F03 05.05.26_לעבוד'!$B$29:$H$721,6,)</f>
        <v>0</v>
      </c>
      <c r="AR87" s="1" t="s">
        <v>25</v>
      </c>
      <c r="AS87" s="1" t="s">
        <v>93</v>
      </c>
      <c r="AT87">
        <f t="shared" si="30"/>
        <v>54.4</v>
      </c>
      <c r="AU87" t="str">
        <f>VLOOKUP(B87,'[3]AVL F03 05.05.26_לעבוד'!$B$27:$B$694,1,)</f>
        <v>1096F529-001</v>
      </c>
      <c r="AW87" t="s">
        <v>1712</v>
      </c>
      <c r="AX87" t="s">
        <v>1229</v>
      </c>
      <c r="AY87">
        <v>3.4</v>
      </c>
      <c r="AZ87" t="s">
        <v>0</v>
      </c>
      <c r="BA87">
        <v>1</v>
      </c>
      <c r="BB87" t="s">
        <v>13</v>
      </c>
      <c r="BC87">
        <v>857</v>
      </c>
      <c r="BD87">
        <v>90</v>
      </c>
      <c r="BE87" t="s">
        <v>1173</v>
      </c>
      <c r="BF87">
        <v>0</v>
      </c>
      <c r="BG87">
        <v>3.4</v>
      </c>
      <c r="BH87">
        <v>20</v>
      </c>
      <c r="BI87" t="s">
        <v>514</v>
      </c>
      <c r="BJ87" t="s">
        <v>1182</v>
      </c>
      <c r="BK87" t="s">
        <v>5</v>
      </c>
      <c r="BL87" t="s">
        <v>5</v>
      </c>
      <c r="BM87" t="s">
        <v>9</v>
      </c>
      <c r="BN87">
        <v>3.4</v>
      </c>
      <c r="BO87" t="s">
        <v>5</v>
      </c>
      <c r="BP87">
        <v>900</v>
      </c>
      <c r="BQ87" t="s">
        <v>325</v>
      </c>
      <c r="BR87" t="s">
        <v>8</v>
      </c>
      <c r="BS87" t="s">
        <v>1506</v>
      </c>
      <c r="BT87">
        <v>1</v>
      </c>
      <c r="BU87" t="s">
        <v>6</v>
      </c>
      <c r="BV87" t="s">
        <v>5</v>
      </c>
      <c r="BW87">
        <v>232</v>
      </c>
      <c r="BX87" t="s">
        <v>347</v>
      </c>
      <c r="BY87" t="s">
        <v>1229</v>
      </c>
      <c r="BZ87" t="s">
        <v>1</v>
      </c>
      <c r="CA87" t="s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3045</v>
      </c>
      <c r="DN87">
        <f>SUM($CB87,$CC87:CK87)-SUM($EC87:EL87)</f>
        <v>2405</v>
      </c>
      <c r="DO87">
        <f>SUM($CB87,$CC87:CL87)-SUM($EC87:EM87)</f>
        <v>1445</v>
      </c>
      <c r="DP87">
        <f>SUM($CB87,$CC87:CM87)-SUM($EC87:EN87)</f>
        <v>645</v>
      </c>
      <c r="DQ87">
        <f>SUM($CB87,$CC87:CN87)-SUM($EC87:EO87)</f>
        <v>5</v>
      </c>
      <c r="DR87">
        <f>SUM($CB87,$CC87:CO87)-SUM($EC87:EP87)</f>
        <v>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160</v>
      </c>
      <c r="EL87" cm="1">
        <f t="array" ref="EL87">SUMPRODUCT($K87:$AJ87,TRANSPOSE(EL$4:EL$29))</f>
        <v>640</v>
      </c>
      <c r="EM87" cm="1">
        <f t="array" ref="EM87">SUMPRODUCT($K87:$AJ87,TRANSPOSE(EM$4:EM$29))</f>
        <v>960</v>
      </c>
      <c r="EN87" cm="1">
        <f t="array" ref="EN87">SUMPRODUCT($K87:$AJ87,TRANSPOSE(EN$4:EN$29))</f>
        <v>800</v>
      </c>
      <c r="EO87" cm="1">
        <f t="array" ref="EO87">SUMPRODUCT($K87:$AJ87,TRANSPOSE(EO$4:EO$29))</f>
        <v>640</v>
      </c>
      <c r="EP87" cm="1">
        <f t="array" ref="EP87">SUMPRODUCT($K87:$AJ87,TRANSPOSE(EP$4:EP$29))</f>
        <v>0</v>
      </c>
      <c r="EQ87" cm="1">
        <f t="array" ref="EQ87">SUMPRODUCT($K87:$AJ87,TRANSPOSE(EQ$4:EQ$29))</f>
        <v>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1"/>
        <v>0</v>
      </c>
      <c r="FB87" t="b">
        <f t="shared" si="32"/>
        <v>0</v>
      </c>
    </row>
    <row r="88" spans="1:158" hidden="1" x14ac:dyDescent="0.2">
      <c r="A88">
        <v>69</v>
      </c>
      <c r="B88" s="7" t="s">
        <v>1505</v>
      </c>
      <c r="C88" t="s">
        <v>1504</v>
      </c>
      <c r="D88">
        <v>407181879</v>
      </c>
      <c r="E88" t="s">
        <v>1238</v>
      </c>
      <c r="G88" t="s">
        <v>6</v>
      </c>
      <c r="H88" s="1">
        <v>1</v>
      </c>
      <c r="I88" s="1">
        <v>16</v>
      </c>
      <c r="J88" s="1">
        <f>VLOOKUP(B88,'[4]AVL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8"/>
        <v>5040</v>
      </c>
      <c r="AL88" s="1">
        <f t="shared" si="29"/>
        <v>6400</v>
      </c>
      <c r="AQ88" s="1">
        <f>VLOOKUP($B88,'[2]AVL F03 05.05.26_לעבוד'!$B$29:$H$721,6,)</f>
        <v>0</v>
      </c>
      <c r="AR88" s="1" t="s">
        <v>25</v>
      </c>
      <c r="AS88" s="1" t="s">
        <v>93</v>
      </c>
      <c r="AT88">
        <f t="shared" si="30"/>
        <v>76</v>
      </c>
      <c r="AU88" t="str">
        <f>VLOOKUP(B88,'[3]AVL F03 05.05.26_לעבוד'!$B$27:$B$694,1,)</f>
        <v>1096F588-001</v>
      </c>
      <c r="AW88" t="s">
        <v>1708</v>
      </c>
      <c r="AX88" t="s">
        <v>1177</v>
      </c>
      <c r="AY88">
        <v>4.75</v>
      </c>
      <c r="AZ88" t="s">
        <v>0</v>
      </c>
      <c r="BA88">
        <v>1</v>
      </c>
      <c r="BB88" t="s">
        <v>13</v>
      </c>
      <c r="BC88">
        <v>857</v>
      </c>
      <c r="BD88">
        <v>205</v>
      </c>
      <c r="BE88" t="s">
        <v>1173</v>
      </c>
      <c r="BF88">
        <v>0</v>
      </c>
      <c r="BG88">
        <v>4.75</v>
      </c>
      <c r="BH88">
        <v>20</v>
      </c>
      <c r="BI88" t="s">
        <v>514</v>
      </c>
      <c r="BJ88" t="s">
        <v>1172</v>
      </c>
      <c r="BK88" t="s">
        <v>5</v>
      </c>
      <c r="BL88" t="s">
        <v>5</v>
      </c>
      <c r="BM88" t="s">
        <v>38</v>
      </c>
      <c r="BN88">
        <v>4.75</v>
      </c>
      <c r="BO88" t="s">
        <v>5</v>
      </c>
      <c r="BP88">
        <v>860</v>
      </c>
      <c r="BQ88" t="s">
        <v>325</v>
      </c>
      <c r="BR88" t="s">
        <v>8</v>
      </c>
      <c r="BS88" t="s">
        <v>1461</v>
      </c>
      <c r="BT88">
        <v>3200</v>
      </c>
      <c r="BU88" t="s">
        <v>6</v>
      </c>
      <c r="BV88" t="s">
        <v>5</v>
      </c>
      <c r="BW88">
        <v>900</v>
      </c>
      <c r="BX88" t="s">
        <v>74</v>
      </c>
      <c r="BY88" t="s">
        <v>1177</v>
      </c>
      <c r="BZ88" t="s">
        <v>1</v>
      </c>
      <c r="CA88" t="s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2400</v>
      </c>
      <c r="DO88">
        <f>SUM($CB88,$CC88:CL88)-SUM($EC88:EM88)</f>
        <v>1440</v>
      </c>
      <c r="DP88">
        <f>SUM($CB88,$CC88:CM88)-SUM($EC88:EN88)</f>
        <v>640</v>
      </c>
      <c r="DQ88">
        <f>SUM($CB88,$CC88:CN88)-SUM($EC88:EO88)</f>
        <v>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640</v>
      </c>
      <c r="EM88" cm="1">
        <f t="array" ref="EM88">SUMPRODUCT($K88:$AJ88,TRANSPOSE(EM$4:EM$29))</f>
        <v>960</v>
      </c>
      <c r="EN88" cm="1">
        <f t="array" ref="EN88">SUMPRODUCT($K88:$AJ88,TRANSPOSE(EN$4:EN$29))</f>
        <v>800</v>
      </c>
      <c r="EO88" cm="1">
        <f t="array" ref="EO88">SUMPRODUCT($K88:$AJ88,TRANSPOSE(EO$4:EO$29))</f>
        <v>640</v>
      </c>
      <c r="EP88" cm="1">
        <f t="array" ref="EP88">SUMPRODUCT($K88:$AJ88,TRANSPOSE(EP$4:EP$29))</f>
        <v>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1"/>
        <v>0</v>
      </c>
      <c r="FB88" t="b">
        <f t="shared" si="32"/>
        <v>1</v>
      </c>
    </row>
    <row r="89" spans="1:158" hidden="1" x14ac:dyDescent="0.2">
      <c r="A89">
        <v>70</v>
      </c>
      <c r="B89" s="7" t="s">
        <v>1503</v>
      </c>
      <c r="C89" t="s">
        <v>1167</v>
      </c>
      <c r="D89">
        <v>418384964</v>
      </c>
      <c r="E89" t="s">
        <v>1502</v>
      </c>
      <c r="G89" t="s">
        <v>6</v>
      </c>
      <c r="H89" s="1">
        <v>1</v>
      </c>
      <c r="I89" s="1">
        <v>16</v>
      </c>
      <c r="J89" s="1">
        <f>VLOOKUP(B89,'[4]AVL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8"/>
        <v>5040</v>
      </c>
      <c r="AL89" s="1">
        <f t="shared" si="29"/>
        <v>5040</v>
      </c>
      <c r="AP89" s="1" t="s">
        <v>85</v>
      </c>
      <c r="AQ89" s="1">
        <f>VLOOKUP($B89,'[2]AVL F03 05.05.26_לעבוד'!$B$29:$H$721,6,)</f>
        <v>0</v>
      </c>
      <c r="AR89" s="1" t="s">
        <v>25</v>
      </c>
      <c r="AS89" s="10" t="s">
        <v>93</v>
      </c>
      <c r="AT89">
        <f t="shared" si="30"/>
        <v>0</v>
      </c>
      <c r="AU89" t="str">
        <f>VLOOKUP(B89,'[3]AVL F03 05.05.26_לעבוד'!$B$27:$B$694,1,)</f>
        <v>1096F598-002</v>
      </c>
      <c r="AV89" s="9" t="s">
        <v>1501</v>
      </c>
      <c r="AW89" t="s">
        <v>1710</v>
      </c>
      <c r="AX89" t="s">
        <v>1177</v>
      </c>
      <c r="AY89">
        <v>0</v>
      </c>
      <c r="AZ89" t="s">
        <v>0</v>
      </c>
      <c r="BA89">
        <v>1</v>
      </c>
      <c r="BB89" t="s">
        <v>13</v>
      </c>
      <c r="BC89">
        <v>317</v>
      </c>
      <c r="BD89">
        <v>40</v>
      </c>
      <c r="BE89" t="s">
        <v>1173</v>
      </c>
      <c r="BF89">
        <v>0</v>
      </c>
      <c r="BG89">
        <v>0</v>
      </c>
      <c r="BH89">
        <v>20</v>
      </c>
      <c r="BI89" t="s">
        <v>514</v>
      </c>
      <c r="BJ89" t="s">
        <v>1172</v>
      </c>
      <c r="BK89" t="s">
        <v>5</v>
      </c>
      <c r="BL89" t="s">
        <v>5</v>
      </c>
      <c r="BM89" t="s">
        <v>38</v>
      </c>
      <c r="BN89">
        <v>0</v>
      </c>
      <c r="BO89" t="s">
        <v>5</v>
      </c>
      <c r="BP89">
        <v>860</v>
      </c>
      <c r="BQ89" t="s">
        <v>325</v>
      </c>
      <c r="BR89" t="s">
        <v>129</v>
      </c>
      <c r="BS89" t="s">
        <v>1461</v>
      </c>
      <c r="BT89">
        <v>1</v>
      </c>
      <c r="BU89" t="s">
        <v>6</v>
      </c>
      <c r="BV89" t="s">
        <v>5</v>
      </c>
      <c r="BW89">
        <v>900</v>
      </c>
      <c r="BX89" t="s">
        <v>74</v>
      </c>
      <c r="BY89" t="s">
        <v>1177</v>
      </c>
      <c r="BZ89" t="s">
        <v>1</v>
      </c>
      <c r="CA89" t="s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-700</v>
      </c>
      <c r="DO89">
        <f>SUM($CB89,$CC89:CL89)-SUM($EC89:EM89)</f>
        <v>-1660</v>
      </c>
      <c r="DP89">
        <f>SUM($CB89,$CC89:CM89)-SUM($EC89:EN89)</f>
        <v>-2460</v>
      </c>
      <c r="DQ89">
        <f>SUM($CB89,$CC89:CN89)-SUM($EC89:EO89)</f>
        <v>-3100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640</v>
      </c>
      <c r="EM89" cm="1">
        <f t="array" ref="EM89">SUMPRODUCT($K89:$AJ89,TRANSPOSE(EM$4:EM$29))</f>
        <v>960</v>
      </c>
      <c r="EN89" cm="1">
        <f t="array" ref="EN89">SUMPRODUCT($K89:$AJ89,TRANSPOSE(EN$4:EN$29))</f>
        <v>800</v>
      </c>
      <c r="EO89" cm="1">
        <f t="array" ref="EO89">SUMPRODUCT($K89:$AJ89,TRANSPOSE(EO$4:EO$29))</f>
        <v>640</v>
      </c>
      <c r="EP89" cm="1">
        <f t="array" ref="EP89">SUMPRODUCT($K89:$AJ89,TRANSPOSE(EP$4:EP$29))</f>
        <v>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1"/>
        <v>0</v>
      </c>
      <c r="FB89" t="b">
        <f t="shared" si="32"/>
        <v>1</v>
      </c>
    </row>
    <row r="90" spans="1:158" hidden="1" x14ac:dyDescent="0.2">
      <c r="A90">
        <v>72</v>
      </c>
      <c r="B90" s="7" t="s">
        <v>1499</v>
      </c>
      <c r="C90">
        <v>-2</v>
      </c>
      <c r="D90">
        <v>407188522</v>
      </c>
      <c r="E90" t="s">
        <v>1498</v>
      </c>
      <c r="G90" t="s">
        <v>6</v>
      </c>
      <c r="H90" s="1">
        <v>1</v>
      </c>
      <c r="I90" s="1">
        <v>48</v>
      </c>
      <c r="J90" s="1">
        <f>VLOOKUP(B90,'[4]AVL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8"/>
        <v>15120</v>
      </c>
      <c r="AL90" s="1">
        <f t="shared" si="29"/>
        <v>15120</v>
      </c>
      <c r="AP90" s="1" t="s">
        <v>85</v>
      </c>
      <c r="AQ90" s="1">
        <f>VLOOKUP($B90,'[2]AVL F03 05.05.26_לעבוד'!$B$29:$H$721,6,)</f>
        <v>0</v>
      </c>
      <c r="AR90" s="1" t="s">
        <v>25</v>
      </c>
      <c r="AS90" s="1" t="s">
        <v>93</v>
      </c>
      <c r="AT90">
        <f t="shared" si="30"/>
        <v>0</v>
      </c>
      <c r="AU90" t="str">
        <f>VLOOKUP(B90,'[3]AVL F03 05.05.26_לעבוד'!$B$27:$B$694,1,)</f>
        <v>1096F602-001</v>
      </c>
      <c r="AW90" t="s">
        <v>1714</v>
      </c>
      <c r="AX90" t="s">
        <v>1265</v>
      </c>
      <c r="AY90">
        <v>0</v>
      </c>
      <c r="AZ90" t="s">
        <v>0</v>
      </c>
      <c r="BA90">
        <v>1</v>
      </c>
      <c r="BB90" t="s">
        <v>13</v>
      </c>
      <c r="BC90">
        <v>317</v>
      </c>
      <c r="BD90">
        <v>40</v>
      </c>
      <c r="BE90" t="s">
        <v>1173</v>
      </c>
      <c r="BF90">
        <v>0</v>
      </c>
      <c r="BG90">
        <v>0</v>
      </c>
      <c r="BH90">
        <v>20</v>
      </c>
      <c r="BI90" t="s">
        <v>514</v>
      </c>
      <c r="BJ90" t="s">
        <v>33</v>
      </c>
      <c r="BK90" t="s">
        <v>5</v>
      </c>
      <c r="BL90" t="s">
        <v>5</v>
      </c>
      <c r="BM90" t="s">
        <v>9</v>
      </c>
      <c r="BN90">
        <v>0</v>
      </c>
      <c r="BO90" t="s">
        <v>5</v>
      </c>
      <c r="BP90">
        <v>235</v>
      </c>
      <c r="BQ90" t="s">
        <v>325</v>
      </c>
      <c r="BR90" t="s">
        <v>129</v>
      </c>
      <c r="BS90" t="s">
        <v>1461</v>
      </c>
      <c r="BT90">
        <v>1</v>
      </c>
      <c r="BU90" t="s">
        <v>6</v>
      </c>
      <c r="BV90" t="s">
        <v>5</v>
      </c>
      <c r="BW90">
        <v>900</v>
      </c>
      <c r="BX90" t="s">
        <v>74</v>
      </c>
      <c r="BY90" t="s">
        <v>1265</v>
      </c>
      <c r="BZ90" t="s">
        <v>1</v>
      </c>
      <c r="CA90" t="s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-480</v>
      </c>
      <c r="DN90">
        <f>SUM($CB90,$CC90:CK90)-SUM($EC90:EL90)</f>
        <v>2400</v>
      </c>
      <c r="DO90">
        <f>SUM($CB90,$CC90:CL90)-SUM($EC90:EM90)</f>
        <v>-480</v>
      </c>
      <c r="DP90">
        <f>SUM($CB90,$CC90:CM90)-SUM($EC90:EN90)</f>
        <v>-2880</v>
      </c>
      <c r="DQ90">
        <f>SUM($CB90,$CC90:CN90)-SUM($EC90:EO90)</f>
        <v>-4800</v>
      </c>
      <c r="DR90">
        <f>SUM($CB90,$CC90:CO90)-SUM($EC90:EP90)</f>
        <v>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480</v>
      </c>
      <c r="EL90" cm="1">
        <f t="array" ref="EL90">SUMPRODUCT($K90:$AJ90,TRANSPOSE(EL$4:EL$29))</f>
        <v>1920</v>
      </c>
      <c r="EM90" cm="1">
        <f t="array" ref="EM90">SUMPRODUCT($K90:$AJ90,TRANSPOSE(EM$4:EM$29))</f>
        <v>2880</v>
      </c>
      <c r="EN90" cm="1">
        <f t="array" ref="EN90">SUMPRODUCT($K90:$AJ90,TRANSPOSE(EN$4:EN$29))</f>
        <v>2400</v>
      </c>
      <c r="EO90" cm="1">
        <f t="array" ref="EO90">SUMPRODUCT($K90:$AJ90,TRANSPOSE(EO$4:EO$29))</f>
        <v>1920</v>
      </c>
      <c r="EP90" cm="1">
        <f t="array" ref="EP90">SUMPRODUCT($K90:$AJ90,TRANSPOSE(EP$4:EP$29))</f>
        <v>0</v>
      </c>
      <c r="EQ90" cm="1">
        <f t="array" ref="EQ90">SUMPRODUCT($K90:$AJ90,TRANSPOSE(EQ$4:EQ$29))</f>
        <v>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1"/>
        <v>0</v>
      </c>
      <c r="FB90" t="b">
        <f t="shared" si="32"/>
        <v>1</v>
      </c>
    </row>
    <row r="91" spans="1:158" hidden="1" x14ac:dyDescent="0.2">
      <c r="A91">
        <v>74</v>
      </c>
      <c r="B91" s="7" t="s">
        <v>1494</v>
      </c>
      <c r="C91" t="s">
        <v>1207</v>
      </c>
      <c r="D91">
        <v>413027371</v>
      </c>
      <c r="E91" t="s">
        <v>1497</v>
      </c>
      <c r="G91" t="s">
        <v>6</v>
      </c>
      <c r="H91" s="1">
        <v>1</v>
      </c>
      <c r="I91" s="1">
        <v>4</v>
      </c>
      <c r="J91" s="1">
        <f>VLOOKUP(B91,'[4]AVL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8"/>
        <v>1260</v>
      </c>
      <c r="AL91" s="1">
        <f t="shared" si="29"/>
        <v>1260</v>
      </c>
      <c r="AP91" s="1" t="s">
        <v>85</v>
      </c>
      <c r="AQ91" s="1">
        <f>VLOOKUP($B91,'[2]AVL F03 05.05.26_לעבוד'!$B$29:$H$721,6,)</f>
        <v>0</v>
      </c>
      <c r="AR91" s="1" t="s">
        <v>1195</v>
      </c>
      <c r="AS91" s="1" t="s">
        <v>1195</v>
      </c>
      <c r="AT91">
        <f t="shared" si="30"/>
        <v>0</v>
      </c>
      <c r="AU91" t="str">
        <f>VLOOKUP(B91,'[3]AVL F03 05.05.26_לעבוד'!$B$27:$B$694,1,)</f>
        <v>1096G860-002</v>
      </c>
      <c r="AW91" t="s">
        <v>1775</v>
      </c>
      <c r="AX91">
        <v>1</v>
      </c>
      <c r="AY91">
        <v>0</v>
      </c>
      <c r="AZ91" t="s">
        <v>0</v>
      </c>
      <c r="BA91">
        <v>1</v>
      </c>
      <c r="BB91" t="s">
        <v>13</v>
      </c>
      <c r="BC91">
        <v>857</v>
      </c>
      <c r="BD91">
        <v>15</v>
      </c>
      <c r="BE91" t="s">
        <v>1366</v>
      </c>
      <c r="BF91">
        <v>0</v>
      </c>
      <c r="BG91">
        <v>0</v>
      </c>
      <c r="BH91">
        <v>20</v>
      </c>
      <c r="BI91" t="s">
        <v>514</v>
      </c>
      <c r="BJ91" t="s">
        <v>1253</v>
      </c>
      <c r="BK91" t="s">
        <v>5</v>
      </c>
      <c r="BL91" t="s">
        <v>5</v>
      </c>
      <c r="BM91" t="s">
        <v>22</v>
      </c>
      <c r="BN91">
        <v>0</v>
      </c>
      <c r="BO91" t="s">
        <v>5</v>
      </c>
      <c r="BP91">
        <v>230</v>
      </c>
      <c r="BQ91" t="s">
        <v>1193</v>
      </c>
      <c r="BR91" t="s">
        <v>129</v>
      </c>
      <c r="BS91" t="s">
        <v>1365</v>
      </c>
      <c r="BT91">
        <v>1</v>
      </c>
      <c r="BU91" t="s">
        <v>6</v>
      </c>
      <c r="BV91" t="s">
        <v>5</v>
      </c>
      <c r="BW91" t="s">
        <v>1249</v>
      </c>
      <c r="BX91" t="s">
        <v>74</v>
      </c>
      <c r="BY91">
        <v>1</v>
      </c>
      <c r="BZ91">
        <v>0</v>
      </c>
      <c r="CA91" t="s">
        <v>0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9999959</v>
      </c>
      <c r="DN91">
        <f>SUM($CB91,$CC91:CK91)-SUM($EC91:EL91)</f>
        <v>9999799</v>
      </c>
      <c r="DO91">
        <f>SUM($CB91,$CC91:CL91)-SUM($EC91:EM91)</f>
        <v>9999559</v>
      </c>
      <c r="DP91">
        <f>SUM($CB91,$CC91:CM91)-SUM($EC91:EN91)</f>
        <v>9999359</v>
      </c>
      <c r="DQ91">
        <f>SUM($CB91,$CC91:CN91)-SUM($EC91:EO91)</f>
        <v>9999199</v>
      </c>
      <c r="DR91">
        <f>SUM($CB91,$CC91:CO91)-SUM($EC91:EP91)</f>
        <v>9999199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40</v>
      </c>
      <c r="EL91" cm="1">
        <f t="array" ref="EL91">SUMPRODUCT($K91:$AJ91,TRANSPOSE(EL$4:EL$29))</f>
        <v>160</v>
      </c>
      <c r="EM91" cm="1">
        <f t="array" ref="EM91">SUMPRODUCT($K91:$AJ91,TRANSPOSE(EM$4:EM$29))</f>
        <v>240</v>
      </c>
      <c r="EN91" cm="1">
        <f t="array" ref="EN91">SUMPRODUCT($K91:$AJ91,TRANSPOSE(EN$4:EN$29))</f>
        <v>200</v>
      </c>
      <c r="EO91" cm="1">
        <f t="array" ref="EO91">SUMPRODUCT($K91:$AJ91,TRANSPOSE(EO$4:EO$29))</f>
        <v>160</v>
      </c>
      <c r="EP91" cm="1">
        <f t="array" ref="EP91">SUMPRODUCT($K91:$AJ91,TRANSPOSE(EP$4:EP$29))</f>
        <v>0</v>
      </c>
      <c r="EQ91" cm="1">
        <f t="array" ref="EQ91">SUMPRODUCT($K91:$AJ91,TRANSPOSE(EQ$4:EQ$29))</f>
        <v>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1"/>
        <v>0</v>
      </c>
      <c r="FB91" t="b">
        <f t="shared" si="32"/>
        <v>0</v>
      </c>
    </row>
    <row r="92" spans="1:158" hidden="1" x14ac:dyDescent="0.2">
      <c r="A92">
        <v>75</v>
      </c>
      <c r="B92" s="7" t="s">
        <v>1496</v>
      </c>
      <c r="C92" t="s">
        <v>1167</v>
      </c>
      <c r="D92">
        <v>416167902</v>
      </c>
      <c r="E92" t="s">
        <v>1495</v>
      </c>
      <c r="G92" t="s">
        <v>6</v>
      </c>
      <c r="H92" s="1">
        <v>1</v>
      </c>
      <c r="I92" s="1">
        <v>4</v>
      </c>
      <c r="J92" s="1">
        <f>VLOOKUP(B92,'[4]AVL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8"/>
        <v>1260</v>
      </c>
      <c r="AL92" s="1">
        <f t="shared" si="29"/>
        <v>1260</v>
      </c>
      <c r="AP92" s="1" t="s">
        <v>85</v>
      </c>
      <c r="AQ92" s="1" t="str">
        <f>VLOOKUP($B92,'[2]AVL F03 05.05.26_לעבוד'!$B$29:$H$721,6,)</f>
        <v>ASP יגיעו 210 ב 20/08/26 לאופק , והיתרה עד ה 15/08/26</v>
      </c>
      <c r="AR92" s="1" t="s">
        <v>1780</v>
      </c>
      <c r="AS92" s="10" t="s">
        <v>14</v>
      </c>
      <c r="AT92">
        <f t="shared" si="30"/>
        <v>0</v>
      </c>
      <c r="AU92" t="str">
        <f>VLOOKUP(B92,'[3]AVL F03 05.05.26_לעבוד'!$B$27:$B$694,1,)</f>
        <v>1096G862-002</v>
      </c>
      <c r="AW92" t="s">
        <v>1785</v>
      </c>
      <c r="AX92">
        <v>1</v>
      </c>
      <c r="AY92">
        <v>0</v>
      </c>
      <c r="AZ92" t="s">
        <v>77</v>
      </c>
      <c r="BA92">
        <v>1</v>
      </c>
      <c r="BB92" t="s">
        <v>13</v>
      </c>
      <c r="BC92">
        <v>200</v>
      </c>
      <c r="BD92">
        <v>30</v>
      </c>
      <c r="BE92" t="s">
        <v>1361</v>
      </c>
      <c r="BF92">
        <v>0</v>
      </c>
      <c r="BG92">
        <v>0</v>
      </c>
      <c r="BH92">
        <v>20</v>
      </c>
      <c r="BI92" t="s">
        <v>514</v>
      </c>
      <c r="BJ92" t="s">
        <v>1302</v>
      </c>
      <c r="BK92" t="s">
        <v>5</v>
      </c>
      <c r="BL92" t="s">
        <v>5</v>
      </c>
      <c r="BM92" t="s">
        <v>9</v>
      </c>
      <c r="BN92">
        <v>0</v>
      </c>
      <c r="BO92" t="s">
        <v>5</v>
      </c>
      <c r="BP92">
        <v>900</v>
      </c>
      <c r="BQ92" t="s">
        <v>325</v>
      </c>
      <c r="BR92" t="s">
        <v>8</v>
      </c>
      <c r="BS92" t="s">
        <v>1301</v>
      </c>
      <c r="BT92">
        <v>1</v>
      </c>
      <c r="BU92" t="s">
        <v>6</v>
      </c>
      <c r="BV92" t="s">
        <v>5</v>
      </c>
      <c r="BW92" t="s">
        <v>1300</v>
      </c>
      <c r="BX92" t="s">
        <v>1299</v>
      </c>
      <c r="BY92">
        <v>1</v>
      </c>
      <c r="BZ92" t="s">
        <v>1298</v>
      </c>
      <c r="CA92" t="s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1"/>
        <v>0</v>
      </c>
      <c r="FB92" t="b">
        <f t="shared" si="32"/>
        <v>1</v>
      </c>
    </row>
    <row r="93" spans="1:158" hidden="1" x14ac:dyDescent="0.2">
      <c r="A93">
        <v>76</v>
      </c>
      <c r="B93" s="7" t="s">
        <v>1493</v>
      </c>
      <c r="C93" t="s">
        <v>1167</v>
      </c>
      <c r="D93">
        <v>418052746</v>
      </c>
      <c r="E93" t="s">
        <v>1492</v>
      </c>
      <c r="G93" t="s">
        <v>6</v>
      </c>
      <c r="H93" s="1">
        <v>1</v>
      </c>
      <c r="I93" s="1">
        <v>4</v>
      </c>
      <c r="J93" s="1">
        <f>VLOOKUP(B93,'[4]AVL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8"/>
        <v>1260</v>
      </c>
      <c r="AL93" s="1">
        <f t="shared" si="29"/>
        <v>1260</v>
      </c>
      <c r="AP93" s="1" t="s">
        <v>85</v>
      </c>
      <c r="AQ93" s="1">
        <f>VLOOKUP($B93,'[2]AVL F03 05.05.26_לעבוד'!$B$29:$H$721,6,)</f>
        <v>0</v>
      </c>
      <c r="AR93" s="1" t="s">
        <v>1195</v>
      </c>
      <c r="AS93" s="1" t="s">
        <v>1195</v>
      </c>
      <c r="AT93">
        <f t="shared" si="30"/>
        <v>0</v>
      </c>
      <c r="AU93" t="str">
        <f>VLOOKUP(B93,'[3]AVL F03 05.05.26_לעבוד'!$B$27:$B$694,1,)</f>
        <v>1096G880-003</v>
      </c>
      <c r="AW93" t="s">
        <v>1775</v>
      </c>
      <c r="AX93">
        <v>1</v>
      </c>
      <c r="AY93">
        <v>0</v>
      </c>
      <c r="AZ93" t="s">
        <v>0</v>
      </c>
      <c r="BA93">
        <v>1</v>
      </c>
      <c r="BB93" t="s">
        <v>13</v>
      </c>
      <c r="BC93">
        <v>300</v>
      </c>
      <c r="BD93">
        <v>15</v>
      </c>
      <c r="BE93" t="s">
        <v>1366</v>
      </c>
      <c r="BF93">
        <v>0</v>
      </c>
      <c r="BG93">
        <v>0</v>
      </c>
      <c r="BH93">
        <v>20</v>
      </c>
      <c r="BI93" t="s">
        <v>514</v>
      </c>
      <c r="BJ93" t="s">
        <v>1253</v>
      </c>
      <c r="BK93" t="s">
        <v>5</v>
      </c>
      <c r="BL93" t="s">
        <v>5</v>
      </c>
      <c r="BM93" t="s">
        <v>38</v>
      </c>
      <c r="BN93">
        <v>0</v>
      </c>
      <c r="BO93" t="s">
        <v>5</v>
      </c>
      <c r="BP93">
        <v>236</v>
      </c>
      <c r="BQ93" t="s">
        <v>1193</v>
      </c>
      <c r="BR93" t="s">
        <v>129</v>
      </c>
      <c r="BS93" t="s">
        <v>1376</v>
      </c>
      <c r="BT93">
        <v>1</v>
      </c>
      <c r="BU93" t="s">
        <v>6</v>
      </c>
      <c r="BV93" t="s">
        <v>5</v>
      </c>
      <c r="BW93" t="s">
        <v>1249</v>
      </c>
      <c r="BX93" t="s">
        <v>74</v>
      </c>
      <c r="BY93">
        <v>1</v>
      </c>
      <c r="BZ93">
        <v>0</v>
      </c>
      <c r="CA93" t="s">
        <v>0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9999939</v>
      </c>
      <c r="DO93">
        <f>SUM($CB93,$CC93:CL93)-SUM($EC93:EM93)</f>
        <v>9999779</v>
      </c>
      <c r="DP93">
        <f>SUM($CB93,$CC93:CM93)-SUM($EC93:EN93)</f>
        <v>9999559</v>
      </c>
      <c r="DQ93">
        <f>SUM($CB93,$CC93:CN93)-SUM($EC93:EO93)</f>
        <v>9999339</v>
      </c>
      <c r="DR93">
        <f>SUM($CB93,$CC93:CO93)-SUM($EC93:EP93)</f>
        <v>9999199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40</v>
      </c>
      <c r="EM93" cm="1">
        <f t="array" ref="EM93">SUMPRODUCT($K93:$AJ93,TRANSPOSE(EM$4:EM$29))</f>
        <v>160</v>
      </c>
      <c r="EN93" cm="1">
        <f t="array" ref="EN93">SUMPRODUCT($K93:$AJ93,TRANSPOSE(EN$4:EN$29))</f>
        <v>220</v>
      </c>
      <c r="EO93" cm="1">
        <f t="array" ref="EO93">SUMPRODUCT($K93:$AJ93,TRANSPOSE(EO$4:EO$29))</f>
        <v>220</v>
      </c>
      <c r="EP93" cm="1">
        <f t="array" ref="EP93">SUMPRODUCT($K93:$AJ93,TRANSPOSE(EP$4:EP$29))</f>
        <v>140</v>
      </c>
      <c r="EQ93" cm="1">
        <f t="array" ref="EQ93">SUMPRODUCT($K93:$AJ93,TRANSPOSE(EQ$4:EQ$29))</f>
        <v>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1"/>
        <v>0</v>
      </c>
      <c r="FB93" t="b">
        <f t="shared" si="32"/>
        <v>0</v>
      </c>
    </row>
    <row r="94" spans="1:158" hidden="1" x14ac:dyDescent="0.2">
      <c r="A94">
        <v>77</v>
      </c>
      <c r="B94" s="7" t="s">
        <v>1491</v>
      </c>
      <c r="C94" t="s">
        <v>1167</v>
      </c>
      <c r="D94">
        <v>417908343</v>
      </c>
      <c r="E94" t="s">
        <v>1490</v>
      </c>
      <c r="G94" t="s">
        <v>6</v>
      </c>
      <c r="H94" s="1">
        <v>1</v>
      </c>
      <c r="I94" s="1">
        <v>4</v>
      </c>
      <c r="J94" s="1">
        <f>VLOOKUP(B94,'[4]AVL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8"/>
        <v>1260</v>
      </c>
      <c r="AL94" s="1">
        <f t="shared" si="29"/>
        <v>1260</v>
      </c>
      <c r="AP94" s="1" t="s">
        <v>85</v>
      </c>
      <c r="AQ94" s="1" t="str">
        <f>VLOOKUP($B94,'[2]AVL F03 05.05.26_לעבוד'!$B$29:$H$721,6,)</f>
        <v xml:space="preserve"> </v>
      </c>
      <c r="AR94" s="1" t="s">
        <v>78</v>
      </c>
      <c r="AS94" s="1" t="s">
        <v>14</v>
      </c>
      <c r="AT94">
        <f t="shared" si="30"/>
        <v>0</v>
      </c>
      <c r="AU94" t="str">
        <f>VLOOKUP(B94,'[3]AVL F03 05.05.26_לעבוד'!$B$27:$B$694,1,)</f>
        <v>1096G882-002</v>
      </c>
      <c r="AW94" t="s">
        <v>1785</v>
      </c>
      <c r="AX94" t="s">
        <v>1489</v>
      </c>
      <c r="AY94">
        <v>0</v>
      </c>
      <c r="AZ94" t="s">
        <v>77</v>
      </c>
      <c r="BA94">
        <v>1</v>
      </c>
      <c r="BB94" t="s">
        <v>13</v>
      </c>
      <c r="BC94">
        <v>322</v>
      </c>
      <c r="BD94">
        <v>30</v>
      </c>
      <c r="BE94" t="s">
        <v>1303</v>
      </c>
      <c r="BF94">
        <v>0</v>
      </c>
      <c r="BG94">
        <v>0</v>
      </c>
      <c r="BH94">
        <v>20</v>
      </c>
      <c r="BI94" t="s">
        <v>514</v>
      </c>
      <c r="BJ94" t="s">
        <v>1302</v>
      </c>
      <c r="BK94" t="s">
        <v>5</v>
      </c>
      <c r="BL94" t="s">
        <v>5</v>
      </c>
      <c r="BM94" t="s">
        <v>9</v>
      </c>
      <c r="BN94">
        <v>0</v>
      </c>
      <c r="BO94" t="s">
        <v>5</v>
      </c>
      <c r="BP94">
        <v>230</v>
      </c>
      <c r="BQ94" t="s">
        <v>325</v>
      </c>
      <c r="BR94" t="s">
        <v>8</v>
      </c>
      <c r="BS94" t="s">
        <v>1301</v>
      </c>
      <c r="BT94">
        <v>1</v>
      </c>
      <c r="BU94" t="s">
        <v>6</v>
      </c>
      <c r="BV94" t="s">
        <v>5</v>
      </c>
      <c r="BW94" t="s">
        <v>1300</v>
      </c>
      <c r="BX94" t="s">
        <v>1299</v>
      </c>
      <c r="BY94" t="s">
        <v>1489</v>
      </c>
      <c r="BZ94" t="s">
        <v>1</v>
      </c>
      <c r="CA94" t="s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1"/>
        <v>0</v>
      </c>
      <c r="FB94" t="b">
        <f t="shared" si="32"/>
        <v>1</v>
      </c>
    </row>
    <row r="95" spans="1:158" hidden="1" x14ac:dyDescent="0.2">
      <c r="A95">
        <v>79</v>
      </c>
      <c r="B95" s="7" t="s">
        <v>1488</v>
      </c>
      <c r="C95" t="s">
        <v>1167</v>
      </c>
      <c r="D95">
        <v>414831307</v>
      </c>
      <c r="E95" t="s">
        <v>1487</v>
      </c>
      <c r="G95" t="s">
        <v>6</v>
      </c>
      <c r="H95" s="1">
        <v>1</v>
      </c>
      <c r="I95" s="1">
        <v>1</v>
      </c>
      <c r="J95" s="1">
        <f>VLOOKUP(B95,'[4]AVL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3">SUM(K95:AJ95)*300*1.05</f>
        <v>315</v>
      </c>
      <c r="AL95" s="1">
        <f t="shared" ref="AL95:AL158" si="34">CEILING(AK95,BT95)</f>
        <v>315</v>
      </c>
      <c r="AP95" s="1" t="s">
        <v>85</v>
      </c>
      <c r="AQ95" s="1">
        <f>VLOOKUP($B95,'[2]AVL F03 05.05.26_לעבוד'!$B$29:$H$721,6,)</f>
        <v>0</v>
      </c>
      <c r="AR95" s="1" t="s">
        <v>78</v>
      </c>
      <c r="AS95" s="1" t="s">
        <v>93</v>
      </c>
      <c r="AT95">
        <f t="shared" ref="AT95:AT158" si="35">SUM(K95:AJ95)*AY95</f>
        <v>0</v>
      </c>
      <c r="AU95" t="str">
        <f>VLOOKUP(B95,'[3]AVL F03 05.05.26_לעבוד'!$B$27:$B$694,1,)</f>
        <v>1096J793-002</v>
      </c>
      <c r="AW95" t="s">
        <v>1785</v>
      </c>
      <c r="AX95">
        <v>1</v>
      </c>
      <c r="AY95">
        <v>0</v>
      </c>
      <c r="AZ95" t="s">
        <v>0</v>
      </c>
      <c r="BA95">
        <v>1</v>
      </c>
      <c r="BB95" t="s">
        <v>13</v>
      </c>
      <c r="BC95">
        <v>346</v>
      </c>
      <c r="BD95">
        <v>25</v>
      </c>
      <c r="BE95" t="s">
        <v>1294</v>
      </c>
      <c r="BF95">
        <v>0</v>
      </c>
      <c r="BG95">
        <v>0</v>
      </c>
      <c r="BH95">
        <v>20</v>
      </c>
      <c r="BI95" t="s">
        <v>514</v>
      </c>
      <c r="BJ95" t="s">
        <v>1484</v>
      </c>
      <c r="BK95" t="s">
        <v>5</v>
      </c>
      <c r="BL95" t="s">
        <v>5</v>
      </c>
      <c r="BM95" t="s">
        <v>38</v>
      </c>
      <c r="BN95">
        <v>0</v>
      </c>
      <c r="BO95" t="s">
        <v>5</v>
      </c>
      <c r="BP95">
        <v>840</v>
      </c>
      <c r="BQ95" t="s">
        <v>325</v>
      </c>
      <c r="BR95" t="s">
        <v>129</v>
      </c>
      <c r="BS95" t="s">
        <v>1483</v>
      </c>
      <c r="BT95">
        <v>1</v>
      </c>
      <c r="BU95" t="s">
        <v>6</v>
      </c>
      <c r="BV95" t="s">
        <v>5</v>
      </c>
      <c r="BW95">
        <v>986</v>
      </c>
      <c r="BX95" t="s">
        <v>74</v>
      </c>
      <c r="BY95">
        <v>1</v>
      </c>
      <c r="BZ95">
        <v>0</v>
      </c>
      <c r="CA95" t="s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135</v>
      </c>
      <c r="DO95">
        <f>SUM($CB95,$CC95:CL95)-SUM($EC95:EM95)</f>
        <v>145</v>
      </c>
      <c r="DP95">
        <f>SUM($CB95,$CC95:CM95)-SUM($EC95:EN95)</f>
        <v>90</v>
      </c>
      <c r="DQ95">
        <f>SUM($CB95,$CC95:CN95)-SUM($EC95:EO95)</f>
        <v>35</v>
      </c>
      <c r="DR95">
        <f>SUM($CB95,$CC95:CO95)-SUM($EC95:EP95)</f>
        <v>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10</v>
      </c>
      <c r="EM95" cm="1">
        <f t="array" ref="EM95">SUMPRODUCT($K95:$AJ95,TRANSPOSE(EM$4:EM$29))</f>
        <v>40</v>
      </c>
      <c r="EN95" cm="1">
        <f t="array" ref="EN95">SUMPRODUCT($K95:$AJ95,TRANSPOSE(EN$4:EN$29))</f>
        <v>55</v>
      </c>
      <c r="EO95" cm="1">
        <f t="array" ref="EO95">SUMPRODUCT($K95:$AJ95,TRANSPOSE(EO$4:EO$29))</f>
        <v>55</v>
      </c>
      <c r="EP95" cm="1">
        <f t="array" ref="EP95">SUMPRODUCT($K95:$AJ95,TRANSPOSE(EP$4:EP$29))</f>
        <v>35</v>
      </c>
      <c r="EQ95" cm="1">
        <f t="array" ref="EQ95">SUMPRODUCT($K95:$AJ95,TRANSPOSE(EQ$4:EQ$29))</f>
        <v>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6">SUM(EC95:EZ95)-200*SUM(K95:AJ95)</f>
        <v>0</v>
      </c>
      <c r="FB95" t="b">
        <f t="shared" si="32"/>
        <v>0</v>
      </c>
    </row>
    <row r="96" spans="1:158" hidden="1" x14ac:dyDescent="0.2">
      <c r="A96">
        <v>80</v>
      </c>
      <c r="B96" s="7" t="s">
        <v>1486</v>
      </c>
      <c r="C96" t="s">
        <v>1167</v>
      </c>
      <c r="D96">
        <v>414907370</v>
      </c>
      <c r="E96" t="s">
        <v>1485</v>
      </c>
      <c r="G96" t="s">
        <v>6</v>
      </c>
      <c r="H96" s="1">
        <v>1</v>
      </c>
      <c r="I96" s="1">
        <v>1</v>
      </c>
      <c r="J96" s="1">
        <f>VLOOKUP(B96,'[4]AVL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3"/>
        <v>315</v>
      </c>
      <c r="AL96" s="1">
        <f t="shared" si="34"/>
        <v>315</v>
      </c>
      <c r="AP96" s="1" t="s">
        <v>85</v>
      </c>
      <c r="AQ96" s="1">
        <f>VLOOKUP($B96,'[2]AVL F03 05.05.26_לעבוד'!$B$29:$H$721,6,)</f>
        <v>0</v>
      </c>
      <c r="AR96" s="1" t="s">
        <v>78</v>
      </c>
      <c r="AS96" s="1" t="s">
        <v>93</v>
      </c>
      <c r="AT96">
        <f t="shared" si="35"/>
        <v>0</v>
      </c>
      <c r="AU96" t="str">
        <f>VLOOKUP(B96,'[3]AVL F03 05.05.26_לעבוד'!$B$27:$B$694,1,)</f>
        <v>1096J794-002</v>
      </c>
      <c r="AW96" t="s">
        <v>1785</v>
      </c>
      <c r="AX96">
        <v>1</v>
      </c>
      <c r="AY96">
        <v>0</v>
      </c>
      <c r="AZ96" t="s">
        <v>0</v>
      </c>
      <c r="BA96">
        <v>1</v>
      </c>
      <c r="BB96" t="s">
        <v>13</v>
      </c>
      <c r="BC96">
        <v>346</v>
      </c>
      <c r="BD96">
        <v>25</v>
      </c>
      <c r="BE96" t="s">
        <v>1294</v>
      </c>
      <c r="BF96">
        <v>0</v>
      </c>
      <c r="BG96">
        <v>0</v>
      </c>
      <c r="BH96">
        <v>20</v>
      </c>
      <c r="BI96" t="s">
        <v>514</v>
      </c>
      <c r="BJ96" t="s">
        <v>1484</v>
      </c>
      <c r="BK96" t="s">
        <v>5</v>
      </c>
      <c r="BL96" t="s">
        <v>5</v>
      </c>
      <c r="BM96" t="s">
        <v>38</v>
      </c>
      <c r="BN96">
        <v>0</v>
      </c>
      <c r="BO96" t="s">
        <v>5</v>
      </c>
      <c r="BP96">
        <v>840</v>
      </c>
      <c r="BQ96" t="s">
        <v>325</v>
      </c>
      <c r="BR96" t="s">
        <v>129</v>
      </c>
      <c r="BS96" t="s">
        <v>1483</v>
      </c>
      <c r="BT96">
        <v>1</v>
      </c>
      <c r="BU96" t="s">
        <v>6</v>
      </c>
      <c r="BV96" t="s">
        <v>5</v>
      </c>
      <c r="BW96">
        <v>986</v>
      </c>
      <c r="BX96" t="s">
        <v>74</v>
      </c>
      <c r="BY96">
        <v>1</v>
      </c>
      <c r="BZ96">
        <v>0</v>
      </c>
      <c r="CA96" t="s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135</v>
      </c>
      <c r="DO96">
        <f>SUM($CB96,$CC96:CL96)-SUM($EC96:EM96)</f>
        <v>145</v>
      </c>
      <c r="DP96">
        <f>SUM($CB96,$CC96:CM96)-SUM($EC96:EN96)</f>
        <v>90</v>
      </c>
      <c r="DQ96">
        <f>SUM($CB96,$CC96:CN96)-SUM($EC96:EO96)</f>
        <v>35</v>
      </c>
      <c r="DR96">
        <f>SUM($CB96,$CC96:CO96)-SUM($EC96:EP96)</f>
        <v>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10</v>
      </c>
      <c r="EM96" cm="1">
        <f t="array" ref="EM96">SUMPRODUCT($K96:$AJ96,TRANSPOSE(EM$4:EM$29))</f>
        <v>40</v>
      </c>
      <c r="EN96" cm="1">
        <f t="array" ref="EN96">SUMPRODUCT($K96:$AJ96,TRANSPOSE(EN$4:EN$29))</f>
        <v>55</v>
      </c>
      <c r="EO96" cm="1">
        <f t="array" ref="EO96">SUMPRODUCT($K96:$AJ96,TRANSPOSE(EO$4:EO$29))</f>
        <v>55</v>
      </c>
      <c r="EP96" cm="1">
        <f t="array" ref="EP96">SUMPRODUCT($K96:$AJ96,TRANSPOSE(EP$4:EP$29))</f>
        <v>35</v>
      </c>
      <c r="EQ96" cm="1">
        <f t="array" ref="EQ96">SUMPRODUCT($K96:$AJ96,TRANSPOSE(EQ$4:EQ$29))</f>
        <v>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6"/>
        <v>0</v>
      </c>
      <c r="FB96" t="b">
        <f t="shared" ref="FB96:FB159" si="37">OR(DM96&lt;0,DN96&lt;0)</f>
        <v>0</v>
      </c>
    </row>
    <row r="97" spans="1:158" hidden="1" x14ac:dyDescent="0.2">
      <c r="A97">
        <v>81</v>
      </c>
      <c r="B97" s="7" t="s">
        <v>1482</v>
      </c>
      <c r="C97" t="s">
        <v>1167</v>
      </c>
      <c r="D97">
        <v>409530780</v>
      </c>
      <c r="E97" t="s">
        <v>1481</v>
      </c>
      <c r="G97" t="s">
        <v>6</v>
      </c>
      <c r="H97" s="1">
        <v>1</v>
      </c>
      <c r="I97" s="1">
        <v>1</v>
      </c>
      <c r="J97" s="1">
        <f>VLOOKUP(B97,'[4]AVL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3"/>
        <v>315</v>
      </c>
      <c r="AL97" s="1">
        <f t="shared" si="34"/>
        <v>315</v>
      </c>
      <c r="AP97" s="1" t="s">
        <v>85</v>
      </c>
      <c r="AQ97" s="1">
        <f>VLOOKUP($B97,'[2]AVL F03 05.05.26_לעבוד'!$B$29:$H$721,6,)</f>
        <v>0</v>
      </c>
      <c r="AR97" s="1" t="s">
        <v>25</v>
      </c>
      <c r="AS97" s="1" t="s">
        <v>93</v>
      </c>
      <c r="AT97">
        <f t="shared" si="35"/>
        <v>13.6</v>
      </c>
      <c r="AU97" t="str">
        <f>VLOOKUP(B97,'[3]AVL F03 05.05.26_לעבוד'!$B$27:$B$694,1,)</f>
        <v>1096J797-001</v>
      </c>
      <c r="AW97" t="s">
        <v>1707</v>
      </c>
      <c r="AX97" t="s">
        <v>1265</v>
      </c>
      <c r="AY97">
        <v>13.6</v>
      </c>
      <c r="AZ97" t="s">
        <v>0</v>
      </c>
      <c r="BA97">
        <v>1</v>
      </c>
      <c r="BB97" t="s">
        <v>13</v>
      </c>
      <c r="BC97">
        <v>322</v>
      </c>
      <c r="BD97">
        <v>40</v>
      </c>
      <c r="BE97" t="s">
        <v>1173</v>
      </c>
      <c r="BF97">
        <v>0</v>
      </c>
      <c r="BG97">
        <v>13.6</v>
      </c>
      <c r="BH97">
        <v>20</v>
      </c>
      <c r="BI97" t="s">
        <v>514</v>
      </c>
      <c r="BJ97" t="s">
        <v>1172</v>
      </c>
      <c r="BK97" t="s">
        <v>5</v>
      </c>
      <c r="BL97" t="s">
        <v>5</v>
      </c>
      <c r="BM97" t="s">
        <v>38</v>
      </c>
      <c r="BN97">
        <v>13.6</v>
      </c>
      <c r="BO97" t="s">
        <v>5</v>
      </c>
      <c r="BP97">
        <v>230</v>
      </c>
      <c r="BQ97" t="s">
        <v>325</v>
      </c>
      <c r="BR97" t="s">
        <v>129</v>
      </c>
      <c r="BS97" t="s">
        <v>1461</v>
      </c>
      <c r="BT97">
        <v>1</v>
      </c>
      <c r="BU97" t="s">
        <v>6</v>
      </c>
      <c r="BV97" t="s">
        <v>5</v>
      </c>
      <c r="BW97">
        <v>900</v>
      </c>
      <c r="BX97" t="s">
        <v>74</v>
      </c>
      <c r="BY97" t="s">
        <v>1265</v>
      </c>
      <c r="BZ97" t="s">
        <v>1</v>
      </c>
      <c r="CA97" t="s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-10</v>
      </c>
      <c r="DN97">
        <f>SUM($CB97,$CC97:CK97)-SUM($EC97:EL97)</f>
        <v>50</v>
      </c>
      <c r="DO97">
        <f>SUM($CB97,$CC97:CL97)-SUM($EC97:EM97)</f>
        <v>-10</v>
      </c>
      <c r="DP97">
        <f>SUM($CB97,$CC97:CM97)-SUM($EC97:EN97)</f>
        <v>-60</v>
      </c>
      <c r="DQ97">
        <f>SUM($CB97,$CC97:CN97)-SUM($EC97:EO97)</f>
        <v>-100</v>
      </c>
      <c r="DR97">
        <f>SUM($CB97,$CC97:CO97)-SUM($EC97:EP97)</f>
        <v>-100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10</v>
      </c>
      <c r="EL97" cm="1">
        <f t="array" ref="EL97">SUMPRODUCT($K97:$AJ97,TRANSPOSE(EL$4:EL$29))</f>
        <v>40</v>
      </c>
      <c r="EM97" cm="1">
        <f t="array" ref="EM97">SUMPRODUCT($K97:$AJ97,TRANSPOSE(EM$4:EM$29))</f>
        <v>60</v>
      </c>
      <c r="EN97" cm="1">
        <f t="array" ref="EN97">SUMPRODUCT($K97:$AJ97,TRANSPOSE(EN$4:EN$29))</f>
        <v>50</v>
      </c>
      <c r="EO97" cm="1">
        <f t="array" ref="EO97">SUMPRODUCT($K97:$AJ97,TRANSPOSE(EO$4:EO$29))</f>
        <v>40</v>
      </c>
      <c r="EP97" cm="1">
        <f t="array" ref="EP97">SUMPRODUCT($K97:$AJ97,TRANSPOSE(EP$4:EP$29))</f>
        <v>0</v>
      </c>
      <c r="EQ97" cm="1">
        <f t="array" ref="EQ97">SUMPRODUCT($K97:$AJ97,TRANSPOSE(EQ$4:EQ$29))</f>
        <v>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6"/>
        <v>0</v>
      </c>
      <c r="FB97" t="b">
        <f t="shared" si="37"/>
        <v>1</v>
      </c>
    </row>
    <row r="98" spans="1:158" hidden="1" x14ac:dyDescent="0.2">
      <c r="A98">
        <v>82</v>
      </c>
      <c r="B98" s="7" t="s">
        <v>1480</v>
      </c>
      <c r="C98" t="s">
        <v>1167</v>
      </c>
      <c r="D98">
        <v>409521492</v>
      </c>
      <c r="E98" t="s">
        <v>1479</v>
      </c>
      <c r="G98" t="s">
        <v>6</v>
      </c>
      <c r="H98" s="1">
        <v>1</v>
      </c>
      <c r="I98" s="1">
        <v>1</v>
      </c>
      <c r="J98" s="1">
        <f>VLOOKUP(B98,'[4]AVL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3"/>
        <v>315</v>
      </c>
      <c r="AL98" s="1">
        <f t="shared" si="34"/>
        <v>315</v>
      </c>
      <c r="AP98" s="1" t="s">
        <v>85</v>
      </c>
      <c r="AQ98" s="1">
        <f>VLOOKUP($B98,'[2]AVL F03 05.05.26_לעבוד'!$B$29:$H$721,6,)</f>
        <v>0</v>
      </c>
      <c r="AR98" s="1" t="s">
        <v>25</v>
      </c>
      <c r="AS98" s="1" t="s">
        <v>93</v>
      </c>
      <c r="AT98">
        <f t="shared" si="35"/>
        <v>13.6</v>
      </c>
      <c r="AU98" t="str">
        <f>VLOOKUP(B98,'[3]AVL F03 05.05.26_לעבוד'!$B$27:$B$694,1,)</f>
        <v>1096J798-001</v>
      </c>
      <c r="AW98" t="s">
        <v>1707</v>
      </c>
      <c r="AX98" t="s">
        <v>1287</v>
      </c>
      <c r="AY98">
        <v>13.6</v>
      </c>
      <c r="AZ98" t="s">
        <v>0</v>
      </c>
      <c r="BA98">
        <v>1</v>
      </c>
      <c r="BB98" t="s">
        <v>13</v>
      </c>
      <c r="BC98">
        <v>857</v>
      </c>
      <c r="BD98">
        <v>40</v>
      </c>
      <c r="BE98" t="s">
        <v>1173</v>
      </c>
      <c r="BF98">
        <v>0</v>
      </c>
      <c r="BG98">
        <v>13.6</v>
      </c>
      <c r="BH98">
        <v>20</v>
      </c>
      <c r="BI98" t="s">
        <v>514</v>
      </c>
      <c r="BJ98" t="s">
        <v>1172</v>
      </c>
      <c r="BK98" t="s">
        <v>5</v>
      </c>
      <c r="BL98" t="s">
        <v>5</v>
      </c>
      <c r="BM98" t="s">
        <v>38</v>
      </c>
      <c r="BN98">
        <v>13.6</v>
      </c>
      <c r="BO98" t="s">
        <v>5</v>
      </c>
      <c r="BP98">
        <v>230</v>
      </c>
      <c r="BQ98" t="s">
        <v>325</v>
      </c>
      <c r="BR98" t="s">
        <v>129</v>
      </c>
      <c r="BS98" t="s">
        <v>1461</v>
      </c>
      <c r="BT98">
        <v>1</v>
      </c>
      <c r="BU98" t="s">
        <v>6</v>
      </c>
      <c r="BV98" t="s">
        <v>5</v>
      </c>
      <c r="BW98">
        <v>900</v>
      </c>
      <c r="BX98" t="s">
        <v>74</v>
      </c>
      <c r="BY98" t="s">
        <v>1287</v>
      </c>
      <c r="BZ98" t="s">
        <v>1</v>
      </c>
      <c r="CA98" t="s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-10</v>
      </c>
      <c r="DN98">
        <f>SUM($CB98,$CC98:CK98)-SUM($EC98:EL98)</f>
        <v>50</v>
      </c>
      <c r="DO98">
        <f>SUM($CB98,$CC98:CL98)-SUM($EC98:EM98)</f>
        <v>-10</v>
      </c>
      <c r="DP98">
        <f>SUM($CB98,$CC98:CM98)-SUM($EC98:EN98)</f>
        <v>-60</v>
      </c>
      <c r="DQ98">
        <f>SUM($CB98,$CC98:CN98)-SUM($EC98:EO98)</f>
        <v>-100</v>
      </c>
      <c r="DR98">
        <f>SUM($CB98,$CC98:CO98)-SUM($EC98:EP98)</f>
        <v>-100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10</v>
      </c>
      <c r="EL98" cm="1">
        <f t="array" ref="EL98">SUMPRODUCT($K98:$AJ98,TRANSPOSE(EL$4:EL$29))</f>
        <v>40</v>
      </c>
      <c r="EM98" cm="1">
        <f t="array" ref="EM98">SUMPRODUCT($K98:$AJ98,TRANSPOSE(EM$4:EM$29))</f>
        <v>60</v>
      </c>
      <c r="EN98" cm="1">
        <f t="array" ref="EN98">SUMPRODUCT($K98:$AJ98,TRANSPOSE(EN$4:EN$29))</f>
        <v>50</v>
      </c>
      <c r="EO98" cm="1">
        <f t="array" ref="EO98">SUMPRODUCT($K98:$AJ98,TRANSPOSE(EO$4:EO$29))</f>
        <v>40</v>
      </c>
      <c r="EP98" cm="1">
        <f t="array" ref="EP98">SUMPRODUCT($K98:$AJ98,TRANSPOSE(EP$4:EP$29))</f>
        <v>0</v>
      </c>
      <c r="EQ98" cm="1">
        <f t="array" ref="EQ98">SUMPRODUCT($K98:$AJ98,TRANSPOSE(EQ$4:EQ$29))</f>
        <v>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6"/>
        <v>0</v>
      </c>
      <c r="FB98" t="b">
        <f t="shared" si="37"/>
        <v>1</v>
      </c>
    </row>
    <row r="99" spans="1:158" hidden="1" x14ac:dyDescent="0.2">
      <c r="A99">
        <v>83</v>
      </c>
      <c r="B99" s="7" t="s">
        <v>1413</v>
      </c>
      <c r="C99" t="s">
        <v>1478</v>
      </c>
      <c r="D99">
        <v>407425173</v>
      </c>
      <c r="E99" t="s">
        <v>1477</v>
      </c>
      <c r="G99" t="s">
        <v>6</v>
      </c>
      <c r="H99" s="1">
        <v>1</v>
      </c>
      <c r="I99" s="1">
        <v>1</v>
      </c>
      <c r="J99" s="1">
        <f>VLOOKUP(B99,'[4]AVL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3"/>
        <v>315</v>
      </c>
      <c r="AL99" s="1">
        <f t="shared" si="34"/>
        <v>315</v>
      </c>
      <c r="AP99" s="1" t="s">
        <v>85</v>
      </c>
      <c r="AQ99" s="1">
        <f>VLOOKUP($B99,'[2]AVL F03 05.05.26_לעבוד'!$B$29:$H$721,6,)</f>
        <v>0</v>
      </c>
      <c r="AR99" s="1" t="s">
        <v>1195</v>
      </c>
      <c r="AS99" s="1" t="s">
        <v>1195</v>
      </c>
      <c r="AT99">
        <f t="shared" si="35"/>
        <v>0</v>
      </c>
      <c r="AU99" t="str">
        <f>VLOOKUP(B99,'[3]AVL F03 05.05.26_לעבוד'!$B$27:$B$694,1,)</f>
        <v>1096J800-001</v>
      </c>
      <c r="AW99" t="s">
        <v>1775</v>
      </c>
      <c r="AX99">
        <v>1</v>
      </c>
      <c r="AY99">
        <v>0</v>
      </c>
      <c r="AZ99" t="s">
        <v>0</v>
      </c>
      <c r="BA99">
        <v>1</v>
      </c>
      <c r="BB99" t="s">
        <v>13</v>
      </c>
      <c r="BC99">
        <v>345</v>
      </c>
      <c r="BD99">
        <v>15</v>
      </c>
      <c r="BE99" t="s">
        <v>1366</v>
      </c>
      <c r="BF99">
        <v>0</v>
      </c>
      <c r="BG99">
        <v>0</v>
      </c>
      <c r="BH99">
        <v>20</v>
      </c>
      <c r="BI99" t="s">
        <v>514</v>
      </c>
      <c r="BJ99" t="s">
        <v>1253</v>
      </c>
      <c r="BK99" t="s">
        <v>5</v>
      </c>
      <c r="BL99" t="s">
        <v>5</v>
      </c>
      <c r="BM99" t="s">
        <v>22</v>
      </c>
      <c r="BN99">
        <v>0</v>
      </c>
      <c r="BO99" t="s">
        <v>5</v>
      </c>
      <c r="BP99">
        <v>236</v>
      </c>
      <c r="BQ99" t="s">
        <v>1193</v>
      </c>
      <c r="BR99" t="s">
        <v>129</v>
      </c>
      <c r="BS99" t="s">
        <v>1365</v>
      </c>
      <c r="BT99">
        <v>1</v>
      </c>
      <c r="BU99" t="s">
        <v>6</v>
      </c>
      <c r="BV99" t="s">
        <v>5</v>
      </c>
      <c r="BW99" t="s">
        <v>1249</v>
      </c>
      <c r="BX99" t="s">
        <v>74</v>
      </c>
      <c r="BY99">
        <v>1</v>
      </c>
      <c r="BZ99">
        <v>0</v>
      </c>
      <c r="CA99" t="s">
        <v>0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9999989</v>
      </c>
      <c r="DN99">
        <f>SUM($CB99,$CC99:CK99)-SUM($EC99:EL99)</f>
        <v>9999949</v>
      </c>
      <c r="DO99">
        <f>SUM($CB99,$CC99:CL99)-SUM($EC99:EM99)</f>
        <v>9999889</v>
      </c>
      <c r="DP99">
        <f>SUM($CB99,$CC99:CM99)-SUM($EC99:EN99)</f>
        <v>9999839</v>
      </c>
      <c r="DQ99">
        <f>SUM($CB99,$CC99:CN99)-SUM($EC99:EO99)</f>
        <v>9999799</v>
      </c>
      <c r="DR99">
        <f>SUM($CB99,$CC99:CO99)-SUM($EC99:EP99)</f>
        <v>9999799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10</v>
      </c>
      <c r="EL99" cm="1">
        <f t="array" ref="EL99">SUMPRODUCT($K99:$AJ99,TRANSPOSE(EL$4:EL$29))</f>
        <v>40</v>
      </c>
      <c r="EM99" cm="1">
        <f t="array" ref="EM99">SUMPRODUCT($K99:$AJ99,TRANSPOSE(EM$4:EM$29))</f>
        <v>60</v>
      </c>
      <c r="EN99" cm="1">
        <f t="array" ref="EN99">SUMPRODUCT($K99:$AJ99,TRANSPOSE(EN$4:EN$29))</f>
        <v>50</v>
      </c>
      <c r="EO99" cm="1">
        <f t="array" ref="EO99">SUMPRODUCT($K99:$AJ99,TRANSPOSE(EO$4:EO$29))</f>
        <v>40</v>
      </c>
      <c r="EP99" cm="1">
        <f t="array" ref="EP99">SUMPRODUCT($K99:$AJ99,TRANSPOSE(EP$4:EP$29))</f>
        <v>0</v>
      </c>
      <c r="EQ99" cm="1">
        <f t="array" ref="EQ99">SUMPRODUCT($K99:$AJ99,TRANSPOSE(EQ$4:EQ$29))</f>
        <v>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6"/>
        <v>0</v>
      </c>
      <c r="FB99" t="b">
        <f t="shared" si="37"/>
        <v>0</v>
      </c>
    </row>
    <row r="100" spans="1:158" hidden="1" x14ac:dyDescent="0.2">
      <c r="A100">
        <v>84</v>
      </c>
      <c r="B100" s="7" t="s">
        <v>1476</v>
      </c>
      <c r="C100" t="s">
        <v>1207</v>
      </c>
      <c r="D100">
        <v>409802932</v>
      </c>
      <c r="E100" t="s">
        <v>1475</v>
      </c>
      <c r="G100" t="s">
        <v>6</v>
      </c>
      <c r="H100" s="1">
        <v>1</v>
      </c>
      <c r="I100" s="1">
        <v>4</v>
      </c>
      <c r="J100" s="1">
        <f>VLOOKUP(B100,'[4]AVL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3"/>
        <v>1260</v>
      </c>
      <c r="AL100" s="1">
        <f t="shared" si="34"/>
        <v>1260</v>
      </c>
      <c r="AP100" s="1" t="s">
        <v>85</v>
      </c>
      <c r="AQ100" s="1">
        <f>VLOOKUP($B100,'[2]AVL F03 05.05.26_לעבוד'!$B$29:$H$721,6,)</f>
        <v>0</v>
      </c>
      <c r="AR100" s="1" t="s">
        <v>25</v>
      </c>
      <c r="AS100" s="1" t="s">
        <v>14</v>
      </c>
      <c r="AT100">
        <f t="shared" si="35"/>
        <v>34</v>
      </c>
      <c r="AU100" t="str">
        <f>VLOOKUP(B100,'[3]AVL F03 05.05.26_לעבוד'!$B$27:$B$694,1,)</f>
        <v>1096J801-001</v>
      </c>
      <c r="AW100" t="s">
        <v>1717</v>
      </c>
      <c r="AX100" t="s">
        <v>1394</v>
      </c>
      <c r="AY100">
        <v>8.5</v>
      </c>
      <c r="AZ100" t="s">
        <v>0</v>
      </c>
      <c r="BA100">
        <v>1</v>
      </c>
      <c r="BB100" t="s">
        <v>13</v>
      </c>
      <c r="BC100">
        <v>317</v>
      </c>
      <c r="BD100">
        <v>40</v>
      </c>
      <c r="BE100" t="s">
        <v>1173</v>
      </c>
      <c r="BF100">
        <v>0</v>
      </c>
      <c r="BG100">
        <v>8.5</v>
      </c>
      <c r="BH100">
        <v>20</v>
      </c>
      <c r="BI100" t="s">
        <v>514</v>
      </c>
      <c r="BJ100" t="s">
        <v>1172</v>
      </c>
      <c r="BK100" t="s">
        <v>5</v>
      </c>
      <c r="BL100" t="s">
        <v>5</v>
      </c>
      <c r="BM100" t="s">
        <v>38</v>
      </c>
      <c r="BN100">
        <v>8.5</v>
      </c>
      <c r="BO100" t="s">
        <v>5</v>
      </c>
      <c r="BP100">
        <v>230</v>
      </c>
      <c r="BQ100" t="s">
        <v>325</v>
      </c>
      <c r="BR100" t="s">
        <v>129</v>
      </c>
      <c r="BS100" t="s">
        <v>1461</v>
      </c>
      <c r="BT100">
        <v>1</v>
      </c>
      <c r="BU100" t="s">
        <v>6</v>
      </c>
      <c r="BV100" t="s">
        <v>5</v>
      </c>
      <c r="BW100">
        <v>900</v>
      </c>
      <c r="BX100" t="s">
        <v>74</v>
      </c>
      <c r="BY100" t="s">
        <v>1394</v>
      </c>
      <c r="BZ100" t="s">
        <v>1</v>
      </c>
      <c r="CA100" t="s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440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0</v>
      </c>
      <c r="EN100" cm="1">
        <f t="array" ref="EN100">SUMPRODUCT($K100:$AJ100,TRANSPOSE(EN$4:EN$29))</f>
        <v>360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6"/>
        <v>0</v>
      </c>
      <c r="FB100" t="b">
        <f t="shared" si="37"/>
        <v>0</v>
      </c>
    </row>
    <row r="101" spans="1:158" hidden="1" x14ac:dyDescent="0.2">
      <c r="A101">
        <v>85</v>
      </c>
      <c r="B101" s="7" t="s">
        <v>1474</v>
      </c>
      <c r="C101" t="s">
        <v>1167</v>
      </c>
      <c r="D101">
        <v>409871841</v>
      </c>
      <c r="E101" t="s">
        <v>1473</v>
      </c>
      <c r="G101" t="s">
        <v>6</v>
      </c>
      <c r="H101" s="1">
        <v>1</v>
      </c>
      <c r="I101" s="1">
        <v>1</v>
      </c>
      <c r="J101" s="1">
        <f>VLOOKUP(B101,'[4]AVL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3"/>
        <v>315</v>
      </c>
      <c r="AL101" s="1">
        <f t="shared" si="34"/>
        <v>315</v>
      </c>
      <c r="AP101" s="1" t="s">
        <v>85</v>
      </c>
      <c r="AQ101" s="1">
        <f>VLOOKUP($B101,'[2]AVL F03 05.05.26_לעבוד'!$B$29:$H$721,6,)</f>
        <v>0</v>
      </c>
      <c r="AR101" s="1" t="s">
        <v>78</v>
      </c>
      <c r="AS101" s="1" t="s">
        <v>14</v>
      </c>
      <c r="AT101">
        <f t="shared" si="35"/>
        <v>387.03</v>
      </c>
      <c r="AU101" t="str">
        <f>VLOOKUP(B101,'[3]AVL F03 05.05.26_לעבוד'!$B$27:$B$694,1,)</f>
        <v>1096J802-001</v>
      </c>
      <c r="AW101" t="s">
        <v>1785</v>
      </c>
      <c r="AX101">
        <v>1</v>
      </c>
      <c r="AY101">
        <v>387.03</v>
      </c>
      <c r="AZ101" t="s">
        <v>0</v>
      </c>
      <c r="BA101">
        <v>1</v>
      </c>
      <c r="BB101" t="s">
        <v>13</v>
      </c>
      <c r="BC101">
        <v>200</v>
      </c>
      <c r="BD101">
        <v>86</v>
      </c>
      <c r="BE101" t="s">
        <v>1303</v>
      </c>
      <c r="BF101">
        <v>0</v>
      </c>
      <c r="BG101">
        <v>387.03</v>
      </c>
      <c r="BH101">
        <v>20</v>
      </c>
      <c r="BI101" t="s">
        <v>514</v>
      </c>
      <c r="BJ101" t="s">
        <v>1302</v>
      </c>
      <c r="BK101" t="s">
        <v>5</v>
      </c>
      <c r="BL101" t="s">
        <v>5</v>
      </c>
      <c r="BM101" t="s">
        <v>9</v>
      </c>
      <c r="BN101">
        <v>387.03</v>
      </c>
      <c r="BO101" t="s">
        <v>5</v>
      </c>
      <c r="BP101">
        <v>236</v>
      </c>
      <c r="BQ101" t="s">
        <v>325</v>
      </c>
      <c r="BR101" t="s">
        <v>8</v>
      </c>
      <c r="BS101" t="s">
        <v>1301</v>
      </c>
      <c r="BT101">
        <v>1</v>
      </c>
      <c r="BU101" t="s">
        <v>6</v>
      </c>
      <c r="BV101" t="s">
        <v>5</v>
      </c>
      <c r="BW101" t="s">
        <v>1300</v>
      </c>
      <c r="BX101" t="s">
        <v>1299</v>
      </c>
      <c r="BY101">
        <v>1</v>
      </c>
      <c r="BZ101" t="s">
        <v>1335</v>
      </c>
      <c r="CA101" t="s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90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0</v>
      </c>
      <c r="EN101" cm="1">
        <f t="array" ref="EN101">SUMPRODUCT($K101:$AJ101,TRANSPOSE(EN$4:EN$29))</f>
        <v>90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6"/>
        <v>0</v>
      </c>
      <c r="FB101" t="b">
        <f t="shared" si="37"/>
        <v>0</v>
      </c>
    </row>
    <row r="102" spans="1:158" hidden="1" x14ac:dyDescent="0.2">
      <c r="A102">
        <v>86</v>
      </c>
      <c r="B102" s="7" t="s">
        <v>1472</v>
      </c>
      <c r="C102" t="s">
        <v>1167</v>
      </c>
      <c r="D102">
        <v>409564059</v>
      </c>
      <c r="E102" t="s">
        <v>1471</v>
      </c>
      <c r="G102" t="s">
        <v>6</v>
      </c>
      <c r="H102" s="1">
        <v>1</v>
      </c>
      <c r="I102" s="1">
        <v>2</v>
      </c>
      <c r="J102" s="1">
        <f>VLOOKUP(B102,'[4]AVL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3"/>
        <v>630</v>
      </c>
      <c r="AL102" s="1">
        <f t="shared" si="34"/>
        <v>630</v>
      </c>
      <c r="AP102" s="1" t="s">
        <v>85</v>
      </c>
      <c r="AQ102" s="1">
        <f>VLOOKUP($B102,'[2]AVL F03 05.05.26_לעבוד'!$B$29:$H$721,6,)</f>
        <v>0</v>
      </c>
      <c r="AR102" s="1" t="s">
        <v>25</v>
      </c>
      <c r="AS102" s="1" t="s">
        <v>93</v>
      </c>
      <c r="AT102">
        <f t="shared" si="35"/>
        <v>16</v>
      </c>
      <c r="AU102" t="str">
        <f>VLOOKUP(B102,'[3]AVL F03 05.05.26_לעבוד'!$B$27:$B$694,1,)</f>
        <v>1096J805-001</v>
      </c>
      <c r="AW102" t="s">
        <v>1707</v>
      </c>
      <c r="AX102" t="s">
        <v>1265</v>
      </c>
      <c r="AY102">
        <v>8</v>
      </c>
      <c r="AZ102" t="s">
        <v>0</v>
      </c>
      <c r="BA102">
        <v>1</v>
      </c>
      <c r="BB102" t="s">
        <v>13</v>
      </c>
      <c r="BC102">
        <v>857</v>
      </c>
      <c r="BD102">
        <v>40</v>
      </c>
      <c r="BE102" t="s">
        <v>1173</v>
      </c>
      <c r="BF102">
        <v>0</v>
      </c>
      <c r="BG102">
        <v>8</v>
      </c>
      <c r="BH102">
        <v>20</v>
      </c>
      <c r="BI102" t="s">
        <v>514</v>
      </c>
      <c r="BJ102" t="s">
        <v>1172</v>
      </c>
      <c r="BK102" t="s">
        <v>5</v>
      </c>
      <c r="BL102" t="s">
        <v>5</v>
      </c>
      <c r="BM102" t="s">
        <v>38</v>
      </c>
      <c r="BN102">
        <v>8</v>
      </c>
      <c r="BO102" t="s">
        <v>5</v>
      </c>
      <c r="BP102">
        <v>230</v>
      </c>
      <c r="BQ102" t="s">
        <v>325</v>
      </c>
      <c r="BR102" t="s">
        <v>129</v>
      </c>
      <c r="BS102" t="s">
        <v>1461</v>
      </c>
      <c r="BT102">
        <v>1</v>
      </c>
      <c r="BU102" t="s">
        <v>6</v>
      </c>
      <c r="BV102" t="s">
        <v>5</v>
      </c>
      <c r="BW102">
        <v>900</v>
      </c>
      <c r="BX102" t="s">
        <v>74</v>
      </c>
      <c r="BY102" t="s">
        <v>1265</v>
      </c>
      <c r="BZ102" t="s">
        <v>1</v>
      </c>
      <c r="CA102" t="s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-20</v>
      </c>
      <c r="DN102">
        <f>SUM($CB102,$CC102:CK102)-SUM($EC102:EL102)</f>
        <v>100</v>
      </c>
      <c r="DO102">
        <f>SUM($CB102,$CC102:CL102)-SUM($EC102:EM102)</f>
        <v>-20</v>
      </c>
      <c r="DP102">
        <f>SUM($CB102,$CC102:CM102)-SUM($EC102:EN102)</f>
        <v>-120</v>
      </c>
      <c r="DQ102">
        <f>SUM($CB102,$CC102:CN102)-SUM($EC102:EO102)</f>
        <v>-200</v>
      </c>
      <c r="DR102">
        <f>SUM($CB102,$CC102:CO102)-SUM($EC102:EP102)</f>
        <v>-200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20</v>
      </c>
      <c r="EL102" cm="1">
        <f t="array" ref="EL102">SUMPRODUCT($K102:$AJ102,TRANSPOSE(EL$4:EL$29))</f>
        <v>80</v>
      </c>
      <c r="EM102" cm="1">
        <f t="array" ref="EM102">SUMPRODUCT($K102:$AJ102,TRANSPOSE(EM$4:EM$29))</f>
        <v>120</v>
      </c>
      <c r="EN102" cm="1">
        <f t="array" ref="EN102">SUMPRODUCT($K102:$AJ102,TRANSPOSE(EN$4:EN$29))</f>
        <v>100</v>
      </c>
      <c r="EO102" cm="1">
        <f t="array" ref="EO102">SUMPRODUCT($K102:$AJ102,TRANSPOSE(EO$4:EO$29))</f>
        <v>80</v>
      </c>
      <c r="EP102" cm="1">
        <f t="array" ref="EP102">SUMPRODUCT($K102:$AJ102,TRANSPOSE(EP$4:EP$29))</f>
        <v>0</v>
      </c>
      <c r="EQ102" cm="1">
        <f t="array" ref="EQ102">SUMPRODUCT($K102:$AJ102,TRANSPOSE(EQ$4:EQ$29))</f>
        <v>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6"/>
        <v>0</v>
      </c>
      <c r="FB102" t="b">
        <f t="shared" si="37"/>
        <v>1</v>
      </c>
    </row>
    <row r="103" spans="1:158" hidden="1" x14ac:dyDescent="0.2">
      <c r="A103">
        <v>87</v>
      </c>
      <c r="B103" s="7" t="s">
        <v>1470</v>
      </c>
      <c r="C103">
        <v>-1</v>
      </c>
      <c r="D103">
        <v>407425171</v>
      </c>
      <c r="E103" t="s">
        <v>1469</v>
      </c>
      <c r="G103" t="s">
        <v>6</v>
      </c>
      <c r="H103" s="1">
        <v>1</v>
      </c>
      <c r="I103" s="1">
        <v>1</v>
      </c>
      <c r="J103" s="1">
        <f>VLOOKUP(B103,'[4]AVL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3"/>
        <v>315</v>
      </c>
      <c r="AL103" s="1">
        <f t="shared" si="34"/>
        <v>315</v>
      </c>
      <c r="AP103" s="1" t="s">
        <v>85</v>
      </c>
      <c r="AQ103" s="1">
        <f>VLOOKUP($B103,'[2]AVL F03 05.05.26_לעבוד'!$B$29:$H$721,6,)</f>
        <v>0</v>
      </c>
      <c r="AR103" s="1" t="s">
        <v>1195</v>
      </c>
      <c r="AS103" s="1" t="s">
        <v>1195</v>
      </c>
      <c r="AT103">
        <f t="shared" si="35"/>
        <v>0</v>
      </c>
      <c r="AU103" t="str">
        <f>VLOOKUP(B103,'[3]AVL F03 05.05.26_לעבוד'!$B$27:$B$694,1,)</f>
        <v>1096J810-001</v>
      </c>
      <c r="AW103" t="s">
        <v>1775</v>
      </c>
      <c r="AX103">
        <v>1</v>
      </c>
      <c r="AY103">
        <v>0</v>
      </c>
      <c r="AZ103" t="s">
        <v>0</v>
      </c>
      <c r="BA103">
        <v>1</v>
      </c>
      <c r="BB103" t="s">
        <v>13</v>
      </c>
      <c r="BC103">
        <v>346</v>
      </c>
      <c r="BD103">
        <v>15</v>
      </c>
      <c r="BE103" t="s">
        <v>1366</v>
      </c>
      <c r="BF103">
        <v>0</v>
      </c>
      <c r="BG103">
        <v>0</v>
      </c>
      <c r="BH103">
        <v>20</v>
      </c>
      <c r="BI103" t="s">
        <v>514</v>
      </c>
      <c r="BJ103" t="s">
        <v>1253</v>
      </c>
      <c r="BK103" t="s">
        <v>5</v>
      </c>
      <c r="BL103" t="s">
        <v>5</v>
      </c>
      <c r="BM103" t="s">
        <v>22</v>
      </c>
      <c r="BN103">
        <v>0</v>
      </c>
      <c r="BO103" t="s">
        <v>5</v>
      </c>
      <c r="BP103">
        <v>236</v>
      </c>
      <c r="BQ103" t="s">
        <v>1193</v>
      </c>
      <c r="BR103" t="s">
        <v>129</v>
      </c>
      <c r="BS103" t="s">
        <v>1376</v>
      </c>
      <c r="BT103">
        <v>1</v>
      </c>
      <c r="BU103" t="s">
        <v>6</v>
      </c>
      <c r="BV103" t="s">
        <v>5</v>
      </c>
      <c r="BW103" t="s">
        <v>1249</v>
      </c>
      <c r="BX103" t="s">
        <v>74</v>
      </c>
      <c r="BY103">
        <v>1</v>
      </c>
      <c r="BZ103">
        <v>0</v>
      </c>
      <c r="CA103" t="s">
        <v>0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9999984</v>
      </c>
      <c r="DO103">
        <f>SUM($CB103,$CC103:CL103)-SUM($EC103:EM103)</f>
        <v>9999944</v>
      </c>
      <c r="DP103">
        <f>SUM($CB103,$CC103:CM103)-SUM($EC103:EN103)</f>
        <v>9999889</v>
      </c>
      <c r="DQ103">
        <f>SUM($CB103,$CC103:CN103)-SUM($EC103:EO103)</f>
        <v>9999834</v>
      </c>
      <c r="DR103">
        <f>SUM($CB103,$CC103:CO103)-SUM($EC103:EP103)</f>
        <v>9999799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10</v>
      </c>
      <c r="EM103" cm="1">
        <f t="array" ref="EM103">SUMPRODUCT($K103:$AJ103,TRANSPOSE(EM$4:EM$29))</f>
        <v>40</v>
      </c>
      <c r="EN103" cm="1">
        <f t="array" ref="EN103">SUMPRODUCT($K103:$AJ103,TRANSPOSE(EN$4:EN$29))</f>
        <v>55</v>
      </c>
      <c r="EO103" cm="1">
        <f t="array" ref="EO103">SUMPRODUCT($K103:$AJ103,TRANSPOSE(EO$4:EO$29))</f>
        <v>55</v>
      </c>
      <c r="EP103" cm="1">
        <f t="array" ref="EP103">SUMPRODUCT($K103:$AJ103,TRANSPOSE(EP$4:EP$29))</f>
        <v>35</v>
      </c>
      <c r="EQ103" cm="1">
        <f t="array" ref="EQ103">SUMPRODUCT($K103:$AJ103,TRANSPOSE(EQ$4:EQ$29))</f>
        <v>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6"/>
        <v>0</v>
      </c>
      <c r="FB103" t="b">
        <f t="shared" si="37"/>
        <v>0</v>
      </c>
    </row>
    <row r="104" spans="1:158" hidden="1" x14ac:dyDescent="0.2">
      <c r="A104">
        <v>88</v>
      </c>
      <c r="B104" s="7" t="s">
        <v>1468</v>
      </c>
      <c r="C104" t="s">
        <v>1207</v>
      </c>
      <c r="D104">
        <v>409530804</v>
      </c>
      <c r="E104" t="s">
        <v>1467</v>
      </c>
      <c r="G104" t="s">
        <v>6</v>
      </c>
      <c r="H104" s="1">
        <v>1</v>
      </c>
      <c r="I104" s="1">
        <v>4</v>
      </c>
      <c r="J104" s="1">
        <f>VLOOKUP(B104,'[4]AVL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3"/>
        <v>1260</v>
      </c>
      <c r="AL104" s="1">
        <f t="shared" si="34"/>
        <v>1260</v>
      </c>
      <c r="AP104" s="1" t="s">
        <v>85</v>
      </c>
      <c r="AQ104" s="1">
        <f>VLOOKUP($B104,'[2]AVL F03 05.05.26_לעבוד'!$B$29:$H$721,6,)</f>
        <v>0</v>
      </c>
      <c r="AR104" s="1" t="s">
        <v>25</v>
      </c>
      <c r="AS104" s="1" t="s">
        <v>93</v>
      </c>
      <c r="AT104">
        <f t="shared" si="35"/>
        <v>24</v>
      </c>
      <c r="AU104" t="str">
        <f>VLOOKUP(B104,'[3]AVL F03 05.05.26_לעבוד'!$B$27:$B$694,1,)</f>
        <v>1096J811-001</v>
      </c>
      <c r="AW104" t="s">
        <v>1707</v>
      </c>
      <c r="AX104" t="s">
        <v>1265</v>
      </c>
      <c r="AY104">
        <v>6</v>
      </c>
      <c r="AZ104" t="s">
        <v>0</v>
      </c>
      <c r="BA104">
        <v>1</v>
      </c>
      <c r="BB104" t="s">
        <v>13</v>
      </c>
      <c r="BC104">
        <v>857</v>
      </c>
      <c r="BD104">
        <v>40</v>
      </c>
      <c r="BE104" t="s">
        <v>1173</v>
      </c>
      <c r="BF104">
        <v>0</v>
      </c>
      <c r="BG104">
        <v>6</v>
      </c>
      <c r="BH104">
        <v>20</v>
      </c>
      <c r="BI104" t="s">
        <v>514</v>
      </c>
      <c r="BJ104" t="s">
        <v>1172</v>
      </c>
      <c r="BK104" t="s">
        <v>5</v>
      </c>
      <c r="BL104" t="s">
        <v>5</v>
      </c>
      <c r="BM104" t="s">
        <v>38</v>
      </c>
      <c r="BN104">
        <v>6</v>
      </c>
      <c r="BO104" t="s">
        <v>5</v>
      </c>
      <c r="BP104">
        <v>230</v>
      </c>
      <c r="BQ104" t="s">
        <v>325</v>
      </c>
      <c r="BR104" t="s">
        <v>129</v>
      </c>
      <c r="BS104" t="s">
        <v>1461</v>
      </c>
      <c r="BT104">
        <v>1</v>
      </c>
      <c r="BU104" t="s">
        <v>6</v>
      </c>
      <c r="BV104" t="s">
        <v>5</v>
      </c>
      <c r="BW104">
        <v>900</v>
      </c>
      <c r="BX104" t="s">
        <v>74</v>
      </c>
      <c r="BY104" t="s">
        <v>1265</v>
      </c>
      <c r="BZ104" t="s">
        <v>1</v>
      </c>
      <c r="CA104" t="s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-40</v>
      </c>
      <c r="DN104">
        <f>SUM($CB104,$CC104:CK104)-SUM($EC104:EL104)</f>
        <v>200</v>
      </c>
      <c r="DO104">
        <f>SUM($CB104,$CC104:CL104)-SUM($EC104:EM104)</f>
        <v>-40</v>
      </c>
      <c r="DP104">
        <f>SUM($CB104,$CC104:CM104)-SUM($EC104:EN104)</f>
        <v>-240</v>
      </c>
      <c r="DQ104">
        <f>SUM($CB104,$CC104:CN104)-SUM($EC104:EO104)</f>
        <v>-400</v>
      </c>
      <c r="DR104">
        <f>SUM($CB104,$CC104:CO104)-SUM($EC104:EP104)</f>
        <v>-400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40</v>
      </c>
      <c r="EL104" cm="1">
        <f t="array" ref="EL104">SUMPRODUCT($K104:$AJ104,TRANSPOSE(EL$4:EL$29))</f>
        <v>160</v>
      </c>
      <c r="EM104" cm="1">
        <f t="array" ref="EM104">SUMPRODUCT($K104:$AJ104,TRANSPOSE(EM$4:EM$29))</f>
        <v>240</v>
      </c>
      <c r="EN104" cm="1">
        <f t="array" ref="EN104">SUMPRODUCT($K104:$AJ104,TRANSPOSE(EN$4:EN$29))</f>
        <v>200</v>
      </c>
      <c r="EO104" cm="1">
        <f t="array" ref="EO104">SUMPRODUCT($K104:$AJ104,TRANSPOSE(EO$4:EO$29))</f>
        <v>160</v>
      </c>
      <c r="EP104" cm="1">
        <f t="array" ref="EP104">SUMPRODUCT($K104:$AJ104,TRANSPOSE(EP$4:EP$29))</f>
        <v>0</v>
      </c>
      <c r="EQ104" cm="1">
        <f t="array" ref="EQ104">SUMPRODUCT($K104:$AJ104,TRANSPOSE(EQ$4:EQ$29))</f>
        <v>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6"/>
        <v>0</v>
      </c>
      <c r="FB104" t="b">
        <f t="shared" si="37"/>
        <v>1</v>
      </c>
    </row>
    <row r="105" spans="1:158" hidden="1" x14ac:dyDescent="0.2">
      <c r="A105">
        <v>89</v>
      </c>
      <c r="B105" s="7" t="s">
        <v>1466</v>
      </c>
      <c r="C105" t="s">
        <v>1167</v>
      </c>
      <c r="D105">
        <v>409530732</v>
      </c>
      <c r="E105" t="s">
        <v>1465</v>
      </c>
      <c r="G105" t="s">
        <v>6</v>
      </c>
      <c r="H105" s="1">
        <v>1</v>
      </c>
      <c r="I105" s="1">
        <v>1</v>
      </c>
      <c r="J105" s="1">
        <f>VLOOKUP(B105,'[4]AVL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3"/>
        <v>315</v>
      </c>
      <c r="AL105" s="1">
        <f t="shared" si="34"/>
        <v>315</v>
      </c>
      <c r="AP105" s="1" t="s">
        <v>85</v>
      </c>
      <c r="AQ105" s="1">
        <f>VLOOKUP($B105,'[2]AVL F03 05.05.26_לעבוד'!$B$29:$H$721,6,)</f>
        <v>0</v>
      </c>
      <c r="AR105" s="1" t="s">
        <v>78</v>
      </c>
      <c r="AS105" s="1" t="s">
        <v>14</v>
      </c>
      <c r="AT105">
        <f t="shared" si="35"/>
        <v>167</v>
      </c>
      <c r="AU105" t="str">
        <f>VLOOKUP(B105,'[3]AVL F03 05.05.26_לעבוד'!$B$27:$B$694,1,)</f>
        <v>1096J812-001</v>
      </c>
      <c r="AW105" t="s">
        <v>1785</v>
      </c>
      <c r="AX105" t="s">
        <v>1464</v>
      </c>
      <c r="AY105">
        <v>167</v>
      </c>
      <c r="AZ105" t="s">
        <v>77</v>
      </c>
      <c r="BA105">
        <v>1</v>
      </c>
      <c r="BB105" t="s">
        <v>13</v>
      </c>
      <c r="BC105">
        <v>200</v>
      </c>
      <c r="BD105">
        <v>70</v>
      </c>
      <c r="BE105" t="s">
        <v>1303</v>
      </c>
      <c r="BF105">
        <v>0</v>
      </c>
      <c r="BG105">
        <v>167</v>
      </c>
      <c r="BH105">
        <v>20</v>
      </c>
      <c r="BI105" t="s">
        <v>514</v>
      </c>
      <c r="BJ105" t="s">
        <v>1302</v>
      </c>
      <c r="BK105" t="s">
        <v>5</v>
      </c>
      <c r="BL105" t="s">
        <v>5</v>
      </c>
      <c r="BM105" t="s">
        <v>9</v>
      </c>
      <c r="BN105">
        <v>167</v>
      </c>
      <c r="BO105" t="s">
        <v>5</v>
      </c>
      <c r="BP105">
        <v>244</v>
      </c>
      <c r="BQ105" t="s">
        <v>325</v>
      </c>
      <c r="BR105" t="s">
        <v>8</v>
      </c>
      <c r="BS105" t="s">
        <v>1301</v>
      </c>
      <c r="BT105">
        <v>1</v>
      </c>
      <c r="BU105" t="s">
        <v>6</v>
      </c>
      <c r="BV105" t="s">
        <v>5</v>
      </c>
      <c r="BW105" t="s">
        <v>1300</v>
      </c>
      <c r="BX105" t="s">
        <v>1299</v>
      </c>
      <c r="BY105" t="s">
        <v>1464</v>
      </c>
      <c r="BZ105" t="s">
        <v>1</v>
      </c>
      <c r="CA105" t="s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6"/>
        <v>0</v>
      </c>
      <c r="FB105" t="b">
        <f t="shared" si="37"/>
        <v>0</v>
      </c>
    </row>
    <row r="106" spans="1:158" hidden="1" x14ac:dyDescent="0.2">
      <c r="A106">
        <v>90</v>
      </c>
      <c r="B106" s="7" t="s">
        <v>1463</v>
      </c>
      <c r="C106" t="s">
        <v>1167</v>
      </c>
      <c r="D106">
        <v>409540203</v>
      </c>
      <c r="E106" t="s">
        <v>1462</v>
      </c>
      <c r="G106" t="s">
        <v>6</v>
      </c>
      <c r="H106" s="1">
        <v>1</v>
      </c>
      <c r="I106" s="1">
        <v>3</v>
      </c>
      <c r="J106" s="1">
        <f>VLOOKUP(B106,'[4]AVL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3"/>
        <v>945</v>
      </c>
      <c r="AL106" s="1">
        <f t="shared" si="34"/>
        <v>945</v>
      </c>
      <c r="AP106" s="1" t="s">
        <v>85</v>
      </c>
      <c r="AQ106" s="1">
        <f>VLOOKUP($B106,'[2]AVL F03 05.05.26_לעבוד'!$B$29:$H$721,6,)</f>
        <v>0</v>
      </c>
      <c r="AR106" s="1" t="s">
        <v>25</v>
      </c>
      <c r="AS106" s="1" t="s">
        <v>93</v>
      </c>
      <c r="AT106">
        <f t="shared" si="35"/>
        <v>20.399999999999999</v>
      </c>
      <c r="AU106" t="str">
        <f>VLOOKUP(B106,'[3]AVL F03 05.05.26_לעבוד'!$B$27:$B$694,1,)</f>
        <v>1096J814-001</v>
      </c>
      <c r="AW106" t="s">
        <v>1713</v>
      </c>
      <c r="AX106" t="s">
        <v>1255</v>
      </c>
      <c r="AY106">
        <v>6.8</v>
      </c>
      <c r="AZ106" t="s">
        <v>0</v>
      </c>
      <c r="BA106">
        <v>1</v>
      </c>
      <c r="BB106" t="s">
        <v>13</v>
      </c>
      <c r="BC106">
        <v>857</v>
      </c>
      <c r="BD106">
        <v>40</v>
      </c>
      <c r="BE106" t="s">
        <v>1173</v>
      </c>
      <c r="BF106">
        <v>0</v>
      </c>
      <c r="BG106">
        <v>6.8</v>
      </c>
      <c r="BH106">
        <v>20</v>
      </c>
      <c r="BI106" t="s">
        <v>514</v>
      </c>
      <c r="BJ106" t="s">
        <v>1172</v>
      </c>
      <c r="BK106" t="s">
        <v>5</v>
      </c>
      <c r="BL106" t="s">
        <v>5</v>
      </c>
      <c r="BM106" t="s">
        <v>38</v>
      </c>
      <c r="BN106">
        <v>6.8</v>
      </c>
      <c r="BO106" t="s">
        <v>5</v>
      </c>
      <c r="BP106">
        <v>230</v>
      </c>
      <c r="BQ106" t="s">
        <v>325</v>
      </c>
      <c r="BR106" t="s">
        <v>129</v>
      </c>
      <c r="BS106" t="s">
        <v>1461</v>
      </c>
      <c r="BT106">
        <v>1</v>
      </c>
      <c r="BU106" t="s">
        <v>6</v>
      </c>
      <c r="BV106" t="s">
        <v>5</v>
      </c>
      <c r="BW106">
        <v>900</v>
      </c>
      <c r="BX106" t="s">
        <v>74</v>
      </c>
      <c r="BY106" t="s">
        <v>1255</v>
      </c>
      <c r="BZ106" t="s">
        <v>1</v>
      </c>
      <c r="CA106" t="s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570</v>
      </c>
      <c r="DN106">
        <f>SUM($CB106,$CC106:CK106)-SUM($EC106:EL106)</f>
        <v>450</v>
      </c>
      <c r="DO106">
        <f>SUM($CB106,$CC106:CL106)-SUM($EC106:EM106)</f>
        <v>270</v>
      </c>
      <c r="DP106">
        <f>SUM($CB106,$CC106:CM106)-SUM($EC106:EN106)</f>
        <v>120</v>
      </c>
      <c r="DQ106">
        <f>SUM($CB106,$CC106:CN106)-SUM($EC106:EO106)</f>
        <v>0</v>
      </c>
      <c r="DR106">
        <f>SUM($CB106,$CC106:CO106)-SUM($EC106:EP106)</f>
        <v>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30</v>
      </c>
      <c r="EL106" cm="1">
        <f t="array" ref="EL106">SUMPRODUCT($K106:$AJ106,TRANSPOSE(EL$4:EL$29))</f>
        <v>120</v>
      </c>
      <c r="EM106" cm="1">
        <f t="array" ref="EM106">SUMPRODUCT($K106:$AJ106,TRANSPOSE(EM$4:EM$29))</f>
        <v>180</v>
      </c>
      <c r="EN106" cm="1">
        <f t="array" ref="EN106">SUMPRODUCT($K106:$AJ106,TRANSPOSE(EN$4:EN$29))</f>
        <v>150</v>
      </c>
      <c r="EO106" cm="1">
        <f t="array" ref="EO106">SUMPRODUCT($K106:$AJ106,TRANSPOSE(EO$4:EO$29))</f>
        <v>120</v>
      </c>
      <c r="EP106" cm="1">
        <f t="array" ref="EP106">SUMPRODUCT($K106:$AJ106,TRANSPOSE(EP$4:EP$29))</f>
        <v>0</v>
      </c>
      <c r="EQ106" cm="1">
        <f t="array" ref="EQ106">SUMPRODUCT($K106:$AJ106,TRANSPOSE(EQ$4:EQ$29))</f>
        <v>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6"/>
        <v>0</v>
      </c>
      <c r="FB106" t="b">
        <f t="shared" si="37"/>
        <v>0</v>
      </c>
    </row>
    <row r="107" spans="1:158" hidden="1" x14ac:dyDescent="0.2">
      <c r="A107">
        <v>91</v>
      </c>
      <c r="B107" s="7" t="s">
        <v>1460</v>
      </c>
      <c r="C107">
        <v>-1</v>
      </c>
      <c r="D107">
        <v>416545850</v>
      </c>
      <c r="E107" t="s">
        <v>1459</v>
      </c>
      <c r="G107" t="s">
        <v>6</v>
      </c>
      <c r="H107" s="1">
        <v>1</v>
      </c>
      <c r="I107" s="1">
        <v>1</v>
      </c>
      <c r="J107" s="1">
        <f>VLOOKUP(B107,'[4]AVL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3"/>
        <v>315</v>
      </c>
      <c r="AL107" s="1">
        <f t="shared" si="34"/>
        <v>315</v>
      </c>
      <c r="AP107" s="1" t="s">
        <v>85</v>
      </c>
      <c r="AQ107" s="1" t="str">
        <f>VLOOKUP($B107,'[2]AVL F03 05.05.26_לעבוד'!$B$29:$H$721,6,)</f>
        <v xml:space="preserve"> </v>
      </c>
      <c r="AR107" s="1" t="s">
        <v>78</v>
      </c>
      <c r="AS107" s="10" t="s">
        <v>14</v>
      </c>
      <c r="AT107">
        <f t="shared" si="35"/>
        <v>1.92</v>
      </c>
      <c r="AU107" t="str">
        <f>VLOOKUP(B107,'[3]AVL F03 05.05.26_לעבוד'!$B$27:$B$694,1,)</f>
        <v>1096M790-001</v>
      </c>
      <c r="AW107" t="s">
        <v>1785</v>
      </c>
      <c r="AX107">
        <v>1</v>
      </c>
      <c r="AY107">
        <v>1.92</v>
      </c>
      <c r="AZ107" t="s">
        <v>0</v>
      </c>
      <c r="BA107">
        <v>1</v>
      </c>
      <c r="BB107" t="s">
        <v>13</v>
      </c>
      <c r="BC107">
        <v>312</v>
      </c>
      <c r="BD107">
        <v>60</v>
      </c>
      <c r="BE107" t="s">
        <v>294</v>
      </c>
      <c r="BF107">
        <v>0</v>
      </c>
      <c r="BG107">
        <v>1.92</v>
      </c>
      <c r="BH107">
        <v>20</v>
      </c>
      <c r="BI107" t="s">
        <v>514</v>
      </c>
      <c r="BJ107" t="s">
        <v>52</v>
      </c>
      <c r="BK107" t="s">
        <v>5</v>
      </c>
      <c r="BL107" t="s">
        <v>5</v>
      </c>
      <c r="BM107" t="s">
        <v>9</v>
      </c>
      <c r="BN107">
        <v>1.92</v>
      </c>
      <c r="BO107" t="s">
        <v>5</v>
      </c>
      <c r="BP107">
        <v>900</v>
      </c>
      <c r="BQ107" t="s">
        <v>325</v>
      </c>
      <c r="BR107" t="s">
        <v>8</v>
      </c>
      <c r="BS107" t="s">
        <v>1458</v>
      </c>
      <c r="BT107">
        <v>1</v>
      </c>
      <c r="BU107" t="s">
        <v>6</v>
      </c>
      <c r="BV107" t="s">
        <v>5</v>
      </c>
      <c r="BW107" t="s">
        <v>30</v>
      </c>
      <c r="BX107" t="s">
        <v>74</v>
      </c>
      <c r="BY107">
        <v>1</v>
      </c>
      <c r="BZ107" t="s">
        <v>373</v>
      </c>
      <c r="CA107" t="s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6"/>
        <v>0</v>
      </c>
      <c r="FB107" t="b">
        <f t="shared" si="37"/>
        <v>0</v>
      </c>
    </row>
    <row r="108" spans="1:158" hidden="1" x14ac:dyDescent="0.2">
      <c r="A108">
        <v>92</v>
      </c>
      <c r="B108" s="7" t="s">
        <v>1457</v>
      </c>
      <c r="C108" t="s">
        <v>1207</v>
      </c>
      <c r="D108">
        <v>400072192</v>
      </c>
      <c r="E108" t="s">
        <v>1456</v>
      </c>
      <c r="G108" t="s">
        <v>6</v>
      </c>
      <c r="H108" s="1">
        <v>1</v>
      </c>
      <c r="I108" s="1">
        <v>1</v>
      </c>
      <c r="J108" s="1">
        <f>VLOOKUP(B108,'[4]AVL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3"/>
        <v>315</v>
      </c>
      <c r="AL108" s="1">
        <f t="shared" si="34"/>
        <v>315</v>
      </c>
      <c r="AP108" s="1" t="s">
        <v>85</v>
      </c>
      <c r="AQ108" s="1">
        <f>VLOOKUP($B108,'[2]AVL F03 05.05.26_לעבוד'!$B$29:$H$721,6,)</f>
        <v>0</v>
      </c>
      <c r="AR108" s="1" t="s">
        <v>78</v>
      </c>
      <c r="AS108" s="1" t="s">
        <v>14</v>
      </c>
      <c r="AT108">
        <f t="shared" si="35"/>
        <v>13.66</v>
      </c>
      <c r="AU108" t="str">
        <f>VLOOKUP(B108,'[3]AVL F03 05.05.26_לעבוד'!$B$27:$B$694,1,)</f>
        <v>1096U730-001</v>
      </c>
      <c r="AW108" t="s">
        <v>1785</v>
      </c>
      <c r="AX108">
        <v>1</v>
      </c>
      <c r="AY108">
        <v>13.66</v>
      </c>
      <c r="AZ108" t="s">
        <v>0</v>
      </c>
      <c r="BA108">
        <v>1</v>
      </c>
      <c r="BB108" t="s">
        <v>13</v>
      </c>
      <c r="BC108">
        <v>312</v>
      </c>
      <c r="BD108">
        <v>59</v>
      </c>
      <c r="BE108" t="s">
        <v>1455</v>
      </c>
      <c r="BF108">
        <v>0</v>
      </c>
      <c r="BG108">
        <v>13.66</v>
      </c>
      <c r="BH108">
        <v>20</v>
      </c>
      <c r="BI108" t="s">
        <v>514</v>
      </c>
      <c r="BJ108" t="s">
        <v>52</v>
      </c>
      <c r="BK108" t="s">
        <v>5</v>
      </c>
      <c r="BL108" t="s">
        <v>5</v>
      </c>
      <c r="BM108" t="s">
        <v>22</v>
      </c>
      <c r="BN108">
        <v>13.66</v>
      </c>
      <c r="BO108" t="s">
        <v>5</v>
      </c>
      <c r="BP108">
        <v>292</v>
      </c>
      <c r="BQ108" t="s">
        <v>325</v>
      </c>
      <c r="BR108" t="s">
        <v>8</v>
      </c>
      <c r="BS108" t="s">
        <v>1452</v>
      </c>
      <c r="BT108">
        <v>1</v>
      </c>
      <c r="BU108" t="s">
        <v>6</v>
      </c>
      <c r="BV108" t="s">
        <v>5</v>
      </c>
      <c r="BW108" t="s">
        <v>50</v>
      </c>
      <c r="BX108" t="s">
        <v>74</v>
      </c>
      <c r="BY108">
        <v>1</v>
      </c>
      <c r="BZ108" t="s">
        <v>373</v>
      </c>
      <c r="CA108" t="s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6"/>
        <v>0</v>
      </c>
      <c r="FB108" t="b">
        <f t="shared" si="37"/>
        <v>0</v>
      </c>
    </row>
    <row r="109" spans="1:158" hidden="1" x14ac:dyDescent="0.2">
      <c r="A109">
        <v>95</v>
      </c>
      <c r="B109" s="7" t="s">
        <v>1454</v>
      </c>
      <c r="C109" t="s">
        <v>1162</v>
      </c>
      <c r="D109">
        <v>423765393</v>
      </c>
      <c r="E109" t="s">
        <v>1453</v>
      </c>
      <c r="G109" t="s">
        <v>6</v>
      </c>
      <c r="H109" s="1">
        <v>1</v>
      </c>
      <c r="I109" s="1">
        <v>32</v>
      </c>
      <c r="J109" s="1">
        <f>VLOOKUP(B109,'[4]AVL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3"/>
        <v>10080</v>
      </c>
      <c r="AL109" s="1">
        <f t="shared" si="34"/>
        <v>10080</v>
      </c>
      <c r="AP109" s="1" t="s">
        <v>85</v>
      </c>
      <c r="AQ109" s="1">
        <f>VLOOKUP($B109,'[2]AVL F03 05.05.26_לעבוד'!$B$29:$H$721,6,)</f>
        <v>0</v>
      </c>
      <c r="AR109" s="1" t="s">
        <v>78</v>
      </c>
      <c r="AS109" s="1" t="s">
        <v>14</v>
      </c>
      <c r="AT109">
        <f t="shared" si="35"/>
        <v>240</v>
      </c>
      <c r="AU109" t="str">
        <f>VLOOKUP(B109,'[3]AVL F03 05.05.26_לעבוד'!$B$27:$B$694,1,)</f>
        <v>1097A328-002</v>
      </c>
      <c r="AW109" t="s">
        <v>1785</v>
      </c>
      <c r="AX109">
        <v>1</v>
      </c>
      <c r="AY109">
        <v>7.5</v>
      </c>
      <c r="AZ109" t="s">
        <v>0</v>
      </c>
      <c r="BA109">
        <v>1</v>
      </c>
      <c r="BB109" t="s">
        <v>13</v>
      </c>
      <c r="BC109">
        <v>312</v>
      </c>
      <c r="BD109">
        <v>187</v>
      </c>
      <c r="BE109" t="s">
        <v>1173</v>
      </c>
      <c r="BF109">
        <v>0</v>
      </c>
      <c r="BG109">
        <v>7.5</v>
      </c>
      <c r="BH109">
        <v>50</v>
      </c>
      <c r="BI109" t="s">
        <v>514</v>
      </c>
      <c r="BJ109" t="s">
        <v>52</v>
      </c>
      <c r="BK109" t="s">
        <v>5</v>
      </c>
      <c r="BL109" t="s">
        <v>5</v>
      </c>
      <c r="BM109" t="s">
        <v>9</v>
      </c>
      <c r="BN109">
        <v>7.5</v>
      </c>
      <c r="BO109" t="s">
        <v>5</v>
      </c>
      <c r="BP109">
        <v>230</v>
      </c>
      <c r="BQ109" t="s">
        <v>325</v>
      </c>
      <c r="BR109" t="s">
        <v>8</v>
      </c>
      <c r="BS109" t="s">
        <v>1452</v>
      </c>
      <c r="BT109">
        <v>1</v>
      </c>
      <c r="BU109" t="s">
        <v>6</v>
      </c>
      <c r="BV109" t="s">
        <v>5</v>
      </c>
      <c r="BW109" t="s">
        <v>50</v>
      </c>
      <c r="BX109" t="s">
        <v>74</v>
      </c>
      <c r="BY109">
        <v>1</v>
      </c>
      <c r="BZ109" t="s">
        <v>373</v>
      </c>
      <c r="CA109" t="s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6"/>
        <v>0</v>
      </c>
      <c r="FB109" t="b">
        <f t="shared" si="37"/>
        <v>0</v>
      </c>
    </row>
    <row r="110" spans="1:158" hidden="1" x14ac:dyDescent="0.2">
      <c r="A110">
        <v>96</v>
      </c>
      <c r="B110" s="7" t="s">
        <v>1451</v>
      </c>
      <c r="C110" t="s">
        <v>1207</v>
      </c>
      <c r="D110">
        <v>418558898</v>
      </c>
      <c r="E110" t="s">
        <v>1450</v>
      </c>
      <c r="G110" t="s">
        <v>6</v>
      </c>
      <c r="H110" s="1">
        <v>1</v>
      </c>
      <c r="I110" s="1">
        <v>65</v>
      </c>
      <c r="J110" s="1">
        <f>VLOOKUP(B110,'[4]AVL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3"/>
        <v>20475</v>
      </c>
      <c r="AL110" s="1">
        <f t="shared" si="34"/>
        <v>20475</v>
      </c>
      <c r="AP110" s="1" t="s">
        <v>85</v>
      </c>
      <c r="AQ110" s="1">
        <f>VLOOKUP($B110,'[2]AVL F03 05.05.26_לעבוד'!$B$29:$H$721,6,)</f>
        <v>0</v>
      </c>
      <c r="AR110" s="1" t="s">
        <v>68</v>
      </c>
      <c r="AS110" s="1" t="s">
        <v>14</v>
      </c>
      <c r="AT110">
        <f t="shared" si="35"/>
        <v>0</v>
      </c>
      <c r="AU110" t="str">
        <f>VLOOKUP(B110,'[3]AVL F03 05.05.26_לעבוד'!$B$27:$B$694,1,)</f>
        <v>1097A531-001</v>
      </c>
      <c r="AW110" t="s">
        <v>1785</v>
      </c>
      <c r="AX110" t="s">
        <v>1448</v>
      </c>
      <c r="AY110">
        <v>0</v>
      </c>
      <c r="AZ110" t="s">
        <v>0</v>
      </c>
      <c r="BA110">
        <v>1</v>
      </c>
      <c r="BB110" t="s">
        <v>13</v>
      </c>
      <c r="BC110">
        <v>312</v>
      </c>
      <c r="BD110">
        <v>233</v>
      </c>
      <c r="BE110" t="s">
        <v>294</v>
      </c>
      <c r="BF110">
        <v>0</v>
      </c>
      <c r="BG110">
        <v>0</v>
      </c>
      <c r="BH110">
        <v>20</v>
      </c>
      <c r="BI110" t="s">
        <v>514</v>
      </c>
      <c r="BJ110" t="s">
        <v>52</v>
      </c>
      <c r="BK110" t="s">
        <v>5</v>
      </c>
      <c r="BL110" t="s">
        <v>5</v>
      </c>
      <c r="BM110" t="s">
        <v>22</v>
      </c>
      <c r="BN110">
        <v>0</v>
      </c>
      <c r="BO110" t="s">
        <v>5</v>
      </c>
      <c r="BP110">
        <v>244</v>
      </c>
      <c r="BQ110" t="s">
        <v>325</v>
      </c>
      <c r="BR110" t="s">
        <v>8</v>
      </c>
      <c r="BS110" t="s">
        <v>1449</v>
      </c>
      <c r="BT110">
        <v>1</v>
      </c>
      <c r="BU110" t="s">
        <v>6</v>
      </c>
      <c r="BV110" t="s">
        <v>5</v>
      </c>
      <c r="BW110" t="s">
        <v>30</v>
      </c>
      <c r="BX110" t="s">
        <v>74</v>
      </c>
      <c r="BY110" t="s">
        <v>1448</v>
      </c>
      <c r="BZ110" t="s">
        <v>1</v>
      </c>
      <c r="CA110" t="s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6"/>
        <v>0</v>
      </c>
      <c r="FB110" t="b">
        <f t="shared" si="37"/>
        <v>1</v>
      </c>
    </row>
    <row r="111" spans="1:158" hidden="1" x14ac:dyDescent="0.2">
      <c r="A111">
        <v>102</v>
      </c>
      <c r="B111" s="7" t="s">
        <v>1447</v>
      </c>
      <c r="C111">
        <v>-1</v>
      </c>
      <c r="D111">
        <v>415447543</v>
      </c>
      <c r="E111" t="s">
        <v>1446</v>
      </c>
      <c r="G111" t="s">
        <v>6</v>
      </c>
      <c r="H111" s="1">
        <v>1</v>
      </c>
      <c r="I111" s="1">
        <v>1</v>
      </c>
      <c r="J111" s="1">
        <f>VLOOKUP(B111,'[4]AVL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3"/>
        <v>315</v>
      </c>
      <c r="AL111" s="1">
        <f t="shared" si="34"/>
        <v>315</v>
      </c>
      <c r="AP111" s="1" t="s">
        <v>85</v>
      </c>
      <c r="AQ111" s="1" t="str">
        <f>VLOOKUP($B111,'[2]AVL F03 05.05.26_לעבוד'!$B$29:$H$721,6,)</f>
        <v xml:space="preserve">תינתן עזרה מאלתא </v>
      </c>
      <c r="AR111" s="1" t="s">
        <v>25</v>
      </c>
      <c r="AS111" s="1" t="s">
        <v>14</v>
      </c>
      <c r="AT111">
        <f t="shared" si="35"/>
        <v>14.58</v>
      </c>
      <c r="AU111" t="str">
        <f>VLOOKUP(B111,'[3]AVL F03 05.05.26_לעבוד'!$B$27:$B$694,1,)</f>
        <v>1097L001-002</v>
      </c>
      <c r="AW111" t="s">
        <v>1788</v>
      </c>
      <c r="AX111" t="s">
        <v>1444</v>
      </c>
      <c r="AY111">
        <v>14.58</v>
      </c>
      <c r="AZ111" t="s">
        <v>0</v>
      </c>
      <c r="BA111">
        <v>1</v>
      </c>
      <c r="BB111" t="s">
        <v>13</v>
      </c>
      <c r="BC111">
        <v>357</v>
      </c>
      <c r="BD111">
        <v>91</v>
      </c>
      <c r="BE111" t="s">
        <v>294</v>
      </c>
      <c r="BF111">
        <v>0</v>
      </c>
      <c r="BG111">
        <v>14.58</v>
      </c>
      <c r="BH111">
        <v>20</v>
      </c>
      <c r="BI111" t="s">
        <v>514</v>
      </c>
      <c r="BJ111" t="s">
        <v>52</v>
      </c>
      <c r="BK111" t="s">
        <v>5</v>
      </c>
      <c r="BL111" t="s">
        <v>5</v>
      </c>
      <c r="BM111" t="s">
        <v>9</v>
      </c>
      <c r="BN111">
        <v>14.58</v>
      </c>
      <c r="BO111" t="s">
        <v>5</v>
      </c>
      <c r="BP111">
        <v>230</v>
      </c>
      <c r="BQ111" t="s">
        <v>325</v>
      </c>
      <c r="BR111" t="s">
        <v>8</v>
      </c>
      <c r="BS111" t="s">
        <v>1445</v>
      </c>
      <c r="BT111">
        <v>1</v>
      </c>
      <c r="BU111" t="s">
        <v>6</v>
      </c>
      <c r="BV111" t="s">
        <v>5</v>
      </c>
      <c r="BW111" t="s">
        <v>50</v>
      </c>
      <c r="BX111" t="s">
        <v>74</v>
      </c>
      <c r="BY111" t="s">
        <v>1444</v>
      </c>
      <c r="BZ111" t="s">
        <v>1</v>
      </c>
      <c r="CA111" t="s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6"/>
        <v>0</v>
      </c>
      <c r="FB111" t="b">
        <f t="shared" si="37"/>
        <v>0</v>
      </c>
    </row>
    <row r="112" spans="1:158" hidden="1" x14ac:dyDescent="0.2">
      <c r="A112">
        <v>108</v>
      </c>
      <c r="B112" s="7" t="s">
        <v>1443</v>
      </c>
      <c r="C112" t="s">
        <v>17</v>
      </c>
      <c r="D112">
        <v>407733804</v>
      </c>
      <c r="E112" t="s">
        <v>1442</v>
      </c>
      <c r="G112" t="s">
        <v>6</v>
      </c>
      <c r="H112" s="1">
        <v>1</v>
      </c>
      <c r="I112" s="1">
        <v>1</v>
      </c>
      <c r="J112" s="1">
        <f>VLOOKUP(B112,'[4]AVL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3"/>
        <v>315</v>
      </c>
      <c r="AL112" s="1">
        <f t="shared" si="34"/>
        <v>315</v>
      </c>
      <c r="AP112" s="1" t="s">
        <v>85</v>
      </c>
      <c r="AQ112" s="1">
        <f>VLOOKUP($B112,'[2]AVL F03 05.05.26_לעבוד'!$B$29:$H$721,6,)</f>
        <v>0</v>
      </c>
      <c r="AR112" s="1" t="s">
        <v>25</v>
      </c>
      <c r="AS112" s="1" t="s">
        <v>93</v>
      </c>
      <c r="AT112">
        <f t="shared" si="35"/>
        <v>70.25</v>
      </c>
      <c r="AU112" t="str">
        <f>VLOOKUP(B112,'[3]AVL F03 05.05.26_לעבוד'!$B$27:$B$694,1,)</f>
        <v>1110-2885-6200</v>
      </c>
      <c r="AW112" t="s">
        <v>1719</v>
      </c>
      <c r="AX112">
        <v>1</v>
      </c>
      <c r="AY112">
        <v>70.25</v>
      </c>
      <c r="AZ112" t="s">
        <v>0</v>
      </c>
      <c r="BA112">
        <v>1</v>
      </c>
      <c r="BB112" t="s">
        <v>13</v>
      </c>
      <c r="BC112">
        <v>317</v>
      </c>
      <c r="BD112">
        <v>174</v>
      </c>
      <c r="BE112" t="s">
        <v>92</v>
      </c>
      <c r="BF112">
        <v>0</v>
      </c>
      <c r="BG112">
        <v>70.25</v>
      </c>
      <c r="BH112">
        <v>20</v>
      </c>
      <c r="BI112" t="s">
        <v>11</v>
      </c>
      <c r="BJ112" t="s">
        <v>453</v>
      </c>
      <c r="BK112" t="s">
        <v>5</v>
      </c>
      <c r="BL112" t="s">
        <v>5</v>
      </c>
      <c r="BM112" t="s">
        <v>9</v>
      </c>
      <c r="BN112">
        <v>70.25</v>
      </c>
      <c r="BO112" t="s">
        <v>5</v>
      </c>
      <c r="BP112">
        <v>1</v>
      </c>
      <c r="BQ112" t="s">
        <v>5</v>
      </c>
      <c r="BR112" t="s">
        <v>8</v>
      </c>
      <c r="BS112" t="s">
        <v>452</v>
      </c>
      <c r="BT112">
        <v>1</v>
      </c>
      <c r="BU112" t="s">
        <v>6</v>
      </c>
      <c r="BV112" t="s">
        <v>5</v>
      </c>
      <c r="BW112" t="s">
        <v>4</v>
      </c>
      <c r="BX112" t="s">
        <v>3</v>
      </c>
      <c r="BY112">
        <v>1</v>
      </c>
      <c r="BZ112" t="s">
        <v>29</v>
      </c>
      <c r="CA112" t="s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485</v>
      </c>
      <c r="DO112">
        <f>SUM($CB112,$CC112:CL112)-SUM($EC112:EM112)</f>
        <v>445</v>
      </c>
      <c r="DP112">
        <f>SUM($CB112,$CC112:CM112)-SUM($EC112:EN112)</f>
        <v>390</v>
      </c>
      <c r="DQ112">
        <f>SUM($CB112,$CC112:CN112)-SUM($EC112:EO112)</f>
        <v>335</v>
      </c>
      <c r="DR112">
        <f>SUM($CB112,$CC112:CO112)-SUM($EC112:EP112)</f>
        <v>300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10</v>
      </c>
      <c r="EM112" cm="1">
        <f t="array" ref="EM112">SUMPRODUCT($K112:$AJ112,TRANSPOSE(EM$4:EM$29))</f>
        <v>40</v>
      </c>
      <c r="EN112" cm="1">
        <f t="array" ref="EN112">SUMPRODUCT($K112:$AJ112,TRANSPOSE(EN$4:EN$29))</f>
        <v>55</v>
      </c>
      <c r="EO112" cm="1">
        <f t="array" ref="EO112">SUMPRODUCT($K112:$AJ112,TRANSPOSE(EO$4:EO$29))</f>
        <v>55</v>
      </c>
      <c r="EP112" cm="1">
        <f t="array" ref="EP112">SUMPRODUCT($K112:$AJ112,TRANSPOSE(EP$4:EP$29))</f>
        <v>35</v>
      </c>
      <c r="EQ112" cm="1">
        <f t="array" ref="EQ112">SUMPRODUCT($K112:$AJ112,TRANSPOSE(EQ$4:EQ$29))</f>
        <v>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6"/>
        <v>0</v>
      </c>
      <c r="FB112" t="b">
        <f t="shared" si="37"/>
        <v>0</v>
      </c>
    </row>
    <row r="113" spans="1:158" hidden="1" x14ac:dyDescent="0.2">
      <c r="A113">
        <v>109</v>
      </c>
      <c r="B113" s="7" t="s">
        <v>1441</v>
      </c>
      <c r="C113" t="s">
        <v>17</v>
      </c>
      <c r="D113">
        <v>406559377</v>
      </c>
      <c r="E113" t="s">
        <v>1440</v>
      </c>
      <c r="G113" t="s">
        <v>6</v>
      </c>
      <c r="H113" s="1">
        <v>1</v>
      </c>
      <c r="I113" s="1">
        <v>322</v>
      </c>
      <c r="J113" s="1">
        <f>VLOOKUP(B113,'[4]AVL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3"/>
        <v>20160</v>
      </c>
      <c r="AL113" s="1">
        <f t="shared" si="34"/>
        <v>25600</v>
      </c>
      <c r="AQ113" s="1">
        <f>VLOOKUP($B113,'[2]AVL F03 05.05.26_לעבוד'!$B$29:$H$721,6,)</f>
        <v>0</v>
      </c>
      <c r="AR113" s="1" t="s">
        <v>25</v>
      </c>
      <c r="AS113" s="1" t="s">
        <v>93</v>
      </c>
      <c r="AT113">
        <f t="shared" si="35"/>
        <v>1958.4</v>
      </c>
      <c r="AU113" t="str">
        <f>VLOOKUP(B113,'[3]AVL F03 05.05.26_לעבוד'!$B$27:$B$694,1,)</f>
        <v>145-AA1J/118</v>
      </c>
      <c r="AW113" t="s">
        <v>1720</v>
      </c>
      <c r="AX113">
        <v>1</v>
      </c>
      <c r="AY113">
        <v>30.6</v>
      </c>
      <c r="AZ113" t="s">
        <v>0</v>
      </c>
      <c r="BA113">
        <v>1</v>
      </c>
      <c r="BB113" t="s">
        <v>13</v>
      </c>
      <c r="BC113">
        <v>317</v>
      </c>
      <c r="BD113">
        <v>102</v>
      </c>
      <c r="BE113" t="s">
        <v>92</v>
      </c>
      <c r="BF113">
        <v>0</v>
      </c>
      <c r="BG113">
        <v>30.6</v>
      </c>
      <c r="BH113">
        <v>20</v>
      </c>
      <c r="BI113" t="s">
        <v>11</v>
      </c>
      <c r="BJ113" t="s">
        <v>453</v>
      </c>
      <c r="BK113" t="s">
        <v>5</v>
      </c>
      <c r="BL113" t="s">
        <v>5</v>
      </c>
      <c r="BM113" t="s">
        <v>9</v>
      </c>
      <c r="BN113">
        <v>30.6</v>
      </c>
      <c r="BO113" t="s">
        <v>5</v>
      </c>
      <c r="BP113">
        <v>1</v>
      </c>
      <c r="BQ113" t="s">
        <v>5</v>
      </c>
      <c r="BR113" t="s">
        <v>8</v>
      </c>
      <c r="BS113" t="s">
        <v>452</v>
      </c>
      <c r="BT113">
        <v>12800</v>
      </c>
      <c r="BU113" t="s">
        <v>6</v>
      </c>
      <c r="BV113" t="s">
        <v>5</v>
      </c>
      <c r="BW113" t="s">
        <v>4</v>
      </c>
      <c r="BX113" t="s">
        <v>3</v>
      </c>
      <c r="BY113">
        <v>1</v>
      </c>
      <c r="BZ113" t="s">
        <v>1335</v>
      </c>
      <c r="CA113" t="s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12210</v>
      </c>
      <c r="DN113">
        <f>SUM($CB113,$CC113:CK113)-SUM($EC113:EL113)</f>
        <v>9650</v>
      </c>
      <c r="DO113">
        <f>SUM($CB113,$CC113:CL113)-SUM($EC113:EM113)</f>
        <v>5810</v>
      </c>
      <c r="DP113">
        <f>SUM($CB113,$CC113:CM113)-SUM($EC113:EN113)</f>
        <v>2610</v>
      </c>
      <c r="DQ113">
        <f>SUM($CB113,$CC113:CN113)-SUM($EC113:EO113)</f>
        <v>50</v>
      </c>
      <c r="DR113">
        <f>SUM($CB113,$CC113:CO113)-SUM($EC113:EP113)</f>
        <v>50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640</v>
      </c>
      <c r="EL113" cm="1">
        <f t="array" ref="EL113">SUMPRODUCT($K113:$AJ113,TRANSPOSE(EL$4:EL$29))</f>
        <v>2560</v>
      </c>
      <c r="EM113" cm="1">
        <f t="array" ref="EM113">SUMPRODUCT($K113:$AJ113,TRANSPOSE(EM$4:EM$29))</f>
        <v>3840</v>
      </c>
      <c r="EN113" cm="1">
        <f t="array" ref="EN113">SUMPRODUCT($K113:$AJ113,TRANSPOSE(EN$4:EN$29))</f>
        <v>3200</v>
      </c>
      <c r="EO113" cm="1">
        <f t="array" ref="EO113">SUMPRODUCT($K113:$AJ113,TRANSPOSE(EO$4:EO$29))</f>
        <v>2560</v>
      </c>
      <c r="EP113" cm="1">
        <f t="array" ref="EP113">SUMPRODUCT($K113:$AJ113,TRANSPOSE(EP$4:EP$29))</f>
        <v>0</v>
      </c>
      <c r="EQ113" cm="1">
        <f t="array" ref="EQ113">SUMPRODUCT($K113:$AJ113,TRANSPOSE(EQ$4:EQ$29))</f>
        <v>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6"/>
        <v>0</v>
      </c>
      <c r="FB113" t="b">
        <f t="shared" si="37"/>
        <v>0</v>
      </c>
    </row>
    <row r="114" spans="1:158" hidden="1" x14ac:dyDescent="0.2">
      <c r="A114">
        <v>110</v>
      </c>
      <c r="B114" s="7" t="s">
        <v>1439</v>
      </c>
      <c r="C114" t="s">
        <v>17</v>
      </c>
      <c r="D114">
        <v>423330697</v>
      </c>
      <c r="E114" t="s">
        <v>1438</v>
      </c>
      <c r="G114" t="s">
        <v>6</v>
      </c>
      <c r="H114" s="1">
        <v>1</v>
      </c>
      <c r="I114" s="1">
        <v>10</v>
      </c>
      <c r="J114" s="1">
        <f>VLOOKUP(B114,'[4]AVL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3"/>
        <v>3150</v>
      </c>
      <c r="AL114" s="1">
        <f t="shared" si="34"/>
        <v>3500</v>
      </c>
      <c r="AQ114" s="1">
        <f>VLOOKUP($B114,'[2]AVL F03 05.05.26_לעבוד'!$B$29:$H$721,6,)</f>
        <v>0</v>
      </c>
      <c r="AR114" s="1" t="s">
        <v>25</v>
      </c>
      <c r="AS114" s="1" t="s">
        <v>93</v>
      </c>
      <c r="AT114">
        <f t="shared" si="35"/>
        <v>489.6</v>
      </c>
      <c r="AU114" t="str">
        <f>VLOOKUP(B114,'[3]AVL F03 05.05.26_לעבוד'!$B$27:$B$694,1,)</f>
        <v>145-AA1R/111</v>
      </c>
      <c r="AW114" t="s">
        <v>1720</v>
      </c>
      <c r="AX114">
        <v>1</v>
      </c>
      <c r="AY114">
        <v>48.96</v>
      </c>
      <c r="AZ114" t="s">
        <v>0</v>
      </c>
      <c r="BA114">
        <v>1</v>
      </c>
      <c r="BB114" t="s">
        <v>13</v>
      </c>
      <c r="BC114">
        <v>317</v>
      </c>
      <c r="BD114">
        <v>140</v>
      </c>
      <c r="BE114" t="s">
        <v>92</v>
      </c>
      <c r="BF114">
        <v>0</v>
      </c>
      <c r="BG114">
        <v>48.96</v>
      </c>
      <c r="BH114">
        <v>20</v>
      </c>
      <c r="BI114" t="s">
        <v>11</v>
      </c>
      <c r="BJ114" t="s">
        <v>453</v>
      </c>
      <c r="BK114" t="s">
        <v>5</v>
      </c>
      <c r="BL114" t="s">
        <v>5</v>
      </c>
      <c r="BM114" t="s">
        <v>9</v>
      </c>
      <c r="BN114">
        <v>48.96</v>
      </c>
      <c r="BO114" t="s">
        <v>5</v>
      </c>
      <c r="BP114">
        <v>1</v>
      </c>
      <c r="BQ114" t="s">
        <v>5</v>
      </c>
      <c r="BR114" t="s">
        <v>8</v>
      </c>
      <c r="BS114" t="s">
        <v>452</v>
      </c>
      <c r="BT114">
        <v>500</v>
      </c>
      <c r="BU114" t="s">
        <v>6</v>
      </c>
      <c r="BV114" t="s">
        <v>5</v>
      </c>
      <c r="BW114" t="s">
        <v>4</v>
      </c>
      <c r="BX114" t="s">
        <v>3</v>
      </c>
      <c r="BY114">
        <v>1</v>
      </c>
      <c r="BZ114" t="s">
        <v>1335</v>
      </c>
      <c r="CA114" t="s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2000</v>
      </c>
      <c r="DP114">
        <f>SUM($CB114,$CC114:CM114)-SUM($EC114:EN114)</f>
        <v>1500</v>
      </c>
      <c r="DQ114">
        <f>SUM($CB114,$CC114:CN114)-SUM($EC114:EO114)</f>
        <v>1000</v>
      </c>
      <c r="DR114">
        <f>SUM($CB114,$CC114:CO114)-SUM($EC114:EP114)</f>
        <v>500</v>
      </c>
      <c r="DS114">
        <f>SUM($CB114,$CC114:CP114)-SUM($EC114:EQ114)</f>
        <v>500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400</v>
      </c>
      <c r="EN114" cm="1">
        <f t="array" ref="EN114">SUMPRODUCT($K114:$AJ114,TRANSPOSE(EN$4:EN$29))</f>
        <v>500</v>
      </c>
      <c r="EO114" cm="1">
        <f t="array" ref="EO114">SUMPRODUCT($K114:$AJ114,TRANSPOSE(EO$4:EO$29))</f>
        <v>500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0</v>
      </c>
      <c r="ER114" cm="1">
        <f t="array" ref="ER114">SUMPRODUCT($K114:$AJ114,TRANSPOSE(ER$4:ER$29))</f>
        <v>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6"/>
        <v>0</v>
      </c>
      <c r="FB114" t="b">
        <f t="shared" si="37"/>
        <v>0</v>
      </c>
    </row>
    <row r="115" spans="1:158" hidden="1" x14ac:dyDescent="0.2">
      <c r="A115">
        <v>113</v>
      </c>
      <c r="B115" s="7" t="s">
        <v>1437</v>
      </c>
      <c r="C115" t="s">
        <v>36</v>
      </c>
      <c r="D115">
        <v>400921478</v>
      </c>
      <c r="E115" t="s">
        <v>1436</v>
      </c>
      <c r="G115" t="s">
        <v>6</v>
      </c>
      <c r="H115" s="1">
        <v>2</v>
      </c>
      <c r="I115" s="1">
        <v>5</v>
      </c>
      <c r="J115" s="1">
        <f>VLOOKUP(B115,'[4]AVL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3"/>
        <v>1575</v>
      </c>
      <c r="AL115" s="1">
        <f t="shared" si="34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107</v>
      </c>
      <c r="AQ115" s="1">
        <f>VLOOKUP($B115,'[2]AVL F03 05.05.26_לעבוד'!$B$29:$H$721,6,)</f>
        <v>0</v>
      </c>
      <c r="AR115" s="1" t="s">
        <v>25</v>
      </c>
      <c r="AS115" s="1" t="s">
        <v>14</v>
      </c>
      <c r="AT115">
        <f t="shared" si="35"/>
        <v>86.15</v>
      </c>
      <c r="AU115" t="str">
        <f>VLOOKUP(B115,'[3]AVL F03 05.05.26_לעבוד'!$B$27:$B$694,1,)</f>
        <v>1857657-2</v>
      </c>
      <c r="AW115" t="s">
        <v>1709</v>
      </c>
      <c r="AX115" t="s">
        <v>99</v>
      </c>
      <c r="AY115">
        <v>17.23</v>
      </c>
      <c r="AZ115" t="s">
        <v>0</v>
      </c>
      <c r="BA115">
        <v>2</v>
      </c>
      <c r="BB115" t="s">
        <v>13</v>
      </c>
      <c r="BC115">
        <v>98</v>
      </c>
      <c r="BD115">
        <v>141</v>
      </c>
      <c r="BE115" t="s">
        <v>12</v>
      </c>
      <c r="BF115">
        <v>0</v>
      </c>
      <c r="BG115">
        <v>17.23</v>
      </c>
      <c r="BH115">
        <v>20</v>
      </c>
      <c r="BI115" t="s">
        <v>11</v>
      </c>
      <c r="BJ115" t="s">
        <v>117</v>
      </c>
      <c r="BK115" t="s">
        <v>5</v>
      </c>
      <c r="BL115" t="s">
        <v>5</v>
      </c>
      <c r="BM115" t="s">
        <v>38</v>
      </c>
      <c r="BN115">
        <v>17.23</v>
      </c>
      <c r="BO115" t="s">
        <v>5</v>
      </c>
      <c r="BP115">
        <v>1</v>
      </c>
      <c r="BQ115" t="s">
        <v>5</v>
      </c>
      <c r="BR115" t="s">
        <v>8</v>
      </c>
      <c r="BS115" t="s">
        <v>90</v>
      </c>
      <c r="BT115">
        <v>1000</v>
      </c>
      <c r="BU115" t="s">
        <v>6</v>
      </c>
      <c r="BV115" t="s">
        <v>5</v>
      </c>
      <c r="BW115" t="s">
        <v>4</v>
      </c>
      <c r="BX115" t="s">
        <v>3</v>
      </c>
      <c r="BY115" t="s">
        <v>99</v>
      </c>
      <c r="BZ115" t="s">
        <v>1</v>
      </c>
      <c r="CA115" t="s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6"/>
        <v>0</v>
      </c>
      <c r="FB115" t="b">
        <f t="shared" si="37"/>
        <v>0</v>
      </c>
    </row>
    <row r="116" spans="1:158" hidden="1" x14ac:dyDescent="0.2">
      <c r="A116">
        <v>114</v>
      </c>
      <c r="B116" s="7" t="s">
        <v>1435</v>
      </c>
      <c r="C116" t="s">
        <v>17</v>
      </c>
      <c r="D116">
        <v>404391176</v>
      </c>
      <c r="E116" t="s">
        <v>1434</v>
      </c>
      <c r="G116" t="s">
        <v>6</v>
      </c>
      <c r="H116" s="1">
        <v>2</v>
      </c>
      <c r="I116" s="1">
        <v>7</v>
      </c>
      <c r="J116" s="1">
        <f>VLOOKUP(B116,'[4]AVL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3"/>
        <v>2205</v>
      </c>
      <c r="AL116" s="1">
        <f t="shared" si="34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107</v>
      </c>
      <c r="AQ116" s="1">
        <f>VLOOKUP($B116,'[2]AVL F03 05.05.26_לעבוד'!$B$29:$H$721,6,)</f>
        <v>0</v>
      </c>
      <c r="AR116" s="1" t="s">
        <v>25</v>
      </c>
      <c r="AS116" s="10" t="s">
        <v>14</v>
      </c>
      <c r="AT116">
        <f t="shared" si="35"/>
        <v>365.40000000000003</v>
      </c>
      <c r="AU116" t="str">
        <f>VLOOKUP(B116,'[3]AVL F03 05.05.26_לעבוד'!$B$27:$B$694,1,)</f>
        <v>18K118-K17L5</v>
      </c>
      <c r="AW116" t="s">
        <v>1721</v>
      </c>
      <c r="AX116" t="s">
        <v>1410</v>
      </c>
      <c r="AY116">
        <v>52.2</v>
      </c>
      <c r="AZ116" t="s">
        <v>0</v>
      </c>
      <c r="BA116">
        <v>2</v>
      </c>
      <c r="BB116" t="s">
        <v>13</v>
      </c>
      <c r="BC116">
        <v>98</v>
      </c>
      <c r="BD116">
        <v>43</v>
      </c>
      <c r="BE116" t="s">
        <v>92</v>
      </c>
      <c r="BF116">
        <v>0</v>
      </c>
      <c r="BG116">
        <v>52.2</v>
      </c>
      <c r="BH116">
        <v>20</v>
      </c>
      <c r="BI116" t="s">
        <v>11</v>
      </c>
      <c r="BJ116" t="s">
        <v>453</v>
      </c>
      <c r="BK116" t="s">
        <v>5</v>
      </c>
      <c r="BL116" t="s">
        <v>5</v>
      </c>
      <c r="BM116" t="s">
        <v>22</v>
      </c>
      <c r="BN116">
        <v>52.2</v>
      </c>
      <c r="BO116" t="s">
        <v>5</v>
      </c>
      <c r="BP116">
        <v>1</v>
      </c>
      <c r="BQ116" t="s">
        <v>5</v>
      </c>
      <c r="BR116" t="s">
        <v>8</v>
      </c>
      <c r="BS116" t="s">
        <v>452</v>
      </c>
      <c r="BT116">
        <v>100</v>
      </c>
      <c r="BU116" t="s">
        <v>6</v>
      </c>
      <c r="BV116" t="s">
        <v>5</v>
      </c>
      <c r="BW116" t="s">
        <v>4</v>
      </c>
      <c r="BX116" t="s">
        <v>3</v>
      </c>
      <c r="BY116" t="s">
        <v>1410</v>
      </c>
      <c r="BZ116" t="s">
        <v>1</v>
      </c>
      <c r="CA116" t="s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6"/>
        <v>0</v>
      </c>
      <c r="FB116" t="b">
        <f t="shared" si="37"/>
        <v>0</v>
      </c>
    </row>
    <row r="117" spans="1:158" hidden="1" x14ac:dyDescent="0.2">
      <c r="A117">
        <v>115</v>
      </c>
      <c r="B117" s="7" t="s">
        <v>1433</v>
      </c>
      <c r="C117" t="s">
        <v>17</v>
      </c>
      <c r="D117">
        <v>404184123</v>
      </c>
      <c r="E117" t="s">
        <v>1432</v>
      </c>
      <c r="G117" t="s">
        <v>6</v>
      </c>
      <c r="H117" s="1">
        <v>2</v>
      </c>
      <c r="I117" s="1">
        <v>7</v>
      </c>
      <c r="J117" s="1">
        <f>VLOOKUP(B117,'[4]AVL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3"/>
        <v>2205</v>
      </c>
      <c r="AL117" s="1">
        <f t="shared" si="34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107</v>
      </c>
      <c r="AQ117" s="1" t="str">
        <f>VLOOKUP($B117,'[2]AVL F03 05.05.26_לעבוד'!$B$29:$H$721,6,)</f>
        <v xml:space="preserve"> </v>
      </c>
      <c r="AR117" s="1" t="s">
        <v>25</v>
      </c>
      <c r="AS117" s="1" t="s">
        <v>14</v>
      </c>
      <c r="AT117">
        <f t="shared" si="35"/>
        <v>131.17999999999998</v>
      </c>
      <c r="AU117" t="str">
        <f>VLOOKUP(B117,'[3]AVL F03 05.05.26_לעבוד'!$B$27:$B$694,1,)</f>
        <v>18S10T-40ML5</v>
      </c>
      <c r="AW117" t="s">
        <v>1721</v>
      </c>
      <c r="AX117" t="s">
        <v>1410</v>
      </c>
      <c r="AY117">
        <v>18.739999999999998</v>
      </c>
      <c r="AZ117" t="s">
        <v>0</v>
      </c>
      <c r="BA117">
        <v>2</v>
      </c>
      <c r="BB117" t="s">
        <v>13</v>
      </c>
      <c r="BC117">
        <v>98</v>
      </c>
      <c r="BD117">
        <v>125</v>
      </c>
      <c r="BE117" t="s">
        <v>92</v>
      </c>
      <c r="BF117">
        <v>0</v>
      </c>
      <c r="BG117">
        <v>18.739999999999998</v>
      </c>
      <c r="BH117">
        <v>20</v>
      </c>
      <c r="BI117" t="s">
        <v>11</v>
      </c>
      <c r="BJ117" t="s">
        <v>453</v>
      </c>
      <c r="BK117" t="s">
        <v>5</v>
      </c>
      <c r="BL117" t="s">
        <v>5</v>
      </c>
      <c r="BM117" t="s">
        <v>22</v>
      </c>
      <c r="BN117">
        <v>18.739999999999998</v>
      </c>
      <c r="BO117" t="s">
        <v>5</v>
      </c>
      <c r="BP117">
        <v>1</v>
      </c>
      <c r="BQ117" t="s">
        <v>5</v>
      </c>
      <c r="BR117" t="s">
        <v>8</v>
      </c>
      <c r="BS117" t="s">
        <v>452</v>
      </c>
      <c r="BT117">
        <v>100</v>
      </c>
      <c r="BU117" t="s">
        <v>6</v>
      </c>
      <c r="BV117" t="s">
        <v>5</v>
      </c>
      <c r="BW117" t="s">
        <v>4</v>
      </c>
      <c r="BX117" t="s">
        <v>3</v>
      </c>
      <c r="BY117" t="s">
        <v>1410</v>
      </c>
      <c r="BZ117" t="s">
        <v>1</v>
      </c>
      <c r="CA117" t="s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5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6"/>
        <v>0</v>
      </c>
      <c r="FB117" t="b">
        <f t="shared" si="37"/>
        <v>0</v>
      </c>
    </row>
    <row r="118" spans="1:158" hidden="1" x14ac:dyDescent="0.2">
      <c r="A118">
        <v>116</v>
      </c>
      <c r="B118" s="7" t="s">
        <v>1431</v>
      </c>
      <c r="C118" t="s">
        <v>17</v>
      </c>
      <c r="D118">
        <v>423020747</v>
      </c>
      <c r="E118" t="s">
        <v>1430</v>
      </c>
      <c r="G118" t="s">
        <v>6</v>
      </c>
      <c r="H118" s="1">
        <v>1</v>
      </c>
      <c r="I118" s="1">
        <v>7</v>
      </c>
      <c r="J118" s="1">
        <f>VLOOKUP(B118,'[4]AVL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3"/>
        <v>2205</v>
      </c>
      <c r="AL118" s="1">
        <f t="shared" si="34"/>
        <v>3000</v>
      </c>
      <c r="AQ118" s="1" t="str">
        <f>VLOOKUP($B118,'[2]AVL F03 05.05.26_לעבוד'!$B$29:$H$721,6,)</f>
        <v>נדרשת עזרה אלתא</v>
      </c>
      <c r="AR118" s="1" t="s">
        <v>15</v>
      </c>
      <c r="AS118" s="1" t="s">
        <v>14</v>
      </c>
      <c r="AT118">
        <f t="shared" si="35"/>
        <v>32.69</v>
      </c>
      <c r="AU118" t="str">
        <f>VLOOKUP(B118,'[3]AVL F03 05.05.26_לעבוד'!$B$27:$B$694,1,)</f>
        <v>18S141-40ML5</v>
      </c>
      <c r="AW118" t="s">
        <v>1788</v>
      </c>
      <c r="AX118" t="s">
        <v>1410</v>
      </c>
      <c r="AY118">
        <v>4.67</v>
      </c>
      <c r="AZ118" t="s">
        <v>0</v>
      </c>
      <c r="BA118">
        <v>1</v>
      </c>
      <c r="BB118" t="s">
        <v>13</v>
      </c>
      <c r="BC118">
        <v>322</v>
      </c>
      <c r="BD118">
        <v>49</v>
      </c>
      <c r="BE118" t="s">
        <v>92</v>
      </c>
      <c r="BF118">
        <v>0</v>
      </c>
      <c r="BG118">
        <v>4.67</v>
      </c>
      <c r="BH118">
        <v>20</v>
      </c>
      <c r="BI118" t="s">
        <v>11</v>
      </c>
      <c r="BJ118" t="s">
        <v>453</v>
      </c>
      <c r="BK118" t="s">
        <v>5</v>
      </c>
      <c r="BL118">
        <v>1</v>
      </c>
      <c r="BM118" t="s">
        <v>22</v>
      </c>
      <c r="BN118">
        <v>4.67</v>
      </c>
      <c r="BO118" t="s">
        <v>5</v>
      </c>
      <c r="BP118">
        <v>1</v>
      </c>
      <c r="BQ118" t="s">
        <v>5</v>
      </c>
      <c r="BR118" t="s">
        <v>8</v>
      </c>
      <c r="BS118" t="s">
        <v>452</v>
      </c>
      <c r="BT118">
        <v>1500</v>
      </c>
      <c r="BU118" t="s">
        <v>6</v>
      </c>
      <c r="BV118" t="s">
        <v>31</v>
      </c>
      <c r="BW118" t="s">
        <v>4</v>
      </c>
      <c r="BX118" t="s">
        <v>3</v>
      </c>
      <c r="BY118" t="s">
        <v>1410</v>
      </c>
      <c r="BZ118" t="s">
        <v>1</v>
      </c>
      <c r="CA118" t="s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350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0</v>
      </c>
      <c r="DN118">
        <f>SUM($CB118,$CC118:CK118)-SUM($EC118:EL118)</f>
        <v>1250</v>
      </c>
      <c r="DO118">
        <f>SUM($CB118,$CC118:CL118)-SUM($EC118:EM118)</f>
        <v>900</v>
      </c>
      <c r="DP118">
        <f>SUM($CB118,$CC118:CM118)-SUM($EC118:EN118)</f>
        <v>550</v>
      </c>
      <c r="DQ118">
        <f>SUM($CB118,$CC118:CN118)-SUM($EC118:EO118)</f>
        <v>550</v>
      </c>
      <c r="DR118">
        <f>SUM($CB118,$CC118:CO118)-SUM($EC118:EP118)</f>
        <v>550</v>
      </c>
      <c r="DS118">
        <f>SUM($CB118,$CC118:CP118)-SUM($EC118:EQ118)</f>
        <v>550</v>
      </c>
      <c r="DT118">
        <f>SUM($CB118,$CC118:CQ118)-SUM($EC118:ER118)</f>
        <v>550</v>
      </c>
      <c r="DU118">
        <f>SUM($CB118,$CC118:CR118)-SUM($EC118:ES118)</f>
        <v>550</v>
      </c>
      <c r="DV118">
        <f>SUM($CB118,$CC118:CS118)-SUM($EC118:ET118)</f>
        <v>550</v>
      </c>
      <c r="DW118">
        <f>SUM($CB118,$CC118:CT118)-SUM($EC118:EU118)</f>
        <v>550</v>
      </c>
      <c r="DX118">
        <f>SUM($CB118,$CC118:CU118)-SUM($EC118:EV118)</f>
        <v>550</v>
      </c>
      <c r="DY118">
        <f>SUM($CB118,$CC118:CV118)-SUM($EC118:EW118)</f>
        <v>550</v>
      </c>
      <c r="DZ118">
        <f>SUM($CB118,$CC118:CW118)-SUM($EC118:EX118)</f>
        <v>550</v>
      </c>
      <c r="EA118">
        <f>SUM($CB118,$CC118:CX118)-SUM($EC118:EY118)</f>
        <v>550</v>
      </c>
      <c r="EB118">
        <f>SUM($CB118,$CC118:CY118)-SUM($EC118:EZ118)</f>
        <v>550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6"/>
        <v>0</v>
      </c>
      <c r="FB118" t="b">
        <f t="shared" si="37"/>
        <v>0</v>
      </c>
    </row>
    <row r="119" spans="1:158" hidden="1" x14ac:dyDescent="0.2">
      <c r="A119">
        <v>117</v>
      </c>
      <c r="B119" s="7" t="s">
        <v>1429</v>
      </c>
      <c r="C119" t="s">
        <v>17</v>
      </c>
      <c r="D119">
        <v>401012408</v>
      </c>
      <c r="E119" t="s">
        <v>1428</v>
      </c>
      <c r="G119" t="s">
        <v>6</v>
      </c>
      <c r="H119" s="1">
        <v>1</v>
      </c>
      <c r="I119" s="1">
        <v>2</v>
      </c>
      <c r="J119" s="1">
        <f>VLOOKUP(B119,'[4]AVL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3"/>
        <v>630</v>
      </c>
      <c r="AL119" s="1">
        <f t="shared" si="34"/>
        <v>800</v>
      </c>
      <c r="AQ119" s="1">
        <f>VLOOKUP($B119,'[2]AVL F03 05.05.26_לעבוד'!$B$29:$H$721,6,)</f>
        <v>0</v>
      </c>
      <c r="AR119" s="1" t="s">
        <v>151</v>
      </c>
      <c r="AS119" s="1" t="s">
        <v>14</v>
      </c>
      <c r="AT119">
        <f t="shared" si="35"/>
        <v>41.2</v>
      </c>
      <c r="AU119" t="str">
        <f>VLOOKUP(B119,'[3]AVL F03 05.05.26_לעבוד'!$B$27:$B$694,1,)</f>
        <v>1982257-5</v>
      </c>
      <c r="AW119" t="s">
        <v>1722</v>
      </c>
      <c r="AX119">
        <v>1</v>
      </c>
      <c r="AY119">
        <v>20.6</v>
      </c>
      <c r="AZ119" t="s">
        <v>0</v>
      </c>
      <c r="BA119">
        <v>1</v>
      </c>
      <c r="BB119" t="s">
        <v>13</v>
      </c>
      <c r="BC119">
        <v>357</v>
      </c>
      <c r="BD119">
        <v>132</v>
      </c>
      <c r="BE119" t="s">
        <v>12</v>
      </c>
      <c r="BF119">
        <v>0</v>
      </c>
      <c r="BG119">
        <v>20.6</v>
      </c>
      <c r="BH119">
        <v>20</v>
      </c>
      <c r="BI119" t="s">
        <v>11</v>
      </c>
      <c r="BJ119" t="s">
        <v>10</v>
      </c>
      <c r="BK119" t="s">
        <v>5</v>
      </c>
      <c r="BL119" t="s">
        <v>5</v>
      </c>
      <c r="BM119" t="s">
        <v>9</v>
      </c>
      <c r="BN119">
        <v>20.6</v>
      </c>
      <c r="BO119" t="s">
        <v>5</v>
      </c>
      <c r="BP119">
        <v>1</v>
      </c>
      <c r="BQ119" t="s">
        <v>5</v>
      </c>
      <c r="BR119" t="s">
        <v>8</v>
      </c>
      <c r="BS119" t="s">
        <v>7</v>
      </c>
      <c r="BT119">
        <v>400</v>
      </c>
      <c r="BU119" t="s">
        <v>6</v>
      </c>
      <c r="BV119" t="s">
        <v>5</v>
      </c>
      <c r="BW119" t="s">
        <v>4</v>
      </c>
      <c r="BX119" t="s">
        <v>3</v>
      </c>
      <c r="BY119">
        <v>1</v>
      </c>
      <c r="BZ119" t="s">
        <v>29</v>
      </c>
      <c r="CA119" t="s">
        <v>0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3146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100</v>
      </c>
      <c r="EN119" cm="1">
        <f t="array" ref="EN119">SUMPRODUCT($K119:$AJ119,TRANSPOSE(EN$4:EN$29))</f>
        <v>90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6"/>
        <v>0</v>
      </c>
      <c r="FB119" t="b">
        <f t="shared" si="37"/>
        <v>0</v>
      </c>
    </row>
    <row r="120" spans="1:158" hidden="1" x14ac:dyDescent="0.2">
      <c r="A120">
        <v>118</v>
      </c>
      <c r="B120" s="7" t="s">
        <v>1427</v>
      </c>
      <c r="C120" t="s">
        <v>17</v>
      </c>
      <c r="D120">
        <v>401012429</v>
      </c>
      <c r="E120" t="s">
        <v>1426</v>
      </c>
      <c r="G120" t="s">
        <v>6</v>
      </c>
      <c r="H120" s="1">
        <v>1</v>
      </c>
      <c r="I120" s="1">
        <v>2</v>
      </c>
      <c r="J120" s="1">
        <f>VLOOKUP(B120,'[4]AVL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3"/>
        <v>630</v>
      </c>
      <c r="AL120" s="1">
        <f t="shared" si="34"/>
        <v>740</v>
      </c>
      <c r="AQ120" s="1">
        <f>VLOOKUP($B120,'[2]AVL F03 05.05.26_לעבוד'!$B$29:$H$721,6,)</f>
        <v>0</v>
      </c>
      <c r="AR120" s="1" t="s">
        <v>25</v>
      </c>
      <c r="AS120" s="1" t="s">
        <v>14</v>
      </c>
      <c r="AT120">
        <f t="shared" si="35"/>
        <v>150</v>
      </c>
      <c r="AU120" t="str">
        <f>VLOOKUP(B120,'[3]AVL F03 05.05.26_לעבוד'!$B$27:$B$694,1,)</f>
        <v>1982260-5</v>
      </c>
      <c r="AW120" t="s">
        <v>1705</v>
      </c>
      <c r="AX120">
        <v>1</v>
      </c>
      <c r="AY120">
        <v>75</v>
      </c>
      <c r="AZ120" t="s">
        <v>0</v>
      </c>
      <c r="BA120">
        <v>1</v>
      </c>
      <c r="BB120" t="s">
        <v>13</v>
      </c>
      <c r="BC120">
        <v>356</v>
      </c>
      <c r="BD120">
        <v>21</v>
      </c>
      <c r="BE120" t="s">
        <v>53</v>
      </c>
      <c r="BF120">
        <v>0</v>
      </c>
      <c r="BG120">
        <v>75</v>
      </c>
      <c r="BH120">
        <v>20</v>
      </c>
      <c r="BI120" t="s">
        <v>11</v>
      </c>
      <c r="BJ120" t="s">
        <v>10</v>
      </c>
      <c r="BK120" t="s">
        <v>5</v>
      </c>
      <c r="BL120" t="s">
        <v>5</v>
      </c>
      <c r="BM120" t="s">
        <v>9</v>
      </c>
      <c r="BN120">
        <v>75</v>
      </c>
      <c r="BO120" t="s">
        <v>5</v>
      </c>
      <c r="BP120">
        <v>1</v>
      </c>
      <c r="BQ120" t="s">
        <v>5</v>
      </c>
      <c r="BR120" t="s">
        <v>8</v>
      </c>
      <c r="BS120" t="s">
        <v>7</v>
      </c>
      <c r="BT120">
        <v>370</v>
      </c>
      <c r="BU120" t="s">
        <v>6</v>
      </c>
      <c r="BV120" t="s">
        <v>5</v>
      </c>
      <c r="BW120" t="s">
        <v>4</v>
      </c>
      <c r="BX120" t="s">
        <v>3</v>
      </c>
      <c r="BY120">
        <v>1</v>
      </c>
      <c r="BZ120" t="s">
        <v>29</v>
      </c>
      <c r="CA120" t="s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6"/>
        <v>0</v>
      </c>
      <c r="FB120" t="b">
        <f t="shared" si="37"/>
        <v>0</v>
      </c>
    </row>
    <row r="121" spans="1:158" hidden="1" x14ac:dyDescent="0.2">
      <c r="A121">
        <v>119</v>
      </c>
      <c r="B121" s="7" t="s">
        <v>1425</v>
      </c>
      <c r="C121" t="s">
        <v>17</v>
      </c>
      <c r="D121">
        <v>400542420</v>
      </c>
      <c r="E121" t="s">
        <v>1424</v>
      </c>
      <c r="F121">
        <v>400072364</v>
      </c>
      <c r="G121" t="s">
        <v>6</v>
      </c>
      <c r="H121" s="1">
        <v>2</v>
      </c>
      <c r="I121" s="1">
        <v>14</v>
      </c>
      <c r="J121" s="1">
        <f>VLOOKUP(B121,'[4]AVL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3"/>
        <v>4410</v>
      </c>
      <c r="AL121" s="1">
        <f t="shared" si="34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26</v>
      </c>
      <c r="AQ121" s="1">
        <f>VLOOKUP($B121,'[2]AVL F03 05.05.26_לעבוד'!$B$29:$H$721,6,)</f>
        <v>0</v>
      </c>
      <c r="AR121" s="1" t="s">
        <v>25</v>
      </c>
      <c r="AS121" s="1" t="s">
        <v>93</v>
      </c>
      <c r="AT121">
        <f t="shared" si="35"/>
        <v>37.94</v>
      </c>
      <c r="AU121" t="str">
        <f>VLOOKUP(B121,'[3]AVL F03 05.05.26_לעבוד'!$B$27:$B$694,1,)</f>
        <v>19K101-K00L5</v>
      </c>
      <c r="AW121" t="s">
        <v>1721</v>
      </c>
      <c r="AX121" t="s">
        <v>1410</v>
      </c>
      <c r="AY121">
        <v>2.71</v>
      </c>
      <c r="AZ121" t="s">
        <v>0</v>
      </c>
      <c r="BA121">
        <v>2</v>
      </c>
      <c r="BB121" t="s">
        <v>13</v>
      </c>
      <c r="BC121">
        <v>98</v>
      </c>
      <c r="BD121">
        <v>52</v>
      </c>
      <c r="BE121" t="s">
        <v>92</v>
      </c>
      <c r="BF121">
        <v>0</v>
      </c>
      <c r="BG121">
        <v>2.71</v>
      </c>
      <c r="BH121">
        <v>20</v>
      </c>
      <c r="BI121" t="s">
        <v>11</v>
      </c>
      <c r="BJ121" t="s">
        <v>453</v>
      </c>
      <c r="BK121" t="s">
        <v>5</v>
      </c>
      <c r="BL121" t="s">
        <v>5</v>
      </c>
      <c r="BM121" t="s">
        <v>22</v>
      </c>
      <c r="BN121">
        <v>2.71</v>
      </c>
      <c r="BO121" t="s">
        <v>5</v>
      </c>
      <c r="BP121">
        <v>1</v>
      </c>
      <c r="BQ121" t="s">
        <v>5</v>
      </c>
      <c r="BR121" t="s">
        <v>8</v>
      </c>
      <c r="BS121" t="s">
        <v>452</v>
      </c>
      <c r="BT121">
        <v>200</v>
      </c>
      <c r="BU121" t="s">
        <v>6</v>
      </c>
      <c r="BV121" t="s">
        <v>5</v>
      </c>
      <c r="BW121" t="s">
        <v>4</v>
      </c>
      <c r="BX121" t="s">
        <v>3</v>
      </c>
      <c r="BY121" t="s">
        <v>1410</v>
      </c>
      <c r="BZ121" t="s">
        <v>1</v>
      </c>
      <c r="CA121" t="s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-320</v>
      </c>
      <c r="DN121">
        <f>SUM($CB121,$CC121:CK121)-SUM($EC121:EL121)</f>
        <v>-860</v>
      </c>
      <c r="DO121">
        <f>SUM($CB121,$CC121:CL121)-SUM($EC121:EM121)</f>
        <v>-1520</v>
      </c>
      <c r="DP121">
        <f>SUM($CB121,$CC121:CM121)-SUM($EC121:EN121)</f>
        <v>-2240</v>
      </c>
      <c r="DQ121">
        <f>SUM($CB121,$CC121:CN121)-SUM($EC121:EO121)</f>
        <v>-2460</v>
      </c>
      <c r="DR121">
        <f>SUM($CB121,$CC121:CO121)-SUM($EC121:EP121)</f>
        <v>-2600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520</v>
      </c>
      <c r="EL121" cm="1">
        <f t="array" ref="EL121">SUMPRODUCT($K121:$AJ121,TRANSPOSE(EL$4:EL$29))</f>
        <v>540</v>
      </c>
      <c r="EM121" cm="1">
        <f t="array" ref="EM121">SUMPRODUCT($K121:$AJ121,TRANSPOSE(EM$4:EM$29))</f>
        <v>660</v>
      </c>
      <c r="EN121" cm="1">
        <f t="array" ref="EN121">SUMPRODUCT($K121:$AJ121,TRANSPOSE(EN$4:EN$29))</f>
        <v>720</v>
      </c>
      <c r="EO121" cm="1">
        <f t="array" ref="EO121">SUMPRODUCT($K121:$AJ121,TRANSPOSE(EO$4:EO$29))</f>
        <v>220</v>
      </c>
      <c r="EP121" cm="1">
        <f t="array" ref="EP121">SUMPRODUCT($K121:$AJ121,TRANSPOSE(EP$4:EP$29))</f>
        <v>140</v>
      </c>
      <c r="EQ121" cm="1">
        <f t="array" ref="EQ121">SUMPRODUCT($K121:$AJ121,TRANSPOSE(EQ$4:EQ$29))</f>
        <v>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6"/>
        <v>0</v>
      </c>
      <c r="FB121" t="b">
        <f t="shared" si="37"/>
        <v>1</v>
      </c>
    </row>
    <row r="122" spans="1:158" hidden="1" x14ac:dyDescent="0.2">
      <c r="A122">
        <v>120</v>
      </c>
      <c r="B122" s="7" t="s">
        <v>1423</v>
      </c>
      <c r="C122" t="s">
        <v>17</v>
      </c>
      <c r="D122">
        <v>416023050</v>
      </c>
      <c r="E122" t="s">
        <v>1422</v>
      </c>
      <c r="G122" t="s">
        <v>6</v>
      </c>
      <c r="H122" s="1">
        <v>2</v>
      </c>
      <c r="I122" s="1">
        <v>16</v>
      </c>
      <c r="J122" s="1">
        <f>VLOOKUP(B122,'[4]AVL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3"/>
        <v>5040</v>
      </c>
      <c r="AL122" s="1">
        <f t="shared" si="34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26</v>
      </c>
      <c r="AQ122" s="1">
        <f>VLOOKUP($B122,'[2]AVL F03 05.05.26_לעבוד'!$B$29:$H$721,6,)</f>
        <v>0</v>
      </c>
      <c r="AR122" s="1" t="s">
        <v>25</v>
      </c>
      <c r="AS122" s="1" t="s">
        <v>93</v>
      </c>
      <c r="AT122">
        <f t="shared" si="35"/>
        <v>91.039999999999992</v>
      </c>
      <c r="AU122" t="str">
        <f>VLOOKUP(B122,'[3]AVL F03 05.05.26_לעבוד'!$B$27:$B$694,1,)</f>
        <v>19K119-K25D3</v>
      </c>
      <c r="AW122" t="s">
        <v>1721</v>
      </c>
      <c r="AX122" t="s">
        <v>1410</v>
      </c>
      <c r="AY122">
        <v>5.6899999999999995</v>
      </c>
      <c r="AZ122" t="s">
        <v>0</v>
      </c>
      <c r="BA122">
        <v>2</v>
      </c>
      <c r="BB122" t="s">
        <v>13</v>
      </c>
      <c r="BC122">
        <v>98</v>
      </c>
      <c r="BD122">
        <v>74</v>
      </c>
      <c r="BE122" t="s">
        <v>92</v>
      </c>
      <c r="BF122">
        <v>0</v>
      </c>
      <c r="BG122">
        <v>5.6899999999999995</v>
      </c>
      <c r="BH122">
        <v>20</v>
      </c>
      <c r="BI122" t="s">
        <v>11</v>
      </c>
      <c r="BJ122" t="s">
        <v>453</v>
      </c>
      <c r="BK122" t="s">
        <v>5</v>
      </c>
      <c r="BL122" t="s">
        <v>5</v>
      </c>
      <c r="BM122" t="s">
        <v>22</v>
      </c>
      <c r="BN122">
        <v>5.6899999999999995</v>
      </c>
      <c r="BO122" t="s">
        <v>5</v>
      </c>
      <c r="BP122">
        <v>1</v>
      </c>
      <c r="BQ122" t="s">
        <v>5</v>
      </c>
      <c r="BR122" t="s">
        <v>8</v>
      </c>
      <c r="BS122" t="s">
        <v>452</v>
      </c>
      <c r="BT122">
        <v>100</v>
      </c>
      <c r="BU122" t="s">
        <v>6</v>
      </c>
      <c r="BV122" t="s">
        <v>5</v>
      </c>
      <c r="BW122" t="s">
        <v>4</v>
      </c>
      <c r="BX122" t="s">
        <v>3</v>
      </c>
      <c r="BY122" t="s">
        <v>1410</v>
      </c>
      <c r="BZ122" t="s">
        <v>1</v>
      </c>
      <c r="CA122" t="s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-60</v>
      </c>
      <c r="DN122">
        <f>SUM($CB122,$CC122:CK122)-SUM($EC122:EL122)</f>
        <v>-700</v>
      </c>
      <c r="DO122">
        <f>SUM($CB122,$CC122:CL122)-SUM($EC122:EM122)</f>
        <v>-1660</v>
      </c>
      <c r="DP122">
        <f>SUM($CB122,$CC122:CM122)-SUM($EC122:EN122)</f>
        <v>-2460</v>
      </c>
      <c r="DQ122">
        <f>SUM($CB122,$CC122:CN122)-SUM($EC122:EO122)</f>
        <v>-3100</v>
      </c>
      <c r="DR122">
        <f>SUM($CB122,$CC122:CO122)-SUM($EC122:EP122)</f>
        <v>-3100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160</v>
      </c>
      <c r="EL122" cm="1">
        <f t="array" ref="EL122">SUMPRODUCT($K122:$AJ122,TRANSPOSE(EL$4:EL$29))</f>
        <v>640</v>
      </c>
      <c r="EM122" cm="1">
        <f t="array" ref="EM122">SUMPRODUCT($K122:$AJ122,TRANSPOSE(EM$4:EM$29))</f>
        <v>960</v>
      </c>
      <c r="EN122" cm="1">
        <f t="array" ref="EN122">SUMPRODUCT($K122:$AJ122,TRANSPOSE(EN$4:EN$29))</f>
        <v>800</v>
      </c>
      <c r="EO122" cm="1">
        <f t="array" ref="EO122">SUMPRODUCT($K122:$AJ122,TRANSPOSE(EO$4:EO$29))</f>
        <v>640</v>
      </c>
      <c r="EP122" cm="1">
        <f t="array" ref="EP122">SUMPRODUCT($K122:$AJ122,TRANSPOSE(EP$4:EP$29))</f>
        <v>0</v>
      </c>
      <c r="EQ122" cm="1">
        <f t="array" ref="EQ122">SUMPRODUCT($K122:$AJ122,TRANSPOSE(EQ$4:EQ$29))</f>
        <v>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6"/>
        <v>0</v>
      </c>
      <c r="FB122" t="b">
        <f t="shared" si="37"/>
        <v>1</v>
      </c>
    </row>
    <row r="123" spans="1:158" hidden="1" x14ac:dyDescent="0.2">
      <c r="A123">
        <v>123</v>
      </c>
      <c r="B123" s="7" t="s">
        <v>1420</v>
      </c>
      <c r="C123" t="s">
        <v>17</v>
      </c>
      <c r="D123">
        <v>404492188</v>
      </c>
      <c r="E123" t="s">
        <v>1419</v>
      </c>
      <c r="G123" t="s">
        <v>6</v>
      </c>
      <c r="H123" s="1">
        <v>2</v>
      </c>
      <c r="I123" s="1">
        <v>20</v>
      </c>
      <c r="J123" s="1">
        <f>VLOOKUP(B123,'[4]AVL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3"/>
        <v>6300</v>
      </c>
      <c r="AL123" s="1">
        <f t="shared" si="34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26</v>
      </c>
      <c r="AQ123" s="1">
        <f>VLOOKUP($B123,'[2]AVL F03 05.05.26_לעבוד'!$B$29:$H$721,6,)</f>
        <v>0</v>
      </c>
      <c r="AR123" s="1" t="s">
        <v>25</v>
      </c>
      <c r="AS123" s="1" t="s">
        <v>14</v>
      </c>
      <c r="AT123">
        <f t="shared" si="35"/>
        <v>122.4</v>
      </c>
      <c r="AU123" t="str">
        <f>VLOOKUP(B123,'[3]AVL F03 05.05.26_לעבוד'!$B$27:$B$694,1,)</f>
        <v>19S14J-400L5</v>
      </c>
      <c r="AW123" t="s">
        <v>1721</v>
      </c>
      <c r="AX123" t="s">
        <v>1410</v>
      </c>
      <c r="AY123">
        <v>6.12</v>
      </c>
      <c r="AZ123" t="s">
        <v>0</v>
      </c>
      <c r="BA123">
        <v>2</v>
      </c>
      <c r="BB123" t="s">
        <v>13</v>
      </c>
      <c r="BC123">
        <v>98</v>
      </c>
      <c r="BD123">
        <v>48</v>
      </c>
      <c r="BE123" t="s">
        <v>92</v>
      </c>
      <c r="BF123">
        <v>0</v>
      </c>
      <c r="BG123">
        <v>6.12</v>
      </c>
      <c r="BH123">
        <v>20</v>
      </c>
      <c r="BI123" t="s">
        <v>11</v>
      </c>
      <c r="BJ123" t="s">
        <v>453</v>
      </c>
      <c r="BK123" t="s">
        <v>5</v>
      </c>
      <c r="BL123" t="s">
        <v>5</v>
      </c>
      <c r="BM123" t="s">
        <v>22</v>
      </c>
      <c r="BN123">
        <v>6.12</v>
      </c>
      <c r="BO123" t="s">
        <v>5</v>
      </c>
      <c r="BP123">
        <v>1</v>
      </c>
      <c r="BQ123" t="s">
        <v>5</v>
      </c>
      <c r="BR123" t="s">
        <v>8</v>
      </c>
      <c r="BS123" t="s">
        <v>452</v>
      </c>
      <c r="BT123">
        <v>100</v>
      </c>
      <c r="BU123" t="s">
        <v>6</v>
      </c>
      <c r="BV123" t="s">
        <v>5</v>
      </c>
      <c r="BW123" t="s">
        <v>4</v>
      </c>
      <c r="BX123" t="s">
        <v>3</v>
      </c>
      <c r="BY123" t="s">
        <v>1410</v>
      </c>
      <c r="BZ123" t="s">
        <v>1</v>
      </c>
      <c r="CA123" t="s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-2500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500</v>
      </c>
      <c r="EN123" cm="1">
        <f t="array" ref="EN123">SUMPRODUCT($K123:$AJ123,TRANSPOSE(EN$4:EN$29))</f>
        <v>1400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6"/>
        <v>0</v>
      </c>
      <c r="FB123" t="b">
        <f t="shared" si="37"/>
        <v>1</v>
      </c>
    </row>
    <row r="124" spans="1:158" hidden="1" x14ac:dyDescent="0.2">
      <c r="A124">
        <v>124</v>
      </c>
      <c r="B124" s="7" t="s">
        <v>1418</v>
      </c>
      <c r="C124" t="s">
        <v>17</v>
      </c>
      <c r="D124">
        <v>411760384</v>
      </c>
      <c r="E124" t="s">
        <v>1417</v>
      </c>
      <c r="F124">
        <v>415712321</v>
      </c>
      <c r="G124" t="s">
        <v>6</v>
      </c>
      <c r="H124" s="1">
        <v>2</v>
      </c>
      <c r="I124" s="1">
        <v>358</v>
      </c>
      <c r="J124" s="1">
        <f>VLOOKUP(B124,'[4]AVL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3"/>
        <v>112770</v>
      </c>
      <c r="AL124" s="1">
        <f t="shared" si="34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26</v>
      </c>
      <c r="AQ124" s="1" t="str">
        <f>VLOOKUP($B124,'[2]AVL F03 05.05.26_לעבוד'!$B$29:$H$721,6,)</f>
        <v>נדרשת עזרה אלתא</v>
      </c>
      <c r="AR124" s="1" t="s">
        <v>15</v>
      </c>
      <c r="AS124" s="1" t="s">
        <v>14</v>
      </c>
      <c r="AT124">
        <f t="shared" si="35"/>
        <v>791.18</v>
      </c>
      <c r="AU124" t="str">
        <f>VLOOKUP(B124,'[3]AVL F03 05.05.26_לעבוד'!$B$27:$B$694,1,)</f>
        <v>19S14T-40ML5</v>
      </c>
      <c r="AW124" t="s">
        <v>1788</v>
      </c>
      <c r="AX124" t="s">
        <v>1410</v>
      </c>
      <c r="AY124">
        <v>2.21</v>
      </c>
      <c r="AZ124" t="s">
        <v>0</v>
      </c>
      <c r="BA124">
        <v>2</v>
      </c>
      <c r="BB124" t="s">
        <v>13</v>
      </c>
      <c r="BC124">
        <v>99</v>
      </c>
      <c r="BD124">
        <v>54</v>
      </c>
      <c r="BE124" t="s">
        <v>92</v>
      </c>
      <c r="BF124">
        <v>0</v>
      </c>
      <c r="BG124">
        <v>2.21</v>
      </c>
      <c r="BH124">
        <v>20</v>
      </c>
      <c r="BI124" t="s">
        <v>11</v>
      </c>
      <c r="BJ124" t="s">
        <v>453</v>
      </c>
      <c r="BK124" t="s">
        <v>5</v>
      </c>
      <c r="BL124">
        <v>1</v>
      </c>
      <c r="BM124" t="s">
        <v>22</v>
      </c>
      <c r="BN124">
        <v>2.21</v>
      </c>
      <c r="BO124" t="s">
        <v>5</v>
      </c>
      <c r="BP124">
        <v>1</v>
      </c>
      <c r="BQ124" t="s">
        <v>325</v>
      </c>
      <c r="BR124" t="s">
        <v>8</v>
      </c>
      <c r="BS124" t="s">
        <v>452</v>
      </c>
      <c r="BT124">
        <v>500</v>
      </c>
      <c r="BU124" t="s">
        <v>6</v>
      </c>
      <c r="BV124" t="s">
        <v>31</v>
      </c>
      <c r="BW124" t="s">
        <v>4</v>
      </c>
      <c r="BX124" t="s">
        <v>3</v>
      </c>
      <c r="BY124" t="s">
        <v>1410</v>
      </c>
      <c r="BZ124" t="s">
        <v>1</v>
      </c>
      <c r="CA124" t="s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16840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0</v>
      </c>
      <c r="DN124">
        <f>SUM($CB124,$CC124:CK124)-SUM($EC124:EL124)</f>
        <v>53572</v>
      </c>
      <c r="DO124">
        <f>SUM($CB124,$CC124:CL124)-SUM($EC124:EM124)</f>
        <v>36012</v>
      </c>
      <c r="DP124">
        <f>SUM($CB124,$CC124:CM124)-SUM($EC124:EN124)</f>
        <v>17240</v>
      </c>
      <c r="DQ124">
        <f>SUM($CB124,$CC124:CN124)-SUM($EC124:EO124)</f>
        <v>17240</v>
      </c>
      <c r="DR124">
        <f>SUM($CB124,$CC124:CO124)-SUM($EC124:EP124)</f>
        <v>17240</v>
      </c>
      <c r="DS124">
        <f>SUM($CB124,$CC124:CP124)-SUM($EC124:EQ124)</f>
        <v>17240</v>
      </c>
      <c r="DT124">
        <f>SUM($CB124,$CC124:CQ124)-SUM($EC124:ER124)</f>
        <v>17240</v>
      </c>
      <c r="DU124">
        <f>SUM($CB124,$CC124:CR124)-SUM($EC124:ES124)</f>
        <v>17240</v>
      </c>
      <c r="DV124">
        <f>SUM($CB124,$CC124:CS124)-SUM($EC124:ET124)</f>
        <v>17240</v>
      </c>
      <c r="DW124">
        <f>SUM($CB124,$CC124:CT124)-SUM($EC124:EU124)</f>
        <v>17240</v>
      </c>
      <c r="DX124">
        <f>SUM($CB124,$CC124:CU124)-SUM($EC124:EV124)</f>
        <v>17240</v>
      </c>
      <c r="DY124">
        <f>SUM($CB124,$CC124:CV124)-SUM($EC124:EW124)</f>
        <v>17240</v>
      </c>
      <c r="DZ124">
        <f>SUM($CB124,$CC124:CW124)-SUM($EC124:EX124)</f>
        <v>17240</v>
      </c>
      <c r="EA124">
        <f>SUM($CB124,$CC124:CX124)-SUM($EC124:EY124)</f>
        <v>17240</v>
      </c>
      <c r="EB124">
        <f>SUM($CB124,$CC124:CY124)-SUM($EC124:EZ124)</f>
        <v>17240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17560</v>
      </c>
      <c r="EN124" cm="1">
        <f t="array" ref="EN124">SUMPRODUCT($K124:$AJ124,TRANSPOSE(EN$4:EN$29))</f>
        <v>18772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6"/>
        <v>0</v>
      </c>
      <c r="FB124" t="b">
        <f t="shared" si="37"/>
        <v>0</v>
      </c>
    </row>
    <row r="125" spans="1:158" hidden="1" x14ac:dyDescent="0.2">
      <c r="A125">
        <v>125</v>
      </c>
      <c r="B125" s="7" t="s">
        <v>1416</v>
      </c>
      <c r="C125" t="s">
        <v>17</v>
      </c>
      <c r="D125">
        <v>404492219</v>
      </c>
      <c r="E125" t="s">
        <v>1414</v>
      </c>
      <c r="G125" t="s">
        <v>6</v>
      </c>
      <c r="H125" s="1">
        <v>2</v>
      </c>
      <c r="I125" s="1">
        <v>64</v>
      </c>
      <c r="J125" s="1">
        <f>VLOOKUP(B125,'[4]AVL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3"/>
        <v>20160</v>
      </c>
      <c r="AL125" s="1">
        <f t="shared" si="34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26</v>
      </c>
      <c r="AQ125" s="1">
        <f>VLOOKUP($B125,'[2]AVL F03 05.05.26_לעבוד'!$B$29:$H$721,6,)</f>
        <v>0</v>
      </c>
      <c r="AR125" s="1" t="s">
        <v>25</v>
      </c>
      <c r="AS125" s="1" t="s">
        <v>14</v>
      </c>
      <c r="AT125">
        <f t="shared" si="35"/>
        <v>215.04</v>
      </c>
      <c r="AU125" t="str">
        <f>VLOOKUP(B125,'[3]AVL F03 05.05.26_לעבוד'!$B$27:$B$694,1,)</f>
        <v>19S16D-400L5</v>
      </c>
      <c r="AW125" t="s">
        <v>1721</v>
      </c>
      <c r="AX125" t="s">
        <v>1410</v>
      </c>
      <c r="AY125">
        <v>3.36</v>
      </c>
      <c r="AZ125" t="s">
        <v>0</v>
      </c>
      <c r="BA125">
        <v>2</v>
      </c>
      <c r="BB125" t="s">
        <v>13</v>
      </c>
      <c r="BC125">
        <v>98</v>
      </c>
      <c r="BD125">
        <v>61</v>
      </c>
      <c r="BE125" t="s">
        <v>92</v>
      </c>
      <c r="BF125">
        <v>0</v>
      </c>
      <c r="BG125">
        <v>3.36</v>
      </c>
      <c r="BH125">
        <v>20</v>
      </c>
      <c r="BI125" t="s">
        <v>11</v>
      </c>
      <c r="BJ125" t="s">
        <v>453</v>
      </c>
      <c r="BK125" t="s">
        <v>5</v>
      </c>
      <c r="BL125" t="s">
        <v>5</v>
      </c>
      <c r="BM125" t="s">
        <v>22</v>
      </c>
      <c r="BN125">
        <v>3.36</v>
      </c>
      <c r="BO125" t="s">
        <v>5</v>
      </c>
      <c r="BP125">
        <v>1</v>
      </c>
      <c r="BQ125" t="s">
        <v>5</v>
      </c>
      <c r="BR125" t="s">
        <v>8</v>
      </c>
      <c r="BS125" t="s">
        <v>452</v>
      </c>
      <c r="BT125">
        <v>100</v>
      </c>
      <c r="BU125" t="s">
        <v>6</v>
      </c>
      <c r="BV125" t="s">
        <v>5</v>
      </c>
      <c r="BW125" t="s">
        <v>4</v>
      </c>
      <c r="BX125" t="s">
        <v>3</v>
      </c>
      <c r="BY125" t="s">
        <v>1410</v>
      </c>
      <c r="BZ125" t="s">
        <v>1</v>
      </c>
      <c r="CA125" t="s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6"/>
        <v>0</v>
      </c>
      <c r="FB125" t="b">
        <f t="shared" si="37"/>
        <v>0</v>
      </c>
    </row>
    <row r="126" spans="1:158" hidden="1" x14ac:dyDescent="0.2">
      <c r="A126">
        <v>126</v>
      </c>
      <c r="B126" s="7" t="s">
        <v>1415</v>
      </c>
      <c r="C126" t="s">
        <v>17</v>
      </c>
      <c r="D126">
        <v>408324721</v>
      </c>
      <c r="E126" t="s">
        <v>1414</v>
      </c>
      <c r="G126" t="s">
        <v>6</v>
      </c>
      <c r="H126" s="1">
        <v>1</v>
      </c>
      <c r="I126" s="1">
        <v>16</v>
      </c>
      <c r="J126" s="1">
        <f>VLOOKUP(B126,'[4]AVL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3"/>
        <v>5040</v>
      </c>
      <c r="AL126" s="1">
        <f t="shared" si="34"/>
        <v>5100</v>
      </c>
      <c r="AQ126" s="1">
        <f>VLOOKUP($B126,'[2]AVL F03 05.05.26_לעבוד'!$B$29:$H$721,6,)</f>
        <v>0</v>
      </c>
      <c r="AR126" s="1" t="s">
        <v>25</v>
      </c>
      <c r="AS126" s="1" t="s">
        <v>14</v>
      </c>
      <c r="AT126">
        <f t="shared" si="35"/>
        <v>112.48</v>
      </c>
      <c r="AU126" t="str">
        <f>VLOOKUP(B126,'[3]AVL F03 05.05.26_לעבוד'!$B$27:$B$694,1,)</f>
        <v>19S16G-400L5</v>
      </c>
      <c r="AW126" t="s">
        <v>1721</v>
      </c>
      <c r="AX126" t="s">
        <v>1410</v>
      </c>
      <c r="AY126">
        <v>7.03</v>
      </c>
      <c r="AZ126" t="s">
        <v>0</v>
      </c>
      <c r="BA126">
        <v>1</v>
      </c>
      <c r="BB126" t="s">
        <v>13</v>
      </c>
      <c r="BC126">
        <v>322</v>
      </c>
      <c r="BD126">
        <v>62</v>
      </c>
      <c r="BE126" t="s">
        <v>92</v>
      </c>
      <c r="BF126">
        <v>0</v>
      </c>
      <c r="BG126">
        <v>7.03</v>
      </c>
      <c r="BH126">
        <v>20</v>
      </c>
      <c r="BI126" t="s">
        <v>11</v>
      </c>
      <c r="BJ126" t="s">
        <v>453</v>
      </c>
      <c r="BK126" t="s">
        <v>5</v>
      </c>
      <c r="BL126" t="s">
        <v>5</v>
      </c>
      <c r="BM126" t="s">
        <v>9</v>
      </c>
      <c r="BN126">
        <v>7.03</v>
      </c>
      <c r="BO126" t="s">
        <v>5</v>
      </c>
      <c r="BP126">
        <v>1</v>
      </c>
      <c r="BQ126" t="s">
        <v>5</v>
      </c>
      <c r="BR126" t="s">
        <v>8</v>
      </c>
      <c r="BS126" t="s">
        <v>452</v>
      </c>
      <c r="BT126">
        <v>100</v>
      </c>
      <c r="BU126" t="s">
        <v>6</v>
      </c>
      <c r="BV126" t="s">
        <v>5</v>
      </c>
      <c r="BW126" t="s">
        <v>4</v>
      </c>
      <c r="BX126" t="s">
        <v>3</v>
      </c>
      <c r="BY126" t="s">
        <v>1410</v>
      </c>
      <c r="BZ126" t="s">
        <v>1</v>
      </c>
      <c r="CA126" t="s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-1660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0</v>
      </c>
      <c r="EN126" cm="1">
        <f t="array" ref="EN126">SUMPRODUCT($K126:$AJ126,TRANSPOSE(EN$4:EN$29))</f>
        <v>1440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6"/>
        <v>0</v>
      </c>
      <c r="FB126" t="b">
        <f t="shared" si="37"/>
        <v>1</v>
      </c>
    </row>
    <row r="127" spans="1:158" hidden="1" x14ac:dyDescent="0.2">
      <c r="A127">
        <v>127</v>
      </c>
      <c r="B127" s="7" t="s">
        <v>1412</v>
      </c>
      <c r="C127" t="s">
        <v>17</v>
      </c>
      <c r="D127">
        <v>409035775</v>
      </c>
      <c r="E127" t="s">
        <v>1411</v>
      </c>
      <c r="G127" t="s">
        <v>6</v>
      </c>
      <c r="H127" s="1">
        <v>1</v>
      </c>
      <c r="I127" s="1">
        <v>10</v>
      </c>
      <c r="J127" s="1">
        <f>VLOOKUP(B127,'[4]AVL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3"/>
        <v>3150</v>
      </c>
      <c r="AL127" s="1">
        <f t="shared" si="34"/>
        <v>3200</v>
      </c>
      <c r="AQ127" s="1">
        <f>VLOOKUP($B127,'[2]AVL F03 05.05.26_לעבוד'!$B$29:$H$721,6,)</f>
        <v>0</v>
      </c>
      <c r="AR127" s="1" t="s">
        <v>25</v>
      </c>
      <c r="AS127" s="1" t="s">
        <v>93</v>
      </c>
      <c r="AT127">
        <f t="shared" si="35"/>
        <v>212.5</v>
      </c>
      <c r="AU127" t="str">
        <f>VLOOKUP(B127,'[3]AVL F03 05.05.26_לעבוד'!$B$27:$B$694,1,)</f>
        <v>19S241-S01L5</v>
      </c>
      <c r="AW127" t="s">
        <v>1721</v>
      </c>
      <c r="AX127" t="s">
        <v>1410</v>
      </c>
      <c r="AY127">
        <v>21.25</v>
      </c>
      <c r="AZ127" t="s">
        <v>0</v>
      </c>
      <c r="BA127">
        <v>1</v>
      </c>
      <c r="BB127" t="s">
        <v>13</v>
      </c>
      <c r="BC127">
        <v>322</v>
      </c>
      <c r="BD127">
        <v>90</v>
      </c>
      <c r="BE127" t="s">
        <v>92</v>
      </c>
      <c r="BF127">
        <v>0</v>
      </c>
      <c r="BG127">
        <v>21.25</v>
      </c>
      <c r="BH127">
        <v>20</v>
      </c>
      <c r="BI127" t="s">
        <v>11</v>
      </c>
      <c r="BJ127" t="s">
        <v>453</v>
      </c>
      <c r="BK127" t="s">
        <v>5</v>
      </c>
      <c r="BL127" t="s">
        <v>5</v>
      </c>
      <c r="BM127" t="s">
        <v>9</v>
      </c>
      <c r="BN127">
        <v>21.25</v>
      </c>
      <c r="BO127" t="s">
        <v>5</v>
      </c>
      <c r="BP127">
        <v>1</v>
      </c>
      <c r="BQ127" t="s">
        <v>5</v>
      </c>
      <c r="BR127" t="s">
        <v>8</v>
      </c>
      <c r="BS127" t="s">
        <v>452</v>
      </c>
      <c r="BT127">
        <v>100</v>
      </c>
      <c r="BU127" t="s">
        <v>6</v>
      </c>
      <c r="BV127" t="s">
        <v>5</v>
      </c>
      <c r="BW127" t="s">
        <v>4</v>
      </c>
      <c r="BX127" t="s">
        <v>3</v>
      </c>
      <c r="BY127" t="s">
        <v>1410</v>
      </c>
      <c r="BZ127" t="s">
        <v>1</v>
      </c>
      <c r="CA127" t="s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1600</v>
      </c>
      <c r="DN127">
        <f>SUM($CB127,$CC127:CK127)-SUM($EC127:EL127)</f>
        <v>1100</v>
      </c>
      <c r="DO127">
        <f>SUM($CB127,$CC127:CL127)-SUM($EC127:EM127)</f>
        <v>600</v>
      </c>
      <c r="DP127">
        <f>SUM($CB127,$CC127:CM127)-SUM($EC127:EN127)</f>
        <v>100</v>
      </c>
      <c r="DQ127">
        <f>SUM($CB127,$CC127:CN127)-SUM($EC127:EO127)</f>
        <v>100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500</v>
      </c>
      <c r="EL127" cm="1">
        <f t="array" ref="EL127">SUMPRODUCT($K127:$AJ127,TRANSPOSE(EL$4:EL$29))</f>
        <v>500</v>
      </c>
      <c r="EM127" cm="1">
        <f t="array" ref="EM127">SUMPRODUCT($K127:$AJ127,TRANSPOSE(EM$4:EM$29))</f>
        <v>500</v>
      </c>
      <c r="EN127" cm="1">
        <f t="array" ref="EN127">SUMPRODUCT($K127:$AJ127,TRANSPOSE(EN$4:EN$29))</f>
        <v>500</v>
      </c>
      <c r="EO127" cm="1">
        <f t="array" ref="EO127">SUMPRODUCT($K127:$AJ127,TRANSPOSE(EO$4:EO$29))</f>
        <v>0</v>
      </c>
      <c r="EP127" cm="1">
        <f t="array" ref="EP127">SUMPRODUCT($K127:$AJ127,TRANSPOSE(EP$4:EP$29))</f>
        <v>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6"/>
        <v>0</v>
      </c>
      <c r="FB127" t="b">
        <f t="shared" si="37"/>
        <v>0</v>
      </c>
    </row>
    <row r="128" spans="1:158" hidden="1" x14ac:dyDescent="0.2">
      <c r="A128">
        <v>129</v>
      </c>
      <c r="B128" s="7" t="s">
        <v>1409</v>
      </c>
      <c r="C128" t="s">
        <v>17</v>
      </c>
      <c r="D128" t="s">
        <v>1408</v>
      </c>
      <c r="E128" t="s">
        <v>1407</v>
      </c>
      <c r="G128" t="s">
        <v>1406</v>
      </c>
      <c r="H128" s="1">
        <v>2</v>
      </c>
      <c r="I128" s="1">
        <v>9</v>
      </c>
      <c r="J128" s="1">
        <f>VLOOKUP(B128,'[4]AVL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3"/>
        <v>1575</v>
      </c>
      <c r="AL128" s="1">
        <f t="shared" si="34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26</v>
      </c>
      <c r="AQ128" s="1">
        <f>VLOOKUP($B128,'[2]AVL F03 05.05.26_לעבוד'!$B$29:$H$721,6,)</f>
        <v>0</v>
      </c>
      <c r="AR128" s="1" t="s">
        <v>25</v>
      </c>
      <c r="AS128" s="1" t="s">
        <v>93</v>
      </c>
      <c r="AT128">
        <f t="shared" si="35"/>
        <v>9.25</v>
      </c>
      <c r="AU128" t="str">
        <f>VLOOKUP(B128,'[3]AVL F03 05.05.26_לעבוד'!$B$27:$B$694,1,)</f>
        <v>20-41111</v>
      </c>
      <c r="AW128" t="s">
        <v>1709</v>
      </c>
      <c r="AX128">
        <v>1</v>
      </c>
      <c r="AY128">
        <v>1.85</v>
      </c>
      <c r="AZ128" t="s">
        <v>0</v>
      </c>
      <c r="BA128">
        <v>2</v>
      </c>
      <c r="BB128" t="s">
        <v>13</v>
      </c>
      <c r="BC128">
        <v>97</v>
      </c>
      <c r="BD128">
        <v>154</v>
      </c>
      <c r="BE128" t="s">
        <v>131</v>
      </c>
      <c r="BF128">
        <v>0</v>
      </c>
      <c r="BG128">
        <v>1.85</v>
      </c>
      <c r="BH128">
        <v>20</v>
      </c>
      <c r="BI128" t="s">
        <v>11</v>
      </c>
      <c r="BJ128" t="s">
        <v>130</v>
      </c>
      <c r="BK128" t="s">
        <v>5</v>
      </c>
      <c r="BL128" t="s">
        <v>5</v>
      </c>
      <c r="BM128" t="s">
        <v>22</v>
      </c>
      <c r="BN128">
        <v>1.85</v>
      </c>
      <c r="BO128" t="s">
        <v>5</v>
      </c>
      <c r="BP128">
        <v>1</v>
      </c>
      <c r="BQ128" t="s">
        <v>5</v>
      </c>
      <c r="BR128" t="s">
        <v>8</v>
      </c>
      <c r="BS128" t="s">
        <v>286</v>
      </c>
      <c r="BT128">
        <v>1000</v>
      </c>
      <c r="BU128" t="s">
        <v>1406</v>
      </c>
      <c r="BV128" t="s">
        <v>5</v>
      </c>
      <c r="BW128" t="s">
        <v>121</v>
      </c>
      <c r="BX128" t="s">
        <v>3</v>
      </c>
      <c r="BY128">
        <v>1</v>
      </c>
      <c r="BZ128" t="s">
        <v>29</v>
      </c>
      <c r="CA128" t="s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750</v>
      </c>
      <c r="DP128">
        <f>SUM($CB128,$CC128:CM128)-SUM($EC128:EN128)</f>
        <v>500</v>
      </c>
      <c r="DQ128">
        <f>SUM($CB128,$CC128:CN128)-SUM($EC128:EO128)</f>
        <v>250</v>
      </c>
      <c r="DR128">
        <f>SUM($CB128,$CC128:CO128)-SUM($EC128:EP128)</f>
        <v>0</v>
      </c>
      <c r="DS128">
        <f>SUM($CB128,$CC128:CP128)-SUM($EC128:EQ128)</f>
        <v>0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200</v>
      </c>
      <c r="EN128" cm="1">
        <f t="array" ref="EN128">SUMPRODUCT($K128:$AJ128,TRANSPOSE(EN$4:EN$29))</f>
        <v>250</v>
      </c>
      <c r="EO128" cm="1">
        <f t="array" ref="EO128">SUMPRODUCT($K128:$AJ128,TRANSPOSE(EO$4:EO$29))</f>
        <v>250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0</v>
      </c>
      <c r="ER128" cm="1">
        <f t="array" ref="ER128">SUMPRODUCT($K128:$AJ128,TRANSPOSE(ER$4:ER$29))</f>
        <v>0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6"/>
        <v>0</v>
      </c>
      <c r="FB128" t="b">
        <f t="shared" si="37"/>
        <v>0</v>
      </c>
    </row>
    <row r="129" spans="1:158" hidden="1" x14ac:dyDescent="0.2">
      <c r="A129">
        <v>131</v>
      </c>
      <c r="B129" s="7" t="s">
        <v>1405</v>
      </c>
      <c r="C129" t="s">
        <v>1167</v>
      </c>
      <c r="D129" t="s">
        <v>1404</v>
      </c>
      <c r="E129" t="s">
        <v>1403</v>
      </c>
      <c r="G129" t="s">
        <v>6</v>
      </c>
      <c r="H129" s="1">
        <v>2</v>
      </c>
      <c r="I129" s="1">
        <v>4</v>
      </c>
      <c r="J129" s="1">
        <f>VLOOKUP(B129,'[4]AVL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3"/>
        <v>1260</v>
      </c>
      <c r="AL129" s="1">
        <f t="shared" si="34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85</v>
      </c>
      <c r="AQ129" s="1">
        <f>VLOOKUP($B129,'[2]AVL F03 05.05.26_לעבוד'!$B$29:$H$721,6,)</f>
        <v>0</v>
      </c>
      <c r="AR129" s="1" t="s">
        <v>25</v>
      </c>
      <c r="AS129" s="1" t="s">
        <v>93</v>
      </c>
      <c r="AT129">
        <f t="shared" si="35"/>
        <v>3.8</v>
      </c>
      <c r="AU129" t="str">
        <f>VLOOKUP(B129,'[3]AVL F03 05.05.26_לעבוד'!$B$27:$B$694,1,)</f>
        <v>2015D989-001</v>
      </c>
      <c r="AW129" t="s">
        <v>1707</v>
      </c>
      <c r="AX129" t="s">
        <v>1265</v>
      </c>
      <c r="AY129">
        <v>0.95</v>
      </c>
      <c r="AZ129" t="s">
        <v>0</v>
      </c>
      <c r="BA129">
        <v>2</v>
      </c>
      <c r="BB129" t="s">
        <v>13</v>
      </c>
      <c r="BC129">
        <v>104</v>
      </c>
      <c r="BD129">
        <v>188</v>
      </c>
      <c r="BE129" t="s">
        <v>1402</v>
      </c>
      <c r="BF129">
        <v>0</v>
      </c>
      <c r="BG129">
        <v>0.95</v>
      </c>
      <c r="BH129">
        <v>20</v>
      </c>
      <c r="BI129" t="s">
        <v>514</v>
      </c>
      <c r="BJ129" t="s">
        <v>1204</v>
      </c>
      <c r="BK129" t="s">
        <v>5</v>
      </c>
      <c r="BL129" t="s">
        <v>5</v>
      </c>
      <c r="BM129" t="s">
        <v>84</v>
      </c>
      <c r="BN129">
        <v>0.95</v>
      </c>
      <c r="BO129" t="s">
        <v>5</v>
      </c>
      <c r="BP129">
        <v>877</v>
      </c>
      <c r="BQ129" t="s">
        <v>325</v>
      </c>
      <c r="BR129" t="s">
        <v>8</v>
      </c>
      <c r="BS129" t="s">
        <v>1203</v>
      </c>
      <c r="BT129">
        <v>1</v>
      </c>
      <c r="BU129" t="s">
        <v>6</v>
      </c>
      <c r="BV129" t="s">
        <v>5</v>
      </c>
      <c r="BW129">
        <v>900</v>
      </c>
      <c r="BX129" t="s">
        <v>1202</v>
      </c>
      <c r="BY129" t="s">
        <v>1265</v>
      </c>
      <c r="BZ129" t="s">
        <v>1</v>
      </c>
      <c r="CA129" t="s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-200</v>
      </c>
      <c r="DN129">
        <f>SUM($CB129,$CC129:CK129)-SUM($EC129:EL129)</f>
        <v>0</v>
      </c>
      <c r="DO129">
        <f>SUM($CB129,$CC129:CL129)-SUM($EC129:EM129)</f>
        <v>-200</v>
      </c>
      <c r="DP129">
        <f>SUM($CB129,$CC129:CM129)-SUM($EC129:EN129)</f>
        <v>-400</v>
      </c>
      <c r="DQ129">
        <f>SUM($CB129,$CC129:CN129)-SUM($EC129:EO129)</f>
        <v>-400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200</v>
      </c>
      <c r="EL129" cm="1">
        <f t="array" ref="EL129">SUMPRODUCT($K129:$AJ129,TRANSPOSE(EL$4:EL$29))</f>
        <v>200</v>
      </c>
      <c r="EM129" cm="1">
        <f t="array" ref="EM129">SUMPRODUCT($K129:$AJ129,TRANSPOSE(EM$4:EM$29))</f>
        <v>200</v>
      </c>
      <c r="EN129" cm="1">
        <f t="array" ref="EN129">SUMPRODUCT($K129:$AJ129,TRANSPOSE(EN$4:EN$29))</f>
        <v>200</v>
      </c>
      <c r="EO129" cm="1">
        <f t="array" ref="EO129">SUMPRODUCT($K129:$AJ129,TRANSPOSE(EO$4:EO$29))</f>
        <v>0</v>
      </c>
      <c r="EP129" cm="1">
        <f t="array" ref="EP129">SUMPRODUCT($K129:$AJ129,TRANSPOSE(EP$4:EP$29))</f>
        <v>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6"/>
        <v>0</v>
      </c>
      <c r="FB129" t="b">
        <f t="shared" si="37"/>
        <v>1</v>
      </c>
    </row>
    <row r="130" spans="1:158" hidden="1" x14ac:dyDescent="0.2">
      <c r="A130">
        <v>133</v>
      </c>
      <c r="B130" s="7" t="s">
        <v>1401</v>
      </c>
      <c r="C130" t="s">
        <v>17</v>
      </c>
      <c r="D130">
        <v>400921493</v>
      </c>
      <c r="E130" t="s">
        <v>1400</v>
      </c>
      <c r="G130" t="s">
        <v>6</v>
      </c>
      <c r="H130" s="1">
        <v>2</v>
      </c>
      <c r="I130" s="1">
        <v>5</v>
      </c>
      <c r="J130" s="1">
        <f>VLOOKUP(B130,'[4]AVL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3"/>
        <v>1575</v>
      </c>
      <c r="AL130" s="1">
        <f t="shared" si="34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26</v>
      </c>
      <c r="AQ130" s="1">
        <f>VLOOKUP($B130,'[2]AVL F03 05.05.26_לעבוד'!$B$29:$H$721,6,)</f>
        <v>0</v>
      </c>
      <c r="AR130" s="1" t="s">
        <v>25</v>
      </c>
      <c r="AS130" s="1" t="s">
        <v>14</v>
      </c>
      <c r="AT130">
        <f t="shared" si="35"/>
        <v>41.6</v>
      </c>
      <c r="AU130" t="str">
        <f>VLOOKUP(B130,'[3]AVL F03 05.05.26_לעבוד'!$B$27:$B$694,1,)</f>
        <v>2042088-1</v>
      </c>
      <c r="AW130" t="s">
        <v>1705</v>
      </c>
      <c r="AX130">
        <v>1</v>
      </c>
      <c r="AY130">
        <v>8.32</v>
      </c>
      <c r="AZ130" t="s">
        <v>0</v>
      </c>
      <c r="BA130">
        <v>2</v>
      </c>
      <c r="BB130" t="s">
        <v>13</v>
      </c>
      <c r="BC130">
        <v>98</v>
      </c>
      <c r="BD130">
        <v>73</v>
      </c>
      <c r="BE130" t="s">
        <v>12</v>
      </c>
      <c r="BF130">
        <v>0</v>
      </c>
      <c r="BG130">
        <v>8.32</v>
      </c>
      <c r="BH130">
        <v>20</v>
      </c>
      <c r="BI130" t="s">
        <v>11</v>
      </c>
      <c r="BJ130" t="s">
        <v>117</v>
      </c>
      <c r="BK130" t="s">
        <v>5</v>
      </c>
      <c r="BL130" t="s">
        <v>5</v>
      </c>
      <c r="BM130" t="s">
        <v>84</v>
      </c>
      <c r="BN130">
        <v>8.32</v>
      </c>
      <c r="BO130" t="s">
        <v>5</v>
      </c>
      <c r="BP130">
        <v>1</v>
      </c>
      <c r="BQ130" t="s">
        <v>5</v>
      </c>
      <c r="BR130" t="s">
        <v>8</v>
      </c>
      <c r="BS130" t="s">
        <v>116</v>
      </c>
      <c r="BT130">
        <v>90</v>
      </c>
      <c r="BU130" t="s">
        <v>6</v>
      </c>
      <c r="BV130" t="s">
        <v>5</v>
      </c>
      <c r="BW130" t="s">
        <v>4</v>
      </c>
      <c r="BX130" t="s">
        <v>3</v>
      </c>
      <c r="BY130">
        <v>1</v>
      </c>
      <c r="BZ130" t="s">
        <v>1399</v>
      </c>
      <c r="CA130" t="s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170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400</v>
      </c>
      <c r="EN130" cm="1">
        <f t="array" ref="EN130">SUMPRODUCT($K130:$AJ130,TRANSPOSE(EN$4:EN$29))</f>
        <v>90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6"/>
        <v>0</v>
      </c>
      <c r="FB130" t="b">
        <f t="shared" si="37"/>
        <v>0</v>
      </c>
    </row>
    <row r="131" spans="1:158" hidden="1" x14ac:dyDescent="0.2">
      <c r="A131">
        <v>134</v>
      </c>
      <c r="B131" s="7" t="s">
        <v>1398</v>
      </c>
      <c r="C131" t="s">
        <v>1207</v>
      </c>
      <c r="D131">
        <v>400378204</v>
      </c>
      <c r="E131" t="s">
        <v>1397</v>
      </c>
      <c r="G131" t="s">
        <v>6</v>
      </c>
      <c r="H131" s="1">
        <v>1</v>
      </c>
      <c r="I131" s="1">
        <v>1</v>
      </c>
      <c r="J131" s="1">
        <f>VLOOKUP(B131,'[4]AVL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3"/>
        <v>315</v>
      </c>
      <c r="AL131" s="1">
        <f t="shared" si="34"/>
        <v>315</v>
      </c>
      <c r="AP131" s="1" t="s">
        <v>85</v>
      </c>
      <c r="AQ131" s="1">
        <f>VLOOKUP($B131,'[2]AVL F03 05.05.26_לעבוד'!$B$29:$H$721,6,)</f>
        <v>0</v>
      </c>
      <c r="AR131" s="1" t="s">
        <v>25</v>
      </c>
      <c r="AS131" s="1" t="s">
        <v>93</v>
      </c>
      <c r="AT131">
        <f t="shared" si="35"/>
        <v>350</v>
      </c>
      <c r="AU131" t="str">
        <f>VLOOKUP(B131,'[3]AVL F03 05.05.26_לעבוד'!$B$27:$B$694,1,)</f>
        <v>2201E366-001</v>
      </c>
      <c r="AW131" t="s">
        <v>1710</v>
      </c>
      <c r="AX131" t="s">
        <v>1268</v>
      </c>
      <c r="AY131">
        <v>350</v>
      </c>
      <c r="AZ131" t="s">
        <v>0</v>
      </c>
      <c r="BA131">
        <v>1</v>
      </c>
      <c r="BB131" t="s">
        <v>13</v>
      </c>
      <c r="BC131">
        <v>322</v>
      </c>
      <c r="BD131">
        <v>50</v>
      </c>
      <c r="BE131" t="s">
        <v>1173</v>
      </c>
      <c r="BF131">
        <v>0</v>
      </c>
      <c r="BG131">
        <v>350</v>
      </c>
      <c r="BH131">
        <v>20</v>
      </c>
      <c r="BI131" t="s">
        <v>514</v>
      </c>
      <c r="BJ131" t="s">
        <v>1204</v>
      </c>
      <c r="BK131" t="s">
        <v>5</v>
      </c>
      <c r="BL131" t="s">
        <v>5</v>
      </c>
      <c r="BM131" t="s">
        <v>75</v>
      </c>
      <c r="BN131">
        <v>350</v>
      </c>
      <c r="BO131" t="s">
        <v>5</v>
      </c>
      <c r="BP131">
        <v>860</v>
      </c>
      <c r="BQ131" t="s">
        <v>325</v>
      </c>
      <c r="BR131" t="s">
        <v>129</v>
      </c>
      <c r="BS131" t="s">
        <v>1203</v>
      </c>
      <c r="BT131">
        <v>1</v>
      </c>
      <c r="BU131" t="s">
        <v>6</v>
      </c>
      <c r="BV131" t="s">
        <v>5</v>
      </c>
      <c r="BW131">
        <v>900</v>
      </c>
      <c r="BX131" t="s">
        <v>1202</v>
      </c>
      <c r="BY131" t="s">
        <v>1268</v>
      </c>
      <c r="BZ131" t="s">
        <v>1</v>
      </c>
      <c r="CA131" t="s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0</v>
      </c>
      <c r="DN131">
        <f>SUM($CB131,$CC131:CK131)-SUM($EC131:EL131)</f>
        <v>80</v>
      </c>
      <c r="DO131">
        <f>SUM($CB131,$CC131:CL131)-SUM($EC131:EM131)</f>
        <v>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0</v>
      </c>
      <c r="EL131" cm="1">
        <f t="array" ref="EL131">SUMPRODUCT($K131:$AJ131,TRANSPOSE(EL$4:EL$29))</f>
        <v>20</v>
      </c>
      <c r="EM131" cm="1">
        <f t="array" ref="EM131">SUMPRODUCT($K131:$AJ131,TRANSPOSE(EM$4:EM$29))</f>
        <v>80</v>
      </c>
      <c r="EN131" cm="1">
        <f t="array" ref="EN131">SUMPRODUCT($K131:$AJ131,TRANSPOSE(EN$4:EN$29))</f>
        <v>100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6"/>
        <v>0</v>
      </c>
      <c r="FB131" t="b">
        <f t="shared" si="37"/>
        <v>0</v>
      </c>
    </row>
    <row r="132" spans="1:158" hidden="1" x14ac:dyDescent="0.2">
      <c r="A132">
        <v>135</v>
      </c>
      <c r="B132" s="7" t="s">
        <v>1396</v>
      </c>
      <c r="C132" t="s">
        <v>1167</v>
      </c>
      <c r="D132">
        <v>400378211</v>
      </c>
      <c r="E132" t="s">
        <v>1395</v>
      </c>
      <c r="G132" t="s">
        <v>6</v>
      </c>
      <c r="H132" s="1">
        <v>1</v>
      </c>
      <c r="I132" s="1">
        <v>2</v>
      </c>
      <c r="J132" s="1">
        <f>VLOOKUP(B132,'[4]AVL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3"/>
        <v>630</v>
      </c>
      <c r="AL132" s="1">
        <f t="shared" si="34"/>
        <v>630</v>
      </c>
      <c r="AP132" s="1" t="s">
        <v>85</v>
      </c>
      <c r="AQ132" s="1">
        <f>VLOOKUP($B132,'[2]AVL F03 05.05.26_לעבוד'!$B$29:$H$721,6,)</f>
        <v>0</v>
      </c>
      <c r="AR132" s="1" t="s">
        <v>25</v>
      </c>
      <c r="AS132" s="1" t="s">
        <v>93</v>
      </c>
      <c r="AT132">
        <f t="shared" si="35"/>
        <v>136</v>
      </c>
      <c r="AU132" t="str">
        <f>VLOOKUP(B132,'[3]AVL F03 05.05.26_לעבוד'!$B$27:$B$694,1,)</f>
        <v>2201E369-001</v>
      </c>
      <c r="AW132" t="s">
        <v>1707</v>
      </c>
      <c r="AX132" t="s">
        <v>1394</v>
      </c>
      <c r="AY132">
        <v>68</v>
      </c>
      <c r="AZ132" t="s">
        <v>0</v>
      </c>
      <c r="BA132">
        <v>1</v>
      </c>
      <c r="BB132" t="s">
        <v>13</v>
      </c>
      <c r="BC132">
        <v>857</v>
      </c>
      <c r="BD132">
        <v>102</v>
      </c>
      <c r="BE132" t="s">
        <v>1173</v>
      </c>
      <c r="BF132">
        <v>0</v>
      </c>
      <c r="BG132">
        <v>68</v>
      </c>
      <c r="BH132">
        <v>20</v>
      </c>
      <c r="BI132" t="s">
        <v>514</v>
      </c>
      <c r="BJ132" t="s">
        <v>1204</v>
      </c>
      <c r="BK132" t="s">
        <v>5</v>
      </c>
      <c r="BL132" t="s">
        <v>5</v>
      </c>
      <c r="BM132" t="s">
        <v>75</v>
      </c>
      <c r="BN132">
        <v>68</v>
      </c>
      <c r="BO132" t="s">
        <v>5</v>
      </c>
      <c r="BP132">
        <v>861</v>
      </c>
      <c r="BQ132" t="s">
        <v>325</v>
      </c>
      <c r="BR132" t="s">
        <v>8</v>
      </c>
      <c r="BS132" t="s">
        <v>1203</v>
      </c>
      <c r="BT132">
        <v>1</v>
      </c>
      <c r="BU132" t="s">
        <v>6</v>
      </c>
      <c r="BV132" t="s">
        <v>5</v>
      </c>
      <c r="BW132">
        <v>900</v>
      </c>
      <c r="BX132" t="s">
        <v>1202</v>
      </c>
      <c r="BY132" t="s">
        <v>1394</v>
      </c>
      <c r="BZ132" t="s">
        <v>1</v>
      </c>
      <c r="CA132" t="s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-100</v>
      </c>
      <c r="DN132">
        <f>SUM($CB132,$CC132:CK132)-SUM($EC132:EL132)</f>
        <v>0</v>
      </c>
      <c r="DO132">
        <f>SUM($CB132,$CC132:CL132)-SUM($EC132:EM132)</f>
        <v>-100</v>
      </c>
      <c r="DP132">
        <f>SUM($CB132,$CC132:CM132)-SUM($EC132:EN132)</f>
        <v>-200</v>
      </c>
      <c r="DQ132">
        <f>SUM($CB132,$CC132:CN132)-SUM($EC132:EO132)</f>
        <v>-200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100</v>
      </c>
      <c r="EL132" cm="1">
        <f t="array" ref="EL132">SUMPRODUCT($K132:$AJ132,TRANSPOSE(EL$4:EL$29))</f>
        <v>100</v>
      </c>
      <c r="EM132" cm="1">
        <f t="array" ref="EM132">SUMPRODUCT($K132:$AJ132,TRANSPOSE(EM$4:EM$29))</f>
        <v>100</v>
      </c>
      <c r="EN132" cm="1">
        <f t="array" ref="EN132">SUMPRODUCT($K132:$AJ132,TRANSPOSE(EN$4:EN$29))</f>
        <v>100</v>
      </c>
      <c r="EO132" cm="1">
        <f t="array" ref="EO132">SUMPRODUCT($K132:$AJ132,TRANSPOSE(EO$4:EO$29))</f>
        <v>0</v>
      </c>
      <c r="EP132" cm="1">
        <f t="array" ref="EP132">SUMPRODUCT($K132:$AJ132,TRANSPOSE(EP$4:EP$29))</f>
        <v>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6"/>
        <v>0</v>
      </c>
      <c r="FB132" t="b">
        <f t="shared" si="37"/>
        <v>1</v>
      </c>
    </row>
    <row r="133" spans="1:158" hidden="1" x14ac:dyDescent="0.2">
      <c r="A133">
        <v>136</v>
      </c>
      <c r="B133" s="7" t="s">
        <v>1393</v>
      </c>
      <c r="C133" t="s">
        <v>1392</v>
      </c>
      <c r="D133">
        <v>400378213</v>
      </c>
      <c r="E133" t="s">
        <v>1391</v>
      </c>
      <c r="G133" t="s">
        <v>6</v>
      </c>
      <c r="H133" s="1">
        <v>1</v>
      </c>
      <c r="I133" s="1">
        <v>1</v>
      </c>
      <c r="J133" s="1">
        <f>VLOOKUP(B133,'[4]AVL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3"/>
        <v>315</v>
      </c>
      <c r="AL133" s="1">
        <f t="shared" si="34"/>
        <v>315</v>
      </c>
      <c r="AP133" s="1" t="s">
        <v>85</v>
      </c>
      <c r="AQ133" s="1">
        <f>VLOOKUP($B133,'[2]AVL F03 05.05.26_לעבוד'!$B$29:$H$721,6,)</f>
        <v>0</v>
      </c>
      <c r="AR133" s="1" t="s">
        <v>1195</v>
      </c>
      <c r="AS133" s="1" t="s">
        <v>1195</v>
      </c>
      <c r="AT133">
        <f t="shared" si="35"/>
        <v>0</v>
      </c>
      <c r="AU133" t="str">
        <f>VLOOKUP(B133,'[3]AVL F03 05.05.26_לעבוד'!$B$27:$B$694,1,)</f>
        <v>2201E370-001</v>
      </c>
      <c r="AW133" t="s">
        <v>1775</v>
      </c>
      <c r="AX133">
        <v>1</v>
      </c>
      <c r="AY133">
        <v>0</v>
      </c>
      <c r="AZ133" t="s">
        <v>0</v>
      </c>
      <c r="BA133">
        <v>1</v>
      </c>
      <c r="BB133" t="s">
        <v>13</v>
      </c>
      <c r="BC133">
        <v>336</v>
      </c>
      <c r="BD133">
        <v>37</v>
      </c>
      <c r="BE133" t="s">
        <v>1361</v>
      </c>
      <c r="BF133">
        <v>0</v>
      </c>
      <c r="BG133">
        <v>0</v>
      </c>
      <c r="BH133">
        <v>20</v>
      </c>
      <c r="BI133" t="s">
        <v>514</v>
      </c>
      <c r="BJ133" t="s">
        <v>1253</v>
      </c>
      <c r="BK133" t="s">
        <v>5</v>
      </c>
      <c r="BL133" t="s">
        <v>5</v>
      </c>
      <c r="BM133" t="s">
        <v>9</v>
      </c>
      <c r="BN133">
        <v>0</v>
      </c>
      <c r="BO133" t="s">
        <v>5</v>
      </c>
      <c r="BP133">
        <v>235</v>
      </c>
      <c r="BQ133" t="s">
        <v>1193</v>
      </c>
      <c r="BR133" t="s">
        <v>129</v>
      </c>
      <c r="BS133" t="s">
        <v>1360</v>
      </c>
      <c r="BT133">
        <v>1</v>
      </c>
      <c r="BU133" t="s">
        <v>6</v>
      </c>
      <c r="BV133" t="s">
        <v>5</v>
      </c>
      <c r="BW133" t="s">
        <v>1249</v>
      </c>
      <c r="BX133" t="s">
        <v>1170</v>
      </c>
      <c r="BY133">
        <v>1</v>
      </c>
      <c r="BZ133">
        <v>0</v>
      </c>
      <c r="CA133" t="s">
        <v>0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9999989</v>
      </c>
      <c r="DN133">
        <f>SUM($CB133,$CC133:CK133)-SUM($EC133:EL133)</f>
        <v>9999969</v>
      </c>
      <c r="DO133">
        <f>SUM($CB133,$CC133:CL133)-SUM($EC133:EM133)</f>
        <v>9999939</v>
      </c>
      <c r="DP133">
        <f>SUM($CB133,$CC133:CM133)-SUM($EC133:EN133)</f>
        <v>9999899</v>
      </c>
      <c r="DQ133">
        <f>SUM($CB133,$CC133:CN133)-SUM($EC133:EO133)</f>
        <v>9999849</v>
      </c>
      <c r="DR133">
        <f>SUM($CB133,$CC133:CO133)-SUM($EC133:EP133)</f>
        <v>9999799</v>
      </c>
      <c r="DS133">
        <f>SUM($CB133,$CC133:CP133)-SUM($EC133:EQ133)</f>
        <v>9999799</v>
      </c>
      <c r="DT133">
        <f>SUM($CB133,$CC133:CQ133)-SUM($EC133:ER133)</f>
        <v>9999799</v>
      </c>
      <c r="DU133">
        <f>SUM($CB133,$CC133:CR133)-SUM($EC133:ES133)</f>
        <v>9999799</v>
      </c>
      <c r="DV133">
        <f>SUM($CB133,$CC133:CS133)-SUM($EC133:ET133)</f>
        <v>9999799</v>
      </c>
      <c r="DW133">
        <f>SUM($CB133,$CC133:CT133)-SUM($EC133:EU133)</f>
        <v>9999799</v>
      </c>
      <c r="DX133">
        <f>SUM($CB133,$CC133:CU133)-SUM($EC133:EV133)</f>
        <v>9999799</v>
      </c>
      <c r="DY133">
        <f>SUM($CB133,$CC133:CV133)-SUM($EC133:EW133)</f>
        <v>9999799</v>
      </c>
      <c r="DZ133">
        <f>SUM($CB133,$CC133:CW133)-SUM($EC133:EX133)</f>
        <v>9999799</v>
      </c>
      <c r="EA133">
        <f>SUM($CB133,$CC133:CX133)-SUM($EC133:EY133)</f>
        <v>9999799</v>
      </c>
      <c r="EB133">
        <f>SUM($CB133,$CC133:CY133)-SUM($EC133:EZ133)</f>
        <v>9999799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10</v>
      </c>
      <c r="EL133" cm="1">
        <f t="array" ref="EL133">SUMPRODUCT($K133:$AJ133,TRANSPOSE(EL$4:EL$29))</f>
        <v>20</v>
      </c>
      <c r="EM133" cm="1">
        <f t="array" ref="EM133">SUMPRODUCT($K133:$AJ133,TRANSPOSE(EM$4:EM$29))</f>
        <v>30</v>
      </c>
      <c r="EN133" cm="1">
        <f t="array" ref="EN133">SUMPRODUCT($K133:$AJ133,TRANSPOSE(EN$4:EN$29))</f>
        <v>40</v>
      </c>
      <c r="EO133" cm="1">
        <f t="array" ref="EO133">SUMPRODUCT($K133:$AJ133,TRANSPOSE(EO$4:EO$29))</f>
        <v>50</v>
      </c>
      <c r="EP133" cm="1">
        <f t="array" ref="EP133">SUMPRODUCT($K133:$AJ133,TRANSPOSE(EP$4:EP$29))</f>
        <v>50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6"/>
        <v>0</v>
      </c>
      <c r="FB133" t="b">
        <f t="shared" si="37"/>
        <v>0</v>
      </c>
    </row>
    <row r="134" spans="1:158" hidden="1" x14ac:dyDescent="0.2">
      <c r="A134">
        <v>137</v>
      </c>
      <c r="B134" s="7" t="s">
        <v>1390</v>
      </c>
      <c r="C134" t="s">
        <v>1167</v>
      </c>
      <c r="D134">
        <v>402088626</v>
      </c>
      <c r="E134" t="s">
        <v>1389</v>
      </c>
      <c r="G134" t="s">
        <v>6</v>
      </c>
      <c r="H134" s="1">
        <v>1</v>
      </c>
      <c r="I134" s="1">
        <v>1</v>
      </c>
      <c r="J134" s="1">
        <f>VLOOKUP(B134,'[4]AVL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3"/>
        <v>315</v>
      </c>
      <c r="AL134" s="1">
        <f t="shared" si="34"/>
        <v>315</v>
      </c>
      <c r="AP134" s="1" t="s">
        <v>85</v>
      </c>
      <c r="AQ134" s="1">
        <f>VLOOKUP($B134,'[2]AVL F03 05.05.26_לעבוד'!$B$29:$H$721,6,)</f>
        <v>0</v>
      </c>
      <c r="AR134" s="1" t="s">
        <v>25</v>
      </c>
      <c r="AS134" s="1" t="s">
        <v>93</v>
      </c>
      <c r="AT134">
        <f t="shared" si="35"/>
        <v>22</v>
      </c>
      <c r="AU134" t="str">
        <f>VLOOKUP(B134,'[3]AVL F03 05.05.26_לעבוד'!$B$27:$B$694,1,)</f>
        <v>2201E374-001</v>
      </c>
      <c r="AW134" t="s">
        <v>1713</v>
      </c>
      <c r="AX134" t="s">
        <v>1255</v>
      </c>
      <c r="AY134">
        <v>22</v>
      </c>
      <c r="AZ134" t="s">
        <v>77</v>
      </c>
      <c r="BA134">
        <v>1</v>
      </c>
      <c r="BB134" t="s">
        <v>13</v>
      </c>
      <c r="BC134">
        <v>322</v>
      </c>
      <c r="BD134">
        <v>83</v>
      </c>
      <c r="BE134" t="s">
        <v>1173</v>
      </c>
      <c r="BF134">
        <v>0</v>
      </c>
      <c r="BG134">
        <v>22</v>
      </c>
      <c r="BH134">
        <v>20</v>
      </c>
      <c r="BI134" t="s">
        <v>514</v>
      </c>
      <c r="BJ134" t="s">
        <v>1204</v>
      </c>
      <c r="BK134" t="s">
        <v>5</v>
      </c>
      <c r="BL134" t="s">
        <v>5</v>
      </c>
      <c r="BM134" t="s">
        <v>75</v>
      </c>
      <c r="BN134">
        <v>22</v>
      </c>
      <c r="BO134" t="s">
        <v>5</v>
      </c>
      <c r="BP134">
        <v>861</v>
      </c>
      <c r="BQ134" t="s">
        <v>325</v>
      </c>
      <c r="BR134" t="s">
        <v>8</v>
      </c>
      <c r="BS134" t="s">
        <v>1203</v>
      </c>
      <c r="BT134">
        <v>1</v>
      </c>
      <c r="BU134" t="s">
        <v>6</v>
      </c>
      <c r="BV134" t="s">
        <v>5</v>
      </c>
      <c r="BW134">
        <v>232</v>
      </c>
      <c r="BX134" t="s">
        <v>1202</v>
      </c>
      <c r="BY134" t="s">
        <v>1255</v>
      </c>
      <c r="BZ134" t="s">
        <v>1</v>
      </c>
      <c r="CA134" t="s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150</v>
      </c>
      <c r="DN134">
        <f>SUM($CB134,$CC134:CK134)-SUM($EC134:EL134)</f>
        <v>100</v>
      </c>
      <c r="DO134">
        <f>SUM($CB134,$CC134:CL134)-SUM($EC134:EM134)</f>
        <v>50</v>
      </c>
      <c r="DP134">
        <f>SUM($CB134,$CC134:CM134)-SUM($EC134:EN134)</f>
        <v>0</v>
      </c>
      <c r="DQ134">
        <f>SUM($CB134,$CC134:CN134)-SUM($EC134:EO134)</f>
        <v>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50</v>
      </c>
      <c r="EL134" cm="1">
        <f t="array" ref="EL134">SUMPRODUCT($K134:$AJ134,TRANSPOSE(EL$4:EL$29))</f>
        <v>50</v>
      </c>
      <c r="EM134" cm="1">
        <f t="array" ref="EM134">SUMPRODUCT($K134:$AJ134,TRANSPOSE(EM$4:EM$29))</f>
        <v>50</v>
      </c>
      <c r="EN134" cm="1">
        <f t="array" ref="EN134">SUMPRODUCT($K134:$AJ134,TRANSPOSE(EN$4:EN$29))</f>
        <v>50</v>
      </c>
      <c r="EO134" cm="1">
        <f t="array" ref="EO134">SUMPRODUCT($K134:$AJ134,TRANSPOSE(EO$4:EO$29))</f>
        <v>0</v>
      </c>
      <c r="EP134" cm="1">
        <f t="array" ref="EP134">SUMPRODUCT($K134:$AJ134,TRANSPOSE(EP$4:EP$29))</f>
        <v>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6"/>
        <v>0</v>
      </c>
      <c r="FB134" t="b">
        <f t="shared" si="37"/>
        <v>0</v>
      </c>
    </row>
    <row r="135" spans="1:158" hidden="1" x14ac:dyDescent="0.2">
      <c r="A135">
        <v>138</v>
      </c>
      <c r="B135" s="7" t="s">
        <v>1388</v>
      </c>
      <c r="C135" t="s">
        <v>1167</v>
      </c>
      <c r="D135">
        <v>400378197</v>
      </c>
      <c r="E135" t="s">
        <v>1387</v>
      </c>
      <c r="G135" t="s">
        <v>6</v>
      </c>
      <c r="H135" s="1">
        <v>1</v>
      </c>
      <c r="I135" s="1">
        <v>1</v>
      </c>
      <c r="J135" s="1">
        <f>VLOOKUP(B135,'[4]AVL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3"/>
        <v>315</v>
      </c>
      <c r="AL135" s="1">
        <f t="shared" si="34"/>
        <v>315</v>
      </c>
      <c r="AP135" s="1" t="s">
        <v>85</v>
      </c>
      <c r="AQ135" s="1">
        <f>VLOOKUP($B135,'[2]AVL F03 05.05.26_לעבוד'!$B$29:$H$721,6,)</f>
        <v>0</v>
      </c>
      <c r="AR135" s="1" t="s">
        <v>25</v>
      </c>
      <c r="AS135" s="1" t="s">
        <v>93</v>
      </c>
      <c r="AT135">
        <f t="shared" si="35"/>
        <v>45</v>
      </c>
      <c r="AU135" t="str">
        <f>VLOOKUP(B135,'[3]AVL F03 05.05.26_לעבוד'!$B$27:$B$694,1,)</f>
        <v>2201E375-001</v>
      </c>
      <c r="AW135" t="s">
        <v>1723</v>
      </c>
      <c r="AX135" t="s">
        <v>1268</v>
      </c>
      <c r="AY135">
        <v>45</v>
      </c>
      <c r="AZ135" t="s">
        <v>0</v>
      </c>
      <c r="BA135">
        <v>1</v>
      </c>
      <c r="BB135" t="s">
        <v>13</v>
      </c>
      <c r="BC135">
        <v>857</v>
      </c>
      <c r="BD135">
        <v>141</v>
      </c>
      <c r="BE135" t="s">
        <v>1173</v>
      </c>
      <c r="BF135">
        <v>0</v>
      </c>
      <c r="BG135">
        <v>45</v>
      </c>
      <c r="BH135">
        <v>20</v>
      </c>
      <c r="BI135" t="s">
        <v>514</v>
      </c>
      <c r="BJ135" t="s">
        <v>1204</v>
      </c>
      <c r="BK135" t="s">
        <v>5</v>
      </c>
      <c r="BL135" t="s">
        <v>5</v>
      </c>
      <c r="BM135" t="s">
        <v>38</v>
      </c>
      <c r="BN135">
        <v>45</v>
      </c>
      <c r="BO135" t="s">
        <v>5</v>
      </c>
      <c r="BP135">
        <v>244</v>
      </c>
      <c r="BQ135" t="s">
        <v>325</v>
      </c>
      <c r="BR135" t="s">
        <v>8</v>
      </c>
      <c r="BS135" t="s">
        <v>1203</v>
      </c>
      <c r="BT135">
        <v>1</v>
      </c>
      <c r="BU135" t="s">
        <v>6</v>
      </c>
      <c r="BV135" t="s">
        <v>5</v>
      </c>
      <c r="BW135">
        <v>900</v>
      </c>
      <c r="BX135" t="s">
        <v>1202</v>
      </c>
      <c r="BY135" t="s">
        <v>1268</v>
      </c>
      <c r="BZ135" t="s">
        <v>1</v>
      </c>
      <c r="CA135" t="s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150</v>
      </c>
      <c r="DN135">
        <f>SUM($CB135,$CC135:CK135)-SUM($EC135:EL135)</f>
        <v>100</v>
      </c>
      <c r="DO135">
        <f>SUM($CB135,$CC135:CL135)-SUM($EC135:EM135)</f>
        <v>50</v>
      </c>
      <c r="DP135">
        <f>SUM($CB135,$CC135:CM135)-SUM($EC135:EN135)</f>
        <v>0</v>
      </c>
      <c r="DQ135">
        <f>SUM($CB135,$CC135:CN135)-SUM($EC135:EO135)</f>
        <v>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50</v>
      </c>
      <c r="EL135" cm="1">
        <f t="array" ref="EL135">SUMPRODUCT($K135:$AJ135,TRANSPOSE(EL$4:EL$29))</f>
        <v>50</v>
      </c>
      <c r="EM135" cm="1">
        <f t="array" ref="EM135">SUMPRODUCT($K135:$AJ135,TRANSPOSE(EM$4:EM$29))</f>
        <v>50</v>
      </c>
      <c r="EN135" cm="1">
        <f t="array" ref="EN135">SUMPRODUCT($K135:$AJ135,TRANSPOSE(EN$4:EN$29))</f>
        <v>50</v>
      </c>
      <c r="EO135" cm="1">
        <f t="array" ref="EO135">SUMPRODUCT($K135:$AJ135,TRANSPOSE(EO$4:EO$29))</f>
        <v>0</v>
      </c>
      <c r="EP135" cm="1">
        <f t="array" ref="EP135">SUMPRODUCT($K135:$AJ135,TRANSPOSE(EP$4:EP$29))</f>
        <v>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6"/>
        <v>0</v>
      </c>
      <c r="FB135" t="b">
        <f t="shared" si="37"/>
        <v>0</v>
      </c>
    </row>
    <row r="136" spans="1:158" hidden="1" x14ac:dyDescent="0.2">
      <c r="A136">
        <v>139</v>
      </c>
      <c r="B136" s="7" t="s">
        <v>1386</v>
      </c>
      <c r="C136" t="s">
        <v>1167</v>
      </c>
      <c r="D136">
        <v>400378205</v>
      </c>
      <c r="E136" t="s">
        <v>1385</v>
      </c>
      <c r="G136" t="s">
        <v>6</v>
      </c>
      <c r="H136" s="1">
        <v>1</v>
      </c>
      <c r="I136" s="1">
        <v>4</v>
      </c>
      <c r="J136" s="1">
        <f>VLOOKUP(B136,'[4]AVL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3"/>
        <v>1260</v>
      </c>
      <c r="AL136" s="1">
        <f t="shared" si="34"/>
        <v>1260</v>
      </c>
      <c r="AP136" s="1" t="s">
        <v>85</v>
      </c>
      <c r="AQ136" s="1">
        <f>VLOOKUP($B136,'[2]AVL F03 05.05.26_לעבוד'!$B$29:$H$721,6,)</f>
        <v>0</v>
      </c>
      <c r="AR136" s="1" t="s">
        <v>25</v>
      </c>
      <c r="AS136" s="1" t="s">
        <v>93</v>
      </c>
      <c r="AT136">
        <f t="shared" si="35"/>
        <v>51.2</v>
      </c>
      <c r="AU136" t="str">
        <f>VLOOKUP(B136,'[3]AVL F03 05.05.26_לעבוד'!$B$27:$B$694,1,)</f>
        <v>2201E377-001</v>
      </c>
      <c r="AW136" t="s">
        <v>1707</v>
      </c>
      <c r="AX136" t="s">
        <v>1177</v>
      </c>
      <c r="AY136">
        <v>12.8</v>
      </c>
      <c r="AZ136" t="s">
        <v>0</v>
      </c>
      <c r="BA136">
        <v>1</v>
      </c>
      <c r="BB136" t="s">
        <v>13</v>
      </c>
      <c r="BC136">
        <v>322</v>
      </c>
      <c r="BD136">
        <v>50</v>
      </c>
      <c r="BE136" t="s">
        <v>1173</v>
      </c>
      <c r="BF136">
        <v>0</v>
      </c>
      <c r="BG136">
        <v>12.8</v>
      </c>
      <c r="BH136">
        <v>20</v>
      </c>
      <c r="BI136" t="s">
        <v>514</v>
      </c>
      <c r="BJ136" t="s">
        <v>1204</v>
      </c>
      <c r="BK136" t="s">
        <v>5</v>
      </c>
      <c r="BL136" t="s">
        <v>5</v>
      </c>
      <c r="BM136" t="s">
        <v>75</v>
      </c>
      <c r="BN136">
        <v>12.8</v>
      </c>
      <c r="BO136" t="s">
        <v>5</v>
      </c>
      <c r="BP136">
        <v>860</v>
      </c>
      <c r="BQ136" t="s">
        <v>325</v>
      </c>
      <c r="BR136" t="s">
        <v>129</v>
      </c>
      <c r="BS136" t="s">
        <v>1203</v>
      </c>
      <c r="BT136">
        <v>1</v>
      </c>
      <c r="BU136" t="s">
        <v>6</v>
      </c>
      <c r="BV136" t="s">
        <v>5</v>
      </c>
      <c r="BW136">
        <v>900</v>
      </c>
      <c r="BX136" t="s">
        <v>1202</v>
      </c>
      <c r="BY136" t="s">
        <v>1177</v>
      </c>
      <c r="BZ136" t="s">
        <v>1</v>
      </c>
      <c r="CA136" t="s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-200</v>
      </c>
      <c r="DN136">
        <f>SUM($CB136,$CC136:CK136)-SUM($EC136:EL136)</f>
        <v>0</v>
      </c>
      <c r="DO136">
        <f>SUM($CB136,$CC136:CL136)-SUM($EC136:EM136)</f>
        <v>-200</v>
      </c>
      <c r="DP136">
        <f>SUM($CB136,$CC136:CM136)-SUM($EC136:EN136)</f>
        <v>-400</v>
      </c>
      <c r="DQ136">
        <f>SUM($CB136,$CC136:CN136)-SUM($EC136:EO136)</f>
        <v>-400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200</v>
      </c>
      <c r="EL136" cm="1">
        <f t="array" ref="EL136">SUMPRODUCT($K136:$AJ136,TRANSPOSE(EL$4:EL$29))</f>
        <v>200</v>
      </c>
      <c r="EM136" cm="1">
        <f t="array" ref="EM136">SUMPRODUCT($K136:$AJ136,TRANSPOSE(EM$4:EM$29))</f>
        <v>200</v>
      </c>
      <c r="EN136" cm="1">
        <f t="array" ref="EN136">SUMPRODUCT($K136:$AJ136,TRANSPOSE(EN$4:EN$29))</f>
        <v>200</v>
      </c>
      <c r="EO136" cm="1">
        <f t="array" ref="EO136">SUMPRODUCT($K136:$AJ136,TRANSPOSE(EO$4:EO$29))</f>
        <v>0</v>
      </c>
      <c r="EP136" cm="1">
        <f t="array" ref="EP136">SUMPRODUCT($K136:$AJ136,TRANSPOSE(EP$4:EP$29))</f>
        <v>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6"/>
        <v>0</v>
      </c>
      <c r="FB136" t="b">
        <f t="shared" si="37"/>
        <v>1</v>
      </c>
    </row>
    <row r="137" spans="1:158" hidden="1" x14ac:dyDescent="0.2">
      <c r="A137">
        <v>140</v>
      </c>
      <c r="B137" s="7" t="s">
        <v>1384</v>
      </c>
      <c r="C137" t="s">
        <v>1167</v>
      </c>
      <c r="D137">
        <v>425940303</v>
      </c>
      <c r="E137" t="s">
        <v>1383</v>
      </c>
      <c r="G137" t="s">
        <v>6</v>
      </c>
      <c r="H137" s="1">
        <v>1</v>
      </c>
      <c r="I137" s="1">
        <v>2</v>
      </c>
      <c r="J137" s="1">
        <f>VLOOKUP(B137,'[4]AVL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3"/>
        <v>630</v>
      </c>
      <c r="AL137" s="1">
        <f t="shared" si="34"/>
        <v>800</v>
      </c>
      <c r="AQ137" s="1">
        <f>VLOOKUP($B137,'[2]AVL F03 05.05.26_לעבוד'!$B$29:$H$721,6,)</f>
        <v>0</v>
      </c>
      <c r="AR137" s="1" t="s">
        <v>25</v>
      </c>
      <c r="AS137" s="1" t="s">
        <v>93</v>
      </c>
      <c r="AT137">
        <f t="shared" si="35"/>
        <v>16.8</v>
      </c>
      <c r="AU137" t="str">
        <f>VLOOKUP(B137,'[3]AVL F03 05.05.26_לעבוד'!$B$27:$B$694,1,)</f>
        <v>2201E381-001</v>
      </c>
      <c r="AW137" t="s">
        <v>1724</v>
      </c>
      <c r="AX137" t="s">
        <v>1287</v>
      </c>
      <c r="AY137">
        <v>8.4</v>
      </c>
      <c r="AZ137" t="s">
        <v>77</v>
      </c>
      <c r="BA137">
        <v>1</v>
      </c>
      <c r="BB137" t="s">
        <v>13</v>
      </c>
      <c r="BC137">
        <v>317</v>
      </c>
      <c r="BD137">
        <v>50</v>
      </c>
      <c r="BE137" t="s">
        <v>1173</v>
      </c>
      <c r="BF137">
        <v>0</v>
      </c>
      <c r="BG137">
        <v>8.4</v>
      </c>
      <c r="BH137">
        <v>20</v>
      </c>
      <c r="BI137" t="s">
        <v>514</v>
      </c>
      <c r="BJ137" t="s">
        <v>1204</v>
      </c>
      <c r="BK137" t="s">
        <v>5</v>
      </c>
      <c r="BL137" t="s">
        <v>5</v>
      </c>
      <c r="BM137" t="s">
        <v>75</v>
      </c>
      <c r="BN137">
        <v>8.4</v>
      </c>
      <c r="BO137" t="s">
        <v>5</v>
      </c>
      <c r="BP137">
        <v>860</v>
      </c>
      <c r="BQ137" t="s">
        <v>325</v>
      </c>
      <c r="BR137" t="s">
        <v>129</v>
      </c>
      <c r="BS137" t="s">
        <v>1203</v>
      </c>
      <c r="BT137">
        <v>400</v>
      </c>
      <c r="BU137" t="s">
        <v>6</v>
      </c>
      <c r="BV137" t="s">
        <v>5</v>
      </c>
      <c r="BW137">
        <v>900</v>
      </c>
      <c r="BX137" t="s">
        <v>1202</v>
      </c>
      <c r="BY137" t="s">
        <v>1287</v>
      </c>
      <c r="BZ137" t="s">
        <v>1</v>
      </c>
      <c r="CA137" t="s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280</v>
      </c>
      <c r="DO137">
        <f>SUM($CB137,$CC137:CL137)-SUM($EC137:EM137)</f>
        <v>160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80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160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6"/>
        <v>0</v>
      </c>
      <c r="FB137" t="b">
        <f t="shared" si="37"/>
        <v>0</v>
      </c>
    </row>
    <row r="138" spans="1:158" hidden="1" x14ac:dyDescent="0.2">
      <c r="A138">
        <v>141</v>
      </c>
      <c r="B138" s="7" t="s">
        <v>1382</v>
      </c>
      <c r="C138" t="s">
        <v>1167</v>
      </c>
      <c r="D138">
        <v>402088627</v>
      </c>
      <c r="E138" t="s">
        <v>1381</v>
      </c>
      <c r="G138" t="s">
        <v>6</v>
      </c>
      <c r="H138" s="1">
        <v>1</v>
      </c>
      <c r="I138" s="1">
        <v>1</v>
      </c>
      <c r="J138" s="1">
        <f>VLOOKUP(B138,'[4]AVL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3"/>
        <v>315</v>
      </c>
      <c r="AL138" s="1">
        <f t="shared" si="34"/>
        <v>315</v>
      </c>
      <c r="AP138" s="1" t="s">
        <v>85</v>
      </c>
      <c r="AQ138" s="1">
        <f>VLOOKUP($B138,'[2]AVL F03 05.05.26_לעבוד'!$B$29:$H$721,6,)</f>
        <v>0</v>
      </c>
      <c r="AR138" s="1" t="s">
        <v>25</v>
      </c>
      <c r="AS138" s="1" t="s">
        <v>93</v>
      </c>
      <c r="AT138">
        <f t="shared" si="35"/>
        <v>6.8</v>
      </c>
      <c r="AU138" t="str">
        <f>VLOOKUP(B138,'[3]AVL F03 05.05.26_לעבוד'!$B$27:$B$694,1,)</f>
        <v>2201E389-001</v>
      </c>
      <c r="AW138" t="s">
        <v>1712</v>
      </c>
      <c r="AX138" t="s">
        <v>1255</v>
      </c>
      <c r="AY138">
        <v>6.8</v>
      </c>
      <c r="AZ138" t="s">
        <v>77</v>
      </c>
      <c r="BA138">
        <v>1</v>
      </c>
      <c r="BB138" t="s">
        <v>13</v>
      </c>
      <c r="BC138">
        <v>322</v>
      </c>
      <c r="BD138">
        <v>115</v>
      </c>
      <c r="BE138" t="s">
        <v>1173</v>
      </c>
      <c r="BF138">
        <v>0</v>
      </c>
      <c r="BG138">
        <v>6.8</v>
      </c>
      <c r="BH138">
        <v>20</v>
      </c>
      <c r="BI138" t="s">
        <v>514</v>
      </c>
      <c r="BJ138" t="s">
        <v>1204</v>
      </c>
      <c r="BK138" t="s">
        <v>5</v>
      </c>
      <c r="BL138" t="s">
        <v>5</v>
      </c>
      <c r="BM138" t="s">
        <v>75</v>
      </c>
      <c r="BN138">
        <v>6.8</v>
      </c>
      <c r="BO138" t="s">
        <v>5</v>
      </c>
      <c r="BP138">
        <v>861</v>
      </c>
      <c r="BQ138" t="s">
        <v>325</v>
      </c>
      <c r="BR138" t="s">
        <v>8</v>
      </c>
      <c r="BS138" t="s">
        <v>1203</v>
      </c>
      <c r="BT138">
        <v>1</v>
      </c>
      <c r="BU138" t="s">
        <v>6</v>
      </c>
      <c r="BV138" t="s">
        <v>5</v>
      </c>
      <c r="BW138">
        <v>232</v>
      </c>
      <c r="BX138" t="s">
        <v>1202</v>
      </c>
      <c r="BY138" t="s">
        <v>1255</v>
      </c>
      <c r="BZ138" t="s">
        <v>1</v>
      </c>
      <c r="CA138" t="s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155</v>
      </c>
      <c r="DN138">
        <f>SUM($CB138,$CC138:CK138)-SUM($EC138:EL138)</f>
        <v>105</v>
      </c>
      <c r="DO138">
        <f>SUM($CB138,$CC138:CL138)-SUM($EC138:EM138)</f>
        <v>55</v>
      </c>
      <c r="DP138">
        <f>SUM($CB138,$CC138:CM138)-SUM($EC138:EN138)</f>
        <v>5</v>
      </c>
      <c r="DQ138">
        <f>SUM($CB138,$CC138:CN138)-SUM($EC138:EO138)</f>
        <v>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50</v>
      </c>
      <c r="EL138" cm="1">
        <f t="array" ref="EL138">SUMPRODUCT($K138:$AJ138,TRANSPOSE(EL$4:EL$29))</f>
        <v>50</v>
      </c>
      <c r="EM138" cm="1">
        <f t="array" ref="EM138">SUMPRODUCT($K138:$AJ138,TRANSPOSE(EM$4:EM$29))</f>
        <v>50</v>
      </c>
      <c r="EN138" cm="1">
        <f t="array" ref="EN138">SUMPRODUCT($K138:$AJ138,TRANSPOSE(EN$4:EN$29))</f>
        <v>50</v>
      </c>
      <c r="EO138" cm="1">
        <f t="array" ref="EO138">SUMPRODUCT($K138:$AJ138,TRANSPOSE(EO$4:EO$29))</f>
        <v>0</v>
      </c>
      <c r="EP138" cm="1">
        <f t="array" ref="EP138">SUMPRODUCT($K138:$AJ138,TRANSPOSE(EP$4:EP$29))</f>
        <v>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6"/>
        <v>0</v>
      </c>
      <c r="FB138" t="b">
        <f t="shared" si="37"/>
        <v>0</v>
      </c>
    </row>
    <row r="139" spans="1:158" hidden="1" x14ac:dyDescent="0.2">
      <c r="A139">
        <v>142</v>
      </c>
      <c r="B139" s="7" t="s">
        <v>1380</v>
      </c>
      <c r="C139" t="s">
        <v>1167</v>
      </c>
      <c r="D139">
        <v>407338217</v>
      </c>
      <c r="E139" t="s">
        <v>1379</v>
      </c>
      <c r="G139" t="s">
        <v>6</v>
      </c>
      <c r="H139" s="1">
        <v>1</v>
      </c>
      <c r="I139" s="1">
        <v>1</v>
      </c>
      <c r="J139" s="1">
        <f>VLOOKUP(B139,'[4]AVL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3"/>
        <v>315</v>
      </c>
      <c r="AL139" s="1">
        <f t="shared" si="34"/>
        <v>315</v>
      </c>
      <c r="AP139" s="1" t="s">
        <v>85</v>
      </c>
      <c r="AQ139" s="1">
        <f>VLOOKUP($B139,'[2]AVL F03 05.05.26_לעבוד'!$B$29:$H$721,6,)</f>
        <v>0</v>
      </c>
      <c r="AR139" s="1" t="s">
        <v>78</v>
      </c>
      <c r="AS139" s="1" t="s">
        <v>14</v>
      </c>
      <c r="AT139">
        <f t="shared" si="35"/>
        <v>226.5</v>
      </c>
      <c r="AU139" t="str">
        <f>VLOOKUP(B139,'[3]AVL F03 05.05.26_לעבוד'!$B$27:$B$694,1,)</f>
        <v>2201E402-003</v>
      </c>
      <c r="AW139" t="s">
        <v>1785</v>
      </c>
      <c r="AX139">
        <v>1</v>
      </c>
      <c r="AY139">
        <v>226.5</v>
      </c>
      <c r="AZ139" t="s">
        <v>0</v>
      </c>
      <c r="BA139">
        <v>1</v>
      </c>
      <c r="BB139" t="s">
        <v>13</v>
      </c>
      <c r="BC139">
        <v>200</v>
      </c>
      <c r="BD139">
        <v>284</v>
      </c>
      <c r="BE139" t="s">
        <v>1303</v>
      </c>
      <c r="BF139">
        <v>0</v>
      </c>
      <c r="BG139">
        <v>226.5</v>
      </c>
      <c r="BH139">
        <v>20</v>
      </c>
      <c r="BI139" t="s">
        <v>514</v>
      </c>
      <c r="BJ139" t="s">
        <v>1302</v>
      </c>
      <c r="BK139" t="s">
        <v>5</v>
      </c>
      <c r="BL139" t="s">
        <v>5</v>
      </c>
      <c r="BM139" t="s">
        <v>9</v>
      </c>
      <c r="BN139">
        <v>226.5</v>
      </c>
      <c r="BO139" t="s">
        <v>5</v>
      </c>
      <c r="BP139">
        <v>236</v>
      </c>
      <c r="BQ139" t="s">
        <v>325</v>
      </c>
      <c r="BR139" t="s">
        <v>8</v>
      </c>
      <c r="BS139" t="s">
        <v>1301</v>
      </c>
      <c r="BT139">
        <v>1</v>
      </c>
      <c r="BU139" t="s">
        <v>6</v>
      </c>
      <c r="BV139" t="s">
        <v>5</v>
      </c>
      <c r="BW139" t="s">
        <v>1300</v>
      </c>
      <c r="BX139" t="s">
        <v>1299</v>
      </c>
      <c r="BY139">
        <v>1</v>
      </c>
      <c r="BZ139" t="s">
        <v>1335</v>
      </c>
      <c r="CA139" t="s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5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6"/>
        <v>0</v>
      </c>
      <c r="FB139" t="b">
        <f t="shared" si="37"/>
        <v>0</v>
      </c>
    </row>
    <row r="140" spans="1:158" hidden="1" x14ac:dyDescent="0.2">
      <c r="A140">
        <v>143</v>
      </c>
      <c r="B140" s="7" t="s">
        <v>1378</v>
      </c>
      <c r="C140" t="s">
        <v>1167</v>
      </c>
      <c r="D140">
        <v>414014103</v>
      </c>
      <c r="E140" t="s">
        <v>1377</v>
      </c>
      <c r="G140" t="s">
        <v>6</v>
      </c>
      <c r="H140" s="1">
        <v>1</v>
      </c>
      <c r="I140" s="1">
        <v>1</v>
      </c>
      <c r="J140" s="1">
        <f>VLOOKUP(B140,'[4]AVL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3"/>
        <v>315</v>
      </c>
      <c r="AL140" s="1">
        <f t="shared" si="34"/>
        <v>315</v>
      </c>
      <c r="AP140" s="1" t="s">
        <v>85</v>
      </c>
      <c r="AQ140" s="1">
        <f>VLOOKUP($B140,'[2]AVL F03 05.05.26_לעבוד'!$B$29:$H$721,6,)</f>
        <v>0</v>
      </c>
      <c r="AR140" s="1" t="s">
        <v>1195</v>
      </c>
      <c r="AS140" s="1" t="s">
        <v>1195</v>
      </c>
      <c r="AT140">
        <f t="shared" si="35"/>
        <v>0</v>
      </c>
      <c r="AU140" t="str">
        <f>VLOOKUP(B140,'[3]AVL F03 05.05.26_לעבוד'!$B$27:$B$694,1,)</f>
        <v>2201E410-005</v>
      </c>
      <c r="AW140" t="s">
        <v>1775</v>
      </c>
      <c r="AX140">
        <v>1</v>
      </c>
      <c r="AY140">
        <v>0</v>
      </c>
      <c r="AZ140" t="s">
        <v>0</v>
      </c>
      <c r="BA140">
        <v>1</v>
      </c>
      <c r="BB140" t="s">
        <v>13</v>
      </c>
      <c r="BC140">
        <v>346</v>
      </c>
      <c r="BD140">
        <v>15</v>
      </c>
      <c r="BE140" t="s">
        <v>1366</v>
      </c>
      <c r="BF140">
        <v>0</v>
      </c>
      <c r="BG140">
        <v>0</v>
      </c>
      <c r="BH140">
        <v>20</v>
      </c>
      <c r="BI140" t="s">
        <v>514</v>
      </c>
      <c r="BJ140" t="s">
        <v>1253</v>
      </c>
      <c r="BK140" t="s">
        <v>5</v>
      </c>
      <c r="BL140" t="s">
        <v>5</v>
      </c>
      <c r="BM140" t="s">
        <v>38</v>
      </c>
      <c r="BN140">
        <v>0</v>
      </c>
      <c r="BO140" t="s">
        <v>5</v>
      </c>
      <c r="BP140">
        <v>236</v>
      </c>
      <c r="BQ140" t="s">
        <v>1193</v>
      </c>
      <c r="BR140" t="s">
        <v>129</v>
      </c>
      <c r="BS140" t="s">
        <v>1376</v>
      </c>
      <c r="BT140">
        <v>1</v>
      </c>
      <c r="BU140" t="s">
        <v>6</v>
      </c>
      <c r="BV140" t="s">
        <v>5</v>
      </c>
      <c r="BW140" t="s">
        <v>1249</v>
      </c>
      <c r="BX140" t="s">
        <v>74</v>
      </c>
      <c r="BY140">
        <v>1</v>
      </c>
      <c r="BZ140">
        <v>0</v>
      </c>
      <c r="CA140" t="s">
        <v>0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9999949</v>
      </c>
      <c r="DN140">
        <f>SUM($CB140,$CC140:CK140)-SUM($EC140:EL140)</f>
        <v>9999899</v>
      </c>
      <c r="DO140">
        <f>SUM($CB140,$CC140:CL140)-SUM($EC140:EM140)</f>
        <v>9999849</v>
      </c>
      <c r="DP140">
        <f>SUM($CB140,$CC140:CM140)-SUM($EC140:EN140)</f>
        <v>9999799</v>
      </c>
      <c r="DQ140">
        <f>SUM($CB140,$CC140:CN140)-SUM($EC140:EO140)</f>
        <v>9999799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50</v>
      </c>
      <c r="EL140" cm="1">
        <f t="array" ref="EL140">SUMPRODUCT($K140:$AJ140,TRANSPOSE(EL$4:EL$29))</f>
        <v>50</v>
      </c>
      <c r="EM140" cm="1">
        <f t="array" ref="EM140">SUMPRODUCT($K140:$AJ140,TRANSPOSE(EM$4:EM$29))</f>
        <v>50</v>
      </c>
      <c r="EN140" cm="1">
        <f t="array" ref="EN140">SUMPRODUCT($K140:$AJ140,TRANSPOSE(EN$4:EN$29))</f>
        <v>50</v>
      </c>
      <c r="EO140" cm="1">
        <f t="array" ref="EO140">SUMPRODUCT($K140:$AJ140,TRANSPOSE(EO$4:EO$29))</f>
        <v>0</v>
      </c>
      <c r="EP140" cm="1">
        <f t="array" ref="EP140">SUMPRODUCT($K140:$AJ140,TRANSPOSE(EP$4:EP$29))</f>
        <v>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6"/>
        <v>0</v>
      </c>
      <c r="FB140" t="b">
        <f t="shared" si="37"/>
        <v>0</v>
      </c>
    </row>
    <row r="141" spans="1:158" hidden="1" x14ac:dyDescent="0.2">
      <c r="A141">
        <v>144</v>
      </c>
      <c r="B141" s="7" t="s">
        <v>1375</v>
      </c>
      <c r="C141" t="s">
        <v>1167</v>
      </c>
      <c r="D141">
        <v>405738892</v>
      </c>
      <c r="E141" t="s">
        <v>1374</v>
      </c>
      <c r="G141" t="s">
        <v>6</v>
      </c>
      <c r="H141" s="1">
        <v>1</v>
      </c>
      <c r="I141" s="1">
        <v>1</v>
      </c>
      <c r="J141" s="1">
        <f>VLOOKUP(B141,'[4]AVL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3"/>
        <v>315</v>
      </c>
      <c r="AL141" s="1">
        <f t="shared" si="34"/>
        <v>324</v>
      </c>
      <c r="AQ141" s="1">
        <f>VLOOKUP($B141,'[2]AVL F03 05.05.26_לעבוד'!$B$29:$H$721,6,)</f>
        <v>0</v>
      </c>
      <c r="AR141" s="1" t="s">
        <v>78</v>
      </c>
      <c r="AS141" s="1" t="s">
        <v>14</v>
      </c>
      <c r="AT141">
        <f t="shared" si="35"/>
        <v>22.6</v>
      </c>
      <c r="AU141" t="str">
        <f>VLOOKUP(B141,'[3]AVL F03 05.05.26_לעבוד'!$B$27:$B$694,1,)</f>
        <v>2201E412-002</v>
      </c>
      <c r="AW141" t="s">
        <v>1785</v>
      </c>
      <c r="AX141">
        <v>1</v>
      </c>
      <c r="AY141">
        <v>22.6</v>
      </c>
      <c r="AZ141" t="s">
        <v>0</v>
      </c>
      <c r="BA141">
        <v>1</v>
      </c>
      <c r="BB141" t="s">
        <v>13</v>
      </c>
      <c r="BC141">
        <v>200</v>
      </c>
      <c r="BD141">
        <v>76</v>
      </c>
      <c r="BE141" t="s">
        <v>1303</v>
      </c>
      <c r="BF141">
        <v>0</v>
      </c>
      <c r="BG141">
        <v>22.6</v>
      </c>
      <c r="BH141">
        <v>20</v>
      </c>
      <c r="BI141" t="s">
        <v>514</v>
      </c>
      <c r="BJ141" t="s">
        <v>1302</v>
      </c>
      <c r="BK141" t="s">
        <v>5</v>
      </c>
      <c r="BL141" t="s">
        <v>5</v>
      </c>
      <c r="BM141" t="s">
        <v>9</v>
      </c>
      <c r="BN141">
        <v>22.6</v>
      </c>
      <c r="BO141" t="s">
        <v>5</v>
      </c>
      <c r="BP141">
        <v>236</v>
      </c>
      <c r="BQ141" t="s">
        <v>325</v>
      </c>
      <c r="BR141" t="s">
        <v>8</v>
      </c>
      <c r="BS141" t="s">
        <v>1301</v>
      </c>
      <c r="BT141">
        <v>12</v>
      </c>
      <c r="BU141" t="s">
        <v>6</v>
      </c>
      <c r="BV141" t="s">
        <v>1373</v>
      </c>
      <c r="BW141" t="s">
        <v>1300</v>
      </c>
      <c r="BX141" t="s">
        <v>1299</v>
      </c>
      <c r="BY141">
        <v>1</v>
      </c>
      <c r="BZ141" t="s">
        <v>1335</v>
      </c>
      <c r="CA141" t="s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6"/>
        <v>0</v>
      </c>
      <c r="FB141" t="b">
        <f t="shared" si="37"/>
        <v>0</v>
      </c>
    </row>
    <row r="142" spans="1:158" hidden="1" x14ac:dyDescent="0.2">
      <c r="A142">
        <v>145</v>
      </c>
      <c r="B142" s="7" t="s">
        <v>1372</v>
      </c>
      <c r="C142" t="s">
        <v>1167</v>
      </c>
      <c r="D142">
        <v>402548253</v>
      </c>
      <c r="E142" t="s">
        <v>1371</v>
      </c>
      <c r="G142" t="s">
        <v>6</v>
      </c>
      <c r="H142" s="1">
        <v>1</v>
      </c>
      <c r="I142" s="1">
        <v>1</v>
      </c>
      <c r="J142" s="1">
        <f>VLOOKUP(B142,'[4]AVL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3"/>
        <v>315</v>
      </c>
      <c r="AL142" s="1">
        <f t="shared" si="34"/>
        <v>320</v>
      </c>
      <c r="AQ142" s="1" t="str">
        <f>VLOOKUP($B142,'[2]AVL F03 05.05.26_לעבוד'!$B$29:$H$721,6,)</f>
        <v xml:space="preserve"> נדרש לקבל עד ה -15/08/26פריט SMT</v>
      </c>
      <c r="AR142" s="1" t="s">
        <v>68</v>
      </c>
      <c r="AS142" s="1" t="s">
        <v>14</v>
      </c>
      <c r="AT142">
        <f t="shared" si="35"/>
        <v>0</v>
      </c>
      <c r="AU142" t="str">
        <f>VLOOKUP(B142,'[3]AVL F03 05.05.26_לעבוד'!$B$27:$B$694,1,)</f>
        <v>2201E414-001</v>
      </c>
      <c r="AW142" t="s">
        <v>1785</v>
      </c>
      <c r="AX142" t="s">
        <v>99</v>
      </c>
      <c r="AY142">
        <v>0</v>
      </c>
      <c r="AZ142" t="s">
        <v>0</v>
      </c>
      <c r="BA142">
        <v>1</v>
      </c>
      <c r="BB142" t="s">
        <v>13</v>
      </c>
      <c r="BC142">
        <v>356</v>
      </c>
      <c r="BD142">
        <v>60</v>
      </c>
      <c r="BE142" t="s">
        <v>45</v>
      </c>
      <c r="BF142">
        <v>0</v>
      </c>
      <c r="BG142">
        <v>0</v>
      </c>
      <c r="BH142">
        <v>20</v>
      </c>
      <c r="BI142" t="s">
        <v>514</v>
      </c>
      <c r="BJ142" t="s">
        <v>44</v>
      </c>
      <c r="BK142" t="s">
        <v>5</v>
      </c>
      <c r="BL142" t="s">
        <v>5</v>
      </c>
      <c r="BM142" t="s">
        <v>9</v>
      </c>
      <c r="BN142">
        <v>0</v>
      </c>
      <c r="BO142" t="s">
        <v>5</v>
      </c>
      <c r="BP142">
        <v>860</v>
      </c>
      <c r="BQ142" t="s">
        <v>325</v>
      </c>
      <c r="BR142" t="s">
        <v>8</v>
      </c>
      <c r="BS142" t="s">
        <v>1370</v>
      </c>
      <c r="BT142">
        <v>10</v>
      </c>
      <c r="BU142" t="s">
        <v>6</v>
      </c>
      <c r="BV142" t="s">
        <v>5</v>
      </c>
      <c r="BW142" t="s">
        <v>42</v>
      </c>
      <c r="BX142" t="s">
        <v>347</v>
      </c>
      <c r="BY142" t="s">
        <v>99</v>
      </c>
      <c r="BZ142" t="s">
        <v>1</v>
      </c>
      <c r="CA142" t="s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50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0</v>
      </c>
      <c r="DN142">
        <f>SUM($CB142,$CC142:CK142)-SUM($EC142:EL142)</f>
        <v>-50</v>
      </c>
      <c r="DO142">
        <f>SUM($CB142,$CC142:CL142)-SUM($EC142:EM142)</f>
        <v>100</v>
      </c>
      <c r="DP142">
        <f>SUM($CB142,$CC142:CM142)-SUM($EC142:EN142)</f>
        <v>50</v>
      </c>
      <c r="DQ142">
        <f>SUM($CB142,$CC142:CN142)-SUM($EC142:EO142)</f>
        <v>50</v>
      </c>
      <c r="DR142">
        <f>SUM($CB142,$CC142:CO142)-SUM($EC142:EP142)</f>
        <v>50</v>
      </c>
      <c r="DS142">
        <f>SUM($CB142,$CC142:CP142)-SUM($EC142:EQ142)</f>
        <v>50</v>
      </c>
      <c r="DT142">
        <f>SUM($CB142,$CC142:CQ142)-SUM($EC142:ER142)</f>
        <v>50</v>
      </c>
      <c r="DU142">
        <f>SUM($CB142,$CC142:CR142)-SUM($EC142:ES142)</f>
        <v>50</v>
      </c>
      <c r="DV142">
        <f>SUM($CB142,$CC142:CS142)-SUM($EC142:ET142)</f>
        <v>50</v>
      </c>
      <c r="DW142">
        <f>SUM($CB142,$CC142:CT142)-SUM($EC142:EU142)</f>
        <v>50</v>
      </c>
      <c r="DX142">
        <f>SUM($CB142,$CC142:CU142)-SUM($EC142:EV142)</f>
        <v>50</v>
      </c>
      <c r="DY142">
        <f>SUM($CB142,$CC142:CV142)-SUM($EC142:EW142)</f>
        <v>50</v>
      </c>
      <c r="DZ142">
        <f>SUM($CB142,$CC142:CW142)-SUM($EC142:EX142)</f>
        <v>50</v>
      </c>
      <c r="EA142">
        <f>SUM($CB142,$CC142:CX142)-SUM($EC142:EY142)</f>
        <v>50</v>
      </c>
      <c r="EB142">
        <f>SUM($CB142,$CC142:CY142)-SUM($EC142:EZ142)</f>
        <v>50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6"/>
        <v>0</v>
      </c>
      <c r="FB142" t="b">
        <f t="shared" si="37"/>
        <v>1</v>
      </c>
    </row>
    <row r="143" spans="1:158" hidden="1" x14ac:dyDescent="0.2">
      <c r="A143">
        <v>146</v>
      </c>
      <c r="B143" s="7" t="s">
        <v>1369</v>
      </c>
      <c r="C143" t="s">
        <v>1167</v>
      </c>
      <c r="D143">
        <v>407198039</v>
      </c>
      <c r="E143" t="s">
        <v>1368</v>
      </c>
      <c r="G143" t="s">
        <v>6</v>
      </c>
      <c r="H143" s="1">
        <v>1</v>
      </c>
      <c r="I143" s="1">
        <v>1</v>
      </c>
      <c r="J143" s="1">
        <f>VLOOKUP(B143,'[4]AVL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3"/>
        <v>315</v>
      </c>
      <c r="AL143" s="1">
        <f t="shared" si="34"/>
        <v>315</v>
      </c>
      <c r="AP143" s="1" t="s">
        <v>85</v>
      </c>
      <c r="AQ143" s="1">
        <f>VLOOKUP($B143,'[2]AVL F03 05.05.26_לעבוד'!$B$29:$H$721,6,)</f>
        <v>0</v>
      </c>
      <c r="AR143" s="1" t="s">
        <v>78</v>
      </c>
      <c r="AS143" s="1" t="s">
        <v>93</v>
      </c>
      <c r="AT143">
        <f t="shared" si="35"/>
        <v>12</v>
      </c>
      <c r="AU143" t="str">
        <f>VLOOKUP(B143,'[3]AVL F03 05.05.26_לעבוד'!$B$27:$B$694,1,)</f>
        <v>2201E427-001</v>
      </c>
      <c r="AW143" t="s">
        <v>1785</v>
      </c>
      <c r="AX143" t="s">
        <v>1255</v>
      </c>
      <c r="AY143">
        <v>12</v>
      </c>
      <c r="AZ143" t="s">
        <v>0</v>
      </c>
      <c r="BA143">
        <v>1</v>
      </c>
      <c r="BB143" t="s">
        <v>13</v>
      </c>
      <c r="BC143">
        <v>322</v>
      </c>
      <c r="BD143">
        <v>79</v>
      </c>
      <c r="BE143" t="s">
        <v>1173</v>
      </c>
      <c r="BF143">
        <v>0</v>
      </c>
      <c r="BG143">
        <v>12</v>
      </c>
      <c r="BH143">
        <v>20</v>
      </c>
      <c r="BI143" t="s">
        <v>514</v>
      </c>
      <c r="BJ143" t="s">
        <v>1204</v>
      </c>
      <c r="BK143" t="s">
        <v>5</v>
      </c>
      <c r="BL143" t="s">
        <v>5</v>
      </c>
      <c r="BM143" t="s">
        <v>38</v>
      </c>
      <c r="BN143">
        <v>12</v>
      </c>
      <c r="BO143" t="s">
        <v>5</v>
      </c>
      <c r="BP143">
        <v>860</v>
      </c>
      <c r="BQ143" t="s">
        <v>325</v>
      </c>
      <c r="BR143" t="s">
        <v>8</v>
      </c>
      <c r="BS143" t="s">
        <v>1203</v>
      </c>
      <c r="BT143">
        <v>1</v>
      </c>
      <c r="BU143" t="s">
        <v>6</v>
      </c>
      <c r="BV143" t="s">
        <v>5</v>
      </c>
      <c r="BW143">
        <v>900</v>
      </c>
      <c r="BX143" t="s">
        <v>1202</v>
      </c>
      <c r="BY143" t="s">
        <v>1255</v>
      </c>
      <c r="BZ143" t="s">
        <v>1</v>
      </c>
      <c r="CA143" t="s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150</v>
      </c>
      <c r="DO143">
        <f>SUM($CB143,$CC143:CL143)-SUM($EC143:EM143)</f>
        <v>90</v>
      </c>
      <c r="DP143">
        <f>SUM($CB143,$CC143:CM143)-SUM($EC143:EN143)</f>
        <v>40</v>
      </c>
      <c r="DQ143">
        <f>SUM($CB143,$CC143:CN143)-SUM($EC143:EO143)</f>
        <v>0</v>
      </c>
      <c r="DR143">
        <f>SUM($CB143,$CC143:CO143)-SUM($EC143:EP143)</f>
        <v>-50</v>
      </c>
      <c r="DS143">
        <f>SUM($CB143,$CC143:CP143)-SUM($EC143:EQ143)</f>
        <v>-50</v>
      </c>
      <c r="DT143">
        <f>SUM($CB143,$CC143:CQ143)-SUM($EC143:ER143)</f>
        <v>-50</v>
      </c>
      <c r="DU143">
        <f>SUM($CB143,$CC143:CR143)-SUM($EC143:ES143)</f>
        <v>-50</v>
      </c>
      <c r="DV143">
        <f>SUM($CB143,$CC143:CS143)-SUM($EC143:ET143)</f>
        <v>-50</v>
      </c>
      <c r="DW143">
        <f>SUM($CB143,$CC143:CT143)-SUM($EC143:EU143)</f>
        <v>-50</v>
      </c>
      <c r="DX143">
        <f>SUM($CB143,$CC143:CU143)-SUM($EC143:EV143)</f>
        <v>-50</v>
      </c>
      <c r="DY143">
        <f>SUM($CB143,$CC143:CV143)-SUM($EC143:EW143)</f>
        <v>-50</v>
      </c>
      <c r="DZ143">
        <f>SUM($CB143,$CC143:CW143)-SUM($EC143:EX143)</f>
        <v>-50</v>
      </c>
      <c r="EA143">
        <f>SUM($CB143,$CC143:CX143)-SUM($EC143:EY143)</f>
        <v>-50</v>
      </c>
      <c r="EB143">
        <f>SUM($CB143,$CC143:CY143)-SUM($EC143:EZ143)</f>
        <v>-50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40</v>
      </c>
      <c r="EM143" cm="1">
        <f t="array" ref="EM143">SUMPRODUCT($K143:$AJ143,TRANSPOSE(EM$4:EM$29))</f>
        <v>60</v>
      </c>
      <c r="EN143" cm="1">
        <f t="array" ref="EN143">SUMPRODUCT($K143:$AJ143,TRANSPOSE(EN$4:EN$29))</f>
        <v>50</v>
      </c>
      <c r="EO143" cm="1">
        <f t="array" ref="EO143">SUMPRODUCT($K143:$AJ143,TRANSPOSE(EO$4:EO$29))</f>
        <v>40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6"/>
        <v>50</v>
      </c>
      <c r="FB143" t="b">
        <f t="shared" si="37"/>
        <v>0</v>
      </c>
    </row>
    <row r="144" spans="1:158" hidden="1" x14ac:dyDescent="0.2">
      <c r="A144">
        <v>147</v>
      </c>
      <c r="B144" s="8" t="s">
        <v>1129</v>
      </c>
      <c r="C144" t="s">
        <v>1167</v>
      </c>
      <c r="D144">
        <v>418803876</v>
      </c>
      <c r="E144" t="s">
        <v>1367</v>
      </c>
      <c r="G144" t="s">
        <v>6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3"/>
        <v>315</v>
      </c>
      <c r="AL144" s="1">
        <f t="shared" si="34"/>
        <v>315</v>
      </c>
      <c r="AP144" s="1" t="s">
        <v>85</v>
      </c>
      <c r="AQ144" s="1">
        <f>VLOOKUP($B144,'[2]AVL F03 05.05.26_לעבוד'!$B$29:$H$721,6,)</f>
        <v>0</v>
      </c>
      <c r="AR144" s="1" t="s">
        <v>1195</v>
      </c>
      <c r="AS144" s="1" t="s">
        <v>1195</v>
      </c>
      <c r="AT144">
        <f t="shared" si="35"/>
        <v>0</v>
      </c>
      <c r="AU144" t="e">
        <f>VLOOKUP(B144,'[3]AVL F03 05.05.26_לעבוד'!$B$27:$B$694,1,)</f>
        <v>#N/A</v>
      </c>
      <c r="AV144" t="s">
        <v>1196</v>
      </c>
      <c r="AW144" t="s">
        <v>1775</v>
      </c>
      <c r="AX144">
        <v>1</v>
      </c>
      <c r="AY144">
        <v>0</v>
      </c>
      <c r="AZ144" t="s">
        <v>0</v>
      </c>
      <c r="BA144">
        <v>1</v>
      </c>
      <c r="BB144" t="s">
        <v>13</v>
      </c>
      <c r="BC144">
        <v>300</v>
      </c>
      <c r="BD144">
        <v>15</v>
      </c>
      <c r="BE144" t="s">
        <v>1366</v>
      </c>
      <c r="BF144">
        <v>0</v>
      </c>
      <c r="BG144">
        <v>0</v>
      </c>
      <c r="BH144">
        <v>20</v>
      </c>
      <c r="BI144" t="s">
        <v>514</v>
      </c>
      <c r="BJ144" t="s">
        <v>1253</v>
      </c>
      <c r="BK144" t="s">
        <v>5</v>
      </c>
      <c r="BL144" t="s">
        <v>5</v>
      </c>
      <c r="BM144" t="s">
        <v>38</v>
      </c>
      <c r="BN144">
        <v>0</v>
      </c>
      <c r="BO144" t="s">
        <v>5</v>
      </c>
      <c r="BP144">
        <v>236</v>
      </c>
      <c r="BQ144" t="s">
        <v>1193</v>
      </c>
      <c r="BR144" t="s">
        <v>129</v>
      </c>
      <c r="BS144" t="s">
        <v>1365</v>
      </c>
      <c r="BT144">
        <v>1</v>
      </c>
      <c r="BU144" t="s">
        <v>6</v>
      </c>
      <c r="BV144" t="s">
        <v>5</v>
      </c>
      <c r="BW144" t="s">
        <v>1249</v>
      </c>
      <c r="BX144" t="s">
        <v>74</v>
      </c>
      <c r="BY144">
        <v>1</v>
      </c>
      <c r="BZ144">
        <v>0</v>
      </c>
      <c r="CA144" t="s">
        <v>0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9999949</v>
      </c>
      <c r="DN144">
        <f>SUM($CB144,$CC144:CK144)-SUM($EC144:EL144)</f>
        <v>9999899</v>
      </c>
      <c r="DO144">
        <f>SUM($CB144,$CC144:CL144)-SUM($EC144:EM144)</f>
        <v>9999849</v>
      </c>
      <c r="DP144">
        <f>SUM($CB144,$CC144:CM144)-SUM($EC144:EN144)</f>
        <v>9999799</v>
      </c>
      <c r="DQ144">
        <f>SUM($CB144,$CC144:CN144)-SUM($EC144:EO144)</f>
        <v>9999799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50</v>
      </c>
      <c r="EL144" cm="1">
        <f t="array" ref="EL144">SUMPRODUCT($K144:$AJ144,TRANSPOSE(EL$4:EL$29))</f>
        <v>50</v>
      </c>
      <c r="EM144" cm="1">
        <f t="array" ref="EM144">SUMPRODUCT($K144:$AJ144,TRANSPOSE(EM$4:EM$29))</f>
        <v>50</v>
      </c>
      <c r="EN144" cm="1">
        <f t="array" ref="EN144">SUMPRODUCT($K144:$AJ144,TRANSPOSE(EN$4:EN$29))</f>
        <v>50</v>
      </c>
      <c r="EO144" cm="1">
        <f t="array" ref="EO144">SUMPRODUCT($K144:$AJ144,TRANSPOSE(EO$4:EO$29))</f>
        <v>0</v>
      </c>
      <c r="EP144" cm="1">
        <f t="array" ref="EP144">SUMPRODUCT($K144:$AJ144,TRANSPOSE(EP$4:EP$29))</f>
        <v>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6"/>
        <v>0</v>
      </c>
      <c r="FB144" t="b">
        <f t="shared" si="37"/>
        <v>0</v>
      </c>
    </row>
    <row r="145" spans="1:158" hidden="1" x14ac:dyDescent="0.2">
      <c r="A145">
        <v>148</v>
      </c>
      <c r="B145" s="7" t="s">
        <v>1364</v>
      </c>
      <c r="C145" t="s">
        <v>1363</v>
      </c>
      <c r="D145">
        <v>403917251</v>
      </c>
      <c r="E145" t="s">
        <v>1362</v>
      </c>
      <c r="G145" t="s">
        <v>6</v>
      </c>
      <c r="H145" s="1">
        <v>1</v>
      </c>
      <c r="I145" s="1">
        <v>1</v>
      </c>
      <c r="J145" s="1">
        <f>VLOOKUP(B145,'[4]AVL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3"/>
        <v>315</v>
      </c>
      <c r="AL145" s="1">
        <f t="shared" si="34"/>
        <v>315</v>
      </c>
      <c r="AP145" s="1" t="s">
        <v>85</v>
      </c>
      <c r="AQ145" s="1">
        <f>VLOOKUP($B145,'[2]AVL F03 05.05.26_לעבוד'!$B$29:$H$721,6,)</f>
        <v>0</v>
      </c>
      <c r="AR145" s="1" t="s">
        <v>1195</v>
      </c>
      <c r="AS145" s="1" t="s">
        <v>1195</v>
      </c>
      <c r="AT145">
        <f t="shared" si="35"/>
        <v>0</v>
      </c>
      <c r="AU145" t="str">
        <f>VLOOKUP(B145,'[3]AVL F03 05.05.26_לעבוד'!$B$27:$B$694,1,)</f>
        <v>2201E701-002</v>
      </c>
      <c r="AW145" t="s">
        <v>1775</v>
      </c>
      <c r="AX145">
        <v>1</v>
      </c>
      <c r="AY145">
        <v>0</v>
      </c>
      <c r="AZ145" t="s">
        <v>77</v>
      </c>
      <c r="BA145">
        <v>1</v>
      </c>
      <c r="BB145" t="s">
        <v>13</v>
      </c>
      <c r="BC145">
        <v>336</v>
      </c>
      <c r="BD145">
        <v>37</v>
      </c>
      <c r="BE145" t="s">
        <v>1361</v>
      </c>
      <c r="BF145">
        <v>0</v>
      </c>
      <c r="BG145">
        <v>0</v>
      </c>
      <c r="BH145">
        <v>20</v>
      </c>
      <c r="BI145" t="s">
        <v>514</v>
      </c>
      <c r="BJ145" t="s">
        <v>1253</v>
      </c>
      <c r="BK145" t="s">
        <v>5</v>
      </c>
      <c r="BL145" t="s">
        <v>5</v>
      </c>
      <c r="BM145" t="s">
        <v>22</v>
      </c>
      <c r="BN145">
        <v>0</v>
      </c>
      <c r="BO145" t="s">
        <v>5</v>
      </c>
      <c r="BP145">
        <v>236</v>
      </c>
      <c r="BQ145" t="s">
        <v>1193</v>
      </c>
      <c r="BR145" t="s">
        <v>129</v>
      </c>
      <c r="BS145" t="s">
        <v>1360</v>
      </c>
      <c r="BT145">
        <v>1</v>
      </c>
      <c r="BU145" t="s">
        <v>6</v>
      </c>
      <c r="BV145" t="s">
        <v>5</v>
      </c>
      <c r="BW145" t="s">
        <v>1249</v>
      </c>
      <c r="BX145" t="s">
        <v>1170</v>
      </c>
      <c r="BY145">
        <v>1</v>
      </c>
      <c r="BZ145" t="s">
        <v>29</v>
      </c>
      <c r="CA145" t="s">
        <v>0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9999939</v>
      </c>
      <c r="DO145">
        <f>SUM($CB145,$CC145:CL145)-SUM($EC145:EM145)</f>
        <v>9999879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40</v>
      </c>
      <c r="EM145" cm="1">
        <f t="array" ref="EM145">SUMPRODUCT($K145:$AJ145,TRANSPOSE(EM$4:EM$29))</f>
        <v>60</v>
      </c>
      <c r="EN145" cm="1">
        <f t="array" ref="EN145">SUMPRODUCT($K145:$AJ145,TRANSPOSE(EN$4:EN$29))</f>
        <v>80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6"/>
        <v>0</v>
      </c>
      <c r="FB145" t="b">
        <f t="shared" si="37"/>
        <v>0</v>
      </c>
    </row>
    <row r="146" spans="1:158" hidden="1" x14ac:dyDescent="0.2">
      <c r="A146">
        <v>149</v>
      </c>
      <c r="B146" s="7" t="s">
        <v>1359</v>
      </c>
      <c r="C146" t="s">
        <v>1167</v>
      </c>
      <c r="D146">
        <v>403870638</v>
      </c>
      <c r="E146" t="s">
        <v>1358</v>
      </c>
      <c r="G146" t="s">
        <v>6</v>
      </c>
      <c r="H146" s="1">
        <v>1</v>
      </c>
      <c r="I146" s="1">
        <v>1</v>
      </c>
      <c r="J146" s="1">
        <f>VLOOKUP(B146,'[4]AVL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3"/>
        <v>315</v>
      </c>
      <c r="AL146" s="1">
        <f t="shared" si="34"/>
        <v>315</v>
      </c>
      <c r="AP146" s="1" t="s">
        <v>85</v>
      </c>
      <c r="AQ146" s="1">
        <f>VLOOKUP($B146,'[2]AVL F03 05.05.26_לעבוד'!$B$29:$H$721,6,)</f>
        <v>0</v>
      </c>
      <c r="AR146" s="1" t="s">
        <v>78</v>
      </c>
      <c r="AS146" s="1" t="s">
        <v>14</v>
      </c>
      <c r="AT146">
        <f t="shared" si="35"/>
        <v>399</v>
      </c>
      <c r="AU146" t="str">
        <f>VLOOKUP(B146,'[3]AVL F03 05.05.26_לעבוד'!$B$27:$B$694,1,)</f>
        <v>2201E702-002</v>
      </c>
      <c r="AW146" t="s">
        <v>1785</v>
      </c>
      <c r="AX146">
        <v>1</v>
      </c>
      <c r="AY146">
        <v>399</v>
      </c>
      <c r="AZ146" t="s">
        <v>77</v>
      </c>
      <c r="BA146">
        <v>1</v>
      </c>
      <c r="BB146" t="s">
        <v>13</v>
      </c>
      <c r="BC146">
        <v>200</v>
      </c>
      <c r="BD146">
        <v>142</v>
      </c>
      <c r="BE146" t="s">
        <v>1303</v>
      </c>
      <c r="BF146">
        <v>0</v>
      </c>
      <c r="BG146">
        <v>399</v>
      </c>
      <c r="BH146">
        <v>20</v>
      </c>
      <c r="BI146" t="s">
        <v>514</v>
      </c>
      <c r="BJ146" t="s">
        <v>1302</v>
      </c>
      <c r="BK146" t="s">
        <v>5</v>
      </c>
      <c r="BL146" t="s">
        <v>5</v>
      </c>
      <c r="BM146" t="s">
        <v>9</v>
      </c>
      <c r="BN146">
        <v>399</v>
      </c>
      <c r="BO146" t="s">
        <v>5</v>
      </c>
      <c r="BP146">
        <v>244</v>
      </c>
      <c r="BQ146" t="s">
        <v>325</v>
      </c>
      <c r="BR146" t="s">
        <v>8</v>
      </c>
      <c r="BS146" t="s">
        <v>1301</v>
      </c>
      <c r="BT146">
        <v>1</v>
      </c>
      <c r="BU146" t="s">
        <v>6</v>
      </c>
      <c r="BV146" t="s">
        <v>5</v>
      </c>
      <c r="BW146" t="s">
        <v>1300</v>
      </c>
      <c r="BX146" t="s">
        <v>1299</v>
      </c>
      <c r="BY146">
        <v>1</v>
      </c>
      <c r="BZ146" t="s">
        <v>1298</v>
      </c>
      <c r="CA146" t="s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6"/>
        <v>0</v>
      </c>
      <c r="FB146" t="b">
        <f t="shared" si="37"/>
        <v>0</v>
      </c>
    </row>
    <row r="147" spans="1:158" hidden="1" x14ac:dyDescent="0.2">
      <c r="A147">
        <v>150</v>
      </c>
      <c r="B147" s="7" t="s">
        <v>1357</v>
      </c>
      <c r="C147" t="s">
        <v>17</v>
      </c>
      <c r="D147">
        <v>732602347</v>
      </c>
      <c r="E147" t="s">
        <v>1356</v>
      </c>
      <c r="F147" t="s">
        <v>1355</v>
      </c>
      <c r="G147" t="s">
        <v>263</v>
      </c>
      <c r="H147" s="1">
        <v>2</v>
      </c>
      <c r="I147" s="1" t="s">
        <v>262</v>
      </c>
      <c r="J147" s="1" t="str">
        <f>VLOOKUP(B147,'[4]AVL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3"/>
        <v>94.5</v>
      </c>
      <c r="AL147" s="1">
        <f t="shared" si="34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85</v>
      </c>
      <c r="AQ147" s="1">
        <f>VLOOKUP($B147,'[2]AVL F03 05.05.26_לעבוד'!$B$29:$H$721,6,)</f>
        <v>0</v>
      </c>
      <c r="AR147" s="1" t="s">
        <v>46</v>
      </c>
      <c r="AS147" s="1" t="s">
        <v>93</v>
      </c>
      <c r="AT147">
        <f t="shared" si="35"/>
        <v>4.9590000000000005</v>
      </c>
      <c r="AU147" t="str">
        <f>VLOOKUP(B147,'[3]AVL F03 05.05.26_לעבוד'!$B$27:$B$694,1,)</f>
        <v>242 50CC</v>
      </c>
      <c r="AW147" t="s">
        <v>1725</v>
      </c>
      <c r="AX147" t="s">
        <v>496</v>
      </c>
      <c r="AY147">
        <v>16.53</v>
      </c>
      <c r="AZ147" t="s">
        <v>0</v>
      </c>
      <c r="BA147">
        <v>2</v>
      </c>
      <c r="BB147" t="s">
        <v>132</v>
      </c>
      <c r="BC147">
        <v>91</v>
      </c>
      <c r="BD147">
        <v>27</v>
      </c>
      <c r="BE147" t="s">
        <v>500</v>
      </c>
      <c r="BF147">
        <v>20</v>
      </c>
      <c r="BG147">
        <v>16.53</v>
      </c>
      <c r="BH147">
        <v>22</v>
      </c>
      <c r="BI147" t="s">
        <v>11</v>
      </c>
      <c r="BJ147" t="s">
        <v>499</v>
      </c>
      <c r="BK147" t="s">
        <v>129</v>
      </c>
      <c r="BL147" t="s">
        <v>5</v>
      </c>
      <c r="BM147" t="s">
        <v>128</v>
      </c>
      <c r="BN147">
        <v>16.53</v>
      </c>
      <c r="BO147" t="s">
        <v>5</v>
      </c>
      <c r="BP147">
        <v>1</v>
      </c>
      <c r="BQ147" t="s">
        <v>5</v>
      </c>
      <c r="BR147" t="s">
        <v>8</v>
      </c>
      <c r="BS147" t="s">
        <v>318</v>
      </c>
      <c r="BT147">
        <v>1</v>
      </c>
      <c r="BU147" t="s">
        <v>497</v>
      </c>
      <c r="BV147" t="s">
        <v>5</v>
      </c>
      <c r="BW147">
        <v>732</v>
      </c>
      <c r="BX147" t="s">
        <v>3</v>
      </c>
      <c r="BY147" t="s">
        <v>496</v>
      </c>
      <c r="BZ147" t="s">
        <v>1</v>
      </c>
      <c r="CA147" t="s">
        <v>255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56</v>
      </c>
      <c r="DN147">
        <f>SUM($CB147,$CC147:CK147)-SUM($EC147:EL147)</f>
        <v>49</v>
      </c>
      <c r="DO147">
        <f>SUM($CB147,$CC147:CL147)-SUM($EC147:EM147)</f>
        <v>36</v>
      </c>
      <c r="DP147">
        <f>SUM($CB147,$CC147:CM147)-SUM($EC147:EN147)</f>
        <v>21</v>
      </c>
      <c r="DQ147">
        <f>SUM($CB147,$CC147:CN147)-SUM($EC147:EO147)</f>
        <v>8.5</v>
      </c>
      <c r="DR147">
        <f>SUM($CB147,$CC147:CO147)-SUM($EC147:EP147)</f>
        <v>-2.5</v>
      </c>
      <c r="DS147">
        <f>SUM($CB147,$CC147:CP147)-SUM($EC147:EQ147)</f>
        <v>-2.5</v>
      </c>
      <c r="DT147">
        <f>SUM($CB147,$CC147:CQ147)-SUM($EC147:ER147)</f>
        <v>-2.5</v>
      </c>
      <c r="DU147">
        <f>SUM($CB147,$CC147:CR147)-SUM($EC147:ES147)</f>
        <v>-2.5</v>
      </c>
      <c r="DV147">
        <f>SUM($CB147,$CC147:CS147)-SUM($EC147:ET147)</f>
        <v>-2.5</v>
      </c>
      <c r="DW147">
        <f>SUM($CB147,$CC147:CT147)-SUM($EC147:EU147)</f>
        <v>-2.5</v>
      </c>
      <c r="DX147">
        <f>SUM($CB147,$CC147:CU147)-SUM($EC147:EV147)</f>
        <v>-2.5</v>
      </c>
      <c r="DY147">
        <f>SUM($CB147,$CC147:CV147)-SUM($EC147:EW147)</f>
        <v>-2.5</v>
      </c>
      <c r="DZ147">
        <f>SUM($CB147,$CC147:CW147)-SUM($EC147:EX147)</f>
        <v>-2.5</v>
      </c>
      <c r="EA147">
        <f>SUM($CB147,$CC147:CX147)-SUM($EC147:EY147)</f>
        <v>-2.5</v>
      </c>
      <c r="EB147">
        <f>SUM($CB147,$CC147:CY147)-SUM($EC147:EZ147)</f>
        <v>-2.5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4</v>
      </c>
      <c r="EL147" cm="1">
        <f t="array" ref="EL147">SUMPRODUCT($K147:$AJ147,TRANSPOSE(EL$4:EL$29))</f>
        <v>7</v>
      </c>
      <c r="EM147" cm="1">
        <f t="array" ref="EM147">SUMPRODUCT($K147:$AJ147,TRANSPOSE(EM$4:EM$29))</f>
        <v>13</v>
      </c>
      <c r="EN147" cm="1">
        <f t="array" ref="EN147">SUMPRODUCT($K147:$AJ147,TRANSPOSE(EN$4:EN$29))</f>
        <v>15</v>
      </c>
      <c r="EO147" cm="1">
        <f t="array" ref="EO147">SUMPRODUCT($K147:$AJ147,TRANSPOSE(EO$4:EO$29))</f>
        <v>12.5</v>
      </c>
      <c r="EP147" cm="1">
        <f t="array" ref="EP147">SUMPRODUCT($K147:$AJ147,TRANSPOSE(EP$4:EP$29))</f>
        <v>11</v>
      </c>
      <c r="EQ147" cm="1">
        <f t="array" ref="EQ147">SUMPRODUCT($K147:$AJ147,TRANSPOSE(EQ$4:EQ$29))</f>
        <v>0</v>
      </c>
      <c r="ER147" cm="1">
        <f t="array" ref="ER147">SUMPRODUCT($K147:$AJ147,TRANSPOSE(ER$4:ER$29))</f>
        <v>0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6"/>
        <v>2.5</v>
      </c>
      <c r="FB147" t="b">
        <f t="shared" si="37"/>
        <v>0</v>
      </c>
    </row>
    <row r="148" spans="1:158" hidden="1" x14ac:dyDescent="0.2">
      <c r="A148">
        <v>152</v>
      </c>
      <c r="B148" s="7" t="s">
        <v>1354</v>
      </c>
      <c r="C148" t="s">
        <v>17</v>
      </c>
      <c r="D148">
        <v>732602438</v>
      </c>
      <c r="E148" t="s">
        <v>1353</v>
      </c>
      <c r="F148" t="s">
        <v>1352</v>
      </c>
      <c r="G148" t="s">
        <v>263</v>
      </c>
      <c r="H148" s="1">
        <v>2</v>
      </c>
      <c r="I148" s="1" t="s">
        <v>262</v>
      </c>
      <c r="J148" s="1" t="str">
        <f>VLOOKUP(B148,'[4]AVL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3"/>
        <v>15.75</v>
      </c>
      <c r="AL148" s="1">
        <f t="shared" si="34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85</v>
      </c>
      <c r="AQ148" s="1">
        <f>VLOOKUP($B148,'[2]AVL F03 05.05.26_לעבוד'!$B$29:$H$721,6,)</f>
        <v>0</v>
      </c>
      <c r="AR148" s="1" t="s">
        <v>46</v>
      </c>
      <c r="AS148" s="1" t="s">
        <v>93</v>
      </c>
      <c r="AT148">
        <f t="shared" si="35"/>
        <v>1.7715000000000001</v>
      </c>
      <c r="AU148" t="str">
        <f>VLOOKUP(B148,'[3]AVL F03 05.05.26_לעבוד'!$B$27:$B$694,1,)</f>
        <v>262-50CC</v>
      </c>
      <c r="AW148" t="s">
        <v>1725</v>
      </c>
      <c r="AX148" t="s">
        <v>496</v>
      </c>
      <c r="AY148">
        <v>35.43</v>
      </c>
      <c r="AZ148" t="s">
        <v>0</v>
      </c>
      <c r="BA148">
        <v>2</v>
      </c>
      <c r="BB148" t="s">
        <v>132</v>
      </c>
      <c r="BC148">
        <v>91</v>
      </c>
      <c r="BD148">
        <v>68</v>
      </c>
      <c r="BE148" t="s">
        <v>500</v>
      </c>
      <c r="BF148">
        <v>3</v>
      </c>
      <c r="BG148">
        <v>35.43</v>
      </c>
      <c r="BH148">
        <v>22</v>
      </c>
      <c r="BI148" t="s">
        <v>11</v>
      </c>
      <c r="BJ148" t="s">
        <v>499</v>
      </c>
      <c r="BK148" t="s">
        <v>129</v>
      </c>
      <c r="BL148" t="s">
        <v>5</v>
      </c>
      <c r="BM148" t="s">
        <v>128</v>
      </c>
      <c r="BN148">
        <v>35.43</v>
      </c>
      <c r="BO148" t="s">
        <v>5</v>
      </c>
      <c r="BP148">
        <v>1</v>
      </c>
      <c r="BQ148" t="s">
        <v>5</v>
      </c>
      <c r="BR148" t="s">
        <v>8</v>
      </c>
      <c r="BS148" t="s">
        <v>3</v>
      </c>
      <c r="BT148">
        <v>1</v>
      </c>
      <c r="BU148" t="s">
        <v>6</v>
      </c>
      <c r="BV148" t="s">
        <v>5</v>
      </c>
      <c r="BW148">
        <v>732</v>
      </c>
      <c r="BX148" t="s">
        <v>3</v>
      </c>
      <c r="BY148" t="s">
        <v>496</v>
      </c>
      <c r="BZ148" t="s">
        <v>1</v>
      </c>
      <c r="CA148" t="s">
        <v>255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9.25</v>
      </c>
      <c r="DO148">
        <f>SUM($CB148,$CC148:CL148)-SUM($EC148:EM148)</f>
        <v>7.25</v>
      </c>
      <c r="DP148">
        <f>SUM($CB148,$CC148:CM148)-SUM($EC148:EN148)</f>
        <v>4.5</v>
      </c>
      <c r="DQ148">
        <f>SUM($CB148,$CC148:CN148)-SUM($EC148:EO148)</f>
        <v>1.75</v>
      </c>
      <c r="DR148">
        <f>SUM($CB148,$CC148:CO148)-SUM($EC148:EP148)</f>
        <v>0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0.5</v>
      </c>
      <c r="EM148" cm="1">
        <f t="array" ref="EM148">SUMPRODUCT($K148:$AJ148,TRANSPOSE(EM$4:EM$29))</f>
        <v>2</v>
      </c>
      <c r="EN148" cm="1">
        <f t="array" ref="EN148">SUMPRODUCT($K148:$AJ148,TRANSPOSE(EN$4:EN$29))</f>
        <v>2.75</v>
      </c>
      <c r="EO148" cm="1">
        <f t="array" ref="EO148">SUMPRODUCT($K148:$AJ148,TRANSPOSE(EO$4:EO$29))</f>
        <v>2.75</v>
      </c>
      <c r="EP148" cm="1">
        <f t="array" ref="EP148">SUMPRODUCT($K148:$AJ148,TRANSPOSE(EP$4:EP$29))</f>
        <v>1.75</v>
      </c>
      <c r="EQ148" cm="1">
        <f t="array" ref="EQ148">SUMPRODUCT($K148:$AJ148,TRANSPOSE(EQ$4:EQ$29))</f>
        <v>0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6"/>
        <v>0</v>
      </c>
      <c r="FB148" t="b">
        <f t="shared" si="37"/>
        <v>0</v>
      </c>
    </row>
    <row r="149" spans="1:158" hidden="1" x14ac:dyDescent="0.2">
      <c r="A149">
        <v>153</v>
      </c>
      <c r="B149" s="7" t="s">
        <v>1351</v>
      </c>
      <c r="C149" t="s">
        <v>17</v>
      </c>
      <c r="D149">
        <v>400985175</v>
      </c>
      <c r="E149" t="s">
        <v>1350</v>
      </c>
      <c r="G149" t="s">
        <v>6</v>
      </c>
      <c r="H149" s="1">
        <v>1</v>
      </c>
      <c r="I149" s="1">
        <v>32</v>
      </c>
      <c r="J149" s="1">
        <f>VLOOKUP(B149,'[4]AVL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3"/>
        <v>10080</v>
      </c>
      <c r="AL149" s="1">
        <f t="shared" si="34"/>
        <v>12000</v>
      </c>
      <c r="AQ149" s="1">
        <f>VLOOKUP($B149,'[2]AVL F03 05.05.26_לעבוד'!$B$29:$H$721,6,)</f>
        <v>0</v>
      </c>
      <c r="AR149" s="1" t="s">
        <v>25</v>
      </c>
      <c r="AS149" s="1" t="s">
        <v>14</v>
      </c>
      <c r="AT149">
        <f t="shared" si="35"/>
        <v>1.6</v>
      </c>
      <c r="AU149" t="str">
        <f>VLOOKUP(B149,'[3]AVL F03 05.05.26_לעבוד'!$B$27:$B$694,1,)</f>
        <v>2N7002LT1G</v>
      </c>
      <c r="AW149" t="s">
        <v>1722</v>
      </c>
      <c r="AX149" t="s">
        <v>41</v>
      </c>
      <c r="AY149">
        <v>0.05</v>
      </c>
      <c r="AZ149" t="s">
        <v>0</v>
      </c>
      <c r="BA149">
        <v>1</v>
      </c>
      <c r="BB149" t="s">
        <v>13</v>
      </c>
      <c r="BC149">
        <v>317</v>
      </c>
      <c r="BD149">
        <v>45</v>
      </c>
      <c r="BE149" t="s">
        <v>45</v>
      </c>
      <c r="BF149">
        <v>0</v>
      </c>
      <c r="BG149">
        <v>0.5</v>
      </c>
      <c r="BH149">
        <v>20</v>
      </c>
      <c r="BI149" t="s">
        <v>11</v>
      </c>
      <c r="BJ149" t="s">
        <v>213</v>
      </c>
      <c r="BK149" t="s">
        <v>5</v>
      </c>
      <c r="BL149">
        <v>1</v>
      </c>
      <c r="BM149" t="s">
        <v>75</v>
      </c>
      <c r="BN149">
        <v>0.05</v>
      </c>
      <c r="BO149" t="s">
        <v>5</v>
      </c>
      <c r="BP149">
        <v>1</v>
      </c>
      <c r="BQ149" t="s">
        <v>5</v>
      </c>
      <c r="BR149" t="s">
        <v>8</v>
      </c>
      <c r="BS149" t="s">
        <v>212</v>
      </c>
      <c r="BT149">
        <v>3000</v>
      </c>
      <c r="BU149" t="s">
        <v>6</v>
      </c>
      <c r="BV149" t="s">
        <v>31</v>
      </c>
      <c r="BW149" t="s">
        <v>50</v>
      </c>
      <c r="BX149" t="s">
        <v>3</v>
      </c>
      <c r="BY149" t="s">
        <v>41</v>
      </c>
      <c r="BZ149" t="s">
        <v>1</v>
      </c>
      <c r="CA149" t="s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6"/>
        <v>0</v>
      </c>
      <c r="FB149" t="b">
        <f t="shared" si="37"/>
        <v>0</v>
      </c>
    </row>
    <row r="150" spans="1:158" hidden="1" x14ac:dyDescent="0.2">
      <c r="A150">
        <v>167</v>
      </c>
      <c r="B150" s="7" t="s">
        <v>1349</v>
      </c>
      <c r="C150" t="s">
        <v>17</v>
      </c>
      <c r="D150">
        <v>400607462</v>
      </c>
      <c r="E150" t="s">
        <v>1348</v>
      </c>
      <c r="G150" t="s">
        <v>6</v>
      </c>
      <c r="H150" s="1">
        <v>2</v>
      </c>
      <c r="I150" s="1">
        <v>1</v>
      </c>
      <c r="J150" s="1">
        <f>VLOOKUP(B150,'[4]AVL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3"/>
        <v>315</v>
      </c>
      <c r="AL150" s="1">
        <f t="shared" si="34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26</v>
      </c>
      <c r="AQ150" s="1">
        <f>VLOOKUP($B150,'[2]AVL F03 05.05.26_לעבוד'!$B$29:$H$721,6,)</f>
        <v>0</v>
      </c>
      <c r="AR150" s="1" t="s">
        <v>25</v>
      </c>
      <c r="AS150" s="1" t="s">
        <v>14</v>
      </c>
      <c r="AT150">
        <f t="shared" si="35"/>
        <v>18.2</v>
      </c>
      <c r="AU150" t="str">
        <f>VLOOKUP(B150,'[3]AVL F03 05.05.26_לעבוד'!$B$27:$B$694,1,)</f>
        <v>3-5353652-6</v>
      </c>
      <c r="AW150" t="s">
        <v>1705</v>
      </c>
      <c r="AX150" t="s">
        <v>56</v>
      </c>
      <c r="AY150">
        <v>18.2</v>
      </c>
      <c r="AZ150" t="s">
        <v>0</v>
      </c>
      <c r="BA150">
        <v>2</v>
      </c>
      <c r="BB150" t="s">
        <v>13</v>
      </c>
      <c r="BC150">
        <v>98</v>
      </c>
      <c r="BD150">
        <v>34</v>
      </c>
      <c r="BE150" t="s">
        <v>12</v>
      </c>
      <c r="BF150">
        <v>0</v>
      </c>
      <c r="BG150">
        <v>18.2</v>
      </c>
      <c r="BH150">
        <v>20</v>
      </c>
      <c r="BI150" t="s">
        <v>11</v>
      </c>
      <c r="BJ150" t="s">
        <v>10</v>
      </c>
      <c r="BK150" t="s">
        <v>5</v>
      </c>
      <c r="BL150">
        <v>1</v>
      </c>
      <c r="BM150" t="s">
        <v>22</v>
      </c>
      <c r="BN150">
        <v>18.2</v>
      </c>
      <c r="BO150" t="s">
        <v>1347</v>
      </c>
      <c r="BP150">
        <v>1</v>
      </c>
      <c r="BQ150" t="s">
        <v>5</v>
      </c>
      <c r="BR150" t="s">
        <v>8</v>
      </c>
      <c r="BS150" t="s">
        <v>7</v>
      </c>
      <c r="BT150">
        <v>18</v>
      </c>
      <c r="BU150" t="s">
        <v>6</v>
      </c>
      <c r="BV150" t="s">
        <v>368</v>
      </c>
      <c r="BW150" t="s">
        <v>4</v>
      </c>
      <c r="BX150" t="s">
        <v>3</v>
      </c>
      <c r="BY150" t="s">
        <v>56</v>
      </c>
      <c r="BZ150" t="s">
        <v>1</v>
      </c>
      <c r="CA150" t="s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6"/>
        <v>0</v>
      </c>
      <c r="FB150" t="b">
        <f t="shared" si="37"/>
        <v>0</v>
      </c>
    </row>
    <row r="151" spans="1:158" hidden="1" x14ac:dyDescent="0.2">
      <c r="A151">
        <v>168</v>
      </c>
      <c r="B151" s="7" t="s">
        <v>1346</v>
      </c>
      <c r="C151" t="s">
        <v>17</v>
      </c>
      <c r="D151">
        <v>419961224</v>
      </c>
      <c r="E151" t="s">
        <v>1345</v>
      </c>
      <c r="G151" t="s">
        <v>6</v>
      </c>
      <c r="H151" s="1">
        <v>1</v>
      </c>
      <c r="I151" s="1">
        <v>1</v>
      </c>
      <c r="J151" s="1">
        <f>VLOOKUP(B151,'[4]AVL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3"/>
        <v>315</v>
      </c>
      <c r="AL151" s="1">
        <f t="shared" si="34"/>
        <v>400</v>
      </c>
      <c r="AQ151" s="1">
        <f>VLOOKUP($B151,'[2]AVL F03 05.05.26_לעבוד'!$B$29:$H$721,6,)</f>
        <v>0</v>
      </c>
      <c r="AR151" s="1" t="s">
        <v>25</v>
      </c>
      <c r="AS151" s="1" t="s">
        <v>93</v>
      </c>
      <c r="AT151">
        <f t="shared" si="35"/>
        <v>0.45</v>
      </c>
      <c r="AU151" t="str">
        <f>VLOOKUP(B151,'[3]AVL F03 05.05.26_לעבוד'!$B$27:$B$694,1,)</f>
        <v>3-907EM163-80</v>
      </c>
      <c r="AW151" t="s">
        <v>1726</v>
      </c>
      <c r="AX151">
        <v>1</v>
      </c>
      <c r="AY151">
        <v>0.45</v>
      </c>
      <c r="AZ151" t="s">
        <v>0</v>
      </c>
      <c r="BA151">
        <v>1</v>
      </c>
      <c r="BB151" t="s">
        <v>13</v>
      </c>
      <c r="BC151">
        <v>356</v>
      </c>
      <c r="BD151">
        <v>97</v>
      </c>
      <c r="BE151" t="s">
        <v>123</v>
      </c>
      <c r="BF151">
        <v>0</v>
      </c>
      <c r="BG151">
        <v>0.45</v>
      </c>
      <c r="BH151">
        <v>20</v>
      </c>
      <c r="BI151" t="s">
        <v>11</v>
      </c>
      <c r="BJ151" t="s">
        <v>442</v>
      </c>
      <c r="BK151" t="s">
        <v>5</v>
      </c>
      <c r="BL151" t="s">
        <v>5</v>
      </c>
      <c r="BM151" t="s">
        <v>75</v>
      </c>
      <c r="BN151">
        <v>0.45</v>
      </c>
      <c r="BO151" t="s">
        <v>5</v>
      </c>
      <c r="BP151">
        <v>1</v>
      </c>
      <c r="BQ151" t="s">
        <v>5</v>
      </c>
      <c r="BR151" t="s">
        <v>8</v>
      </c>
      <c r="BS151" t="s">
        <v>441</v>
      </c>
      <c r="BT151">
        <v>200</v>
      </c>
      <c r="BU151" t="s">
        <v>6</v>
      </c>
      <c r="BV151" t="s">
        <v>5</v>
      </c>
      <c r="BW151">
        <v>501</v>
      </c>
      <c r="BX151" t="s">
        <v>3</v>
      </c>
      <c r="BY151">
        <v>1</v>
      </c>
      <c r="BZ151" t="s">
        <v>29</v>
      </c>
      <c r="CA151" t="s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1085</v>
      </c>
      <c r="DO151">
        <f>SUM($CB151,$CC151:CL151)-SUM($EC151:EM151)</f>
        <v>1045</v>
      </c>
      <c r="DP151">
        <f>SUM($CB151,$CC151:CM151)-SUM($EC151:EN151)</f>
        <v>990</v>
      </c>
      <c r="DQ151">
        <f>SUM($CB151,$CC151:CN151)-SUM($EC151:EO151)</f>
        <v>935</v>
      </c>
      <c r="DR151">
        <f>SUM($CB151,$CC151:CO151)-SUM($EC151:EP151)</f>
        <v>900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10</v>
      </c>
      <c r="EM151" cm="1">
        <f t="array" ref="EM151">SUMPRODUCT($K151:$AJ151,TRANSPOSE(EM$4:EM$29))</f>
        <v>40</v>
      </c>
      <c r="EN151" cm="1">
        <f t="array" ref="EN151">SUMPRODUCT($K151:$AJ151,TRANSPOSE(EN$4:EN$29))</f>
        <v>55</v>
      </c>
      <c r="EO151" cm="1">
        <f t="array" ref="EO151">SUMPRODUCT($K151:$AJ151,TRANSPOSE(EO$4:EO$29))</f>
        <v>55</v>
      </c>
      <c r="EP151" cm="1">
        <f t="array" ref="EP151">SUMPRODUCT($K151:$AJ151,TRANSPOSE(EP$4:EP$29))</f>
        <v>35</v>
      </c>
      <c r="EQ151" cm="1">
        <f t="array" ref="EQ151">SUMPRODUCT($K151:$AJ151,TRANSPOSE(EQ$4:EQ$29))</f>
        <v>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6"/>
        <v>0</v>
      </c>
      <c r="FB151" t="b">
        <f t="shared" si="37"/>
        <v>0</v>
      </c>
    </row>
    <row r="152" spans="1:158" hidden="1" x14ac:dyDescent="0.2">
      <c r="A152">
        <v>170</v>
      </c>
      <c r="B152" s="7" t="s">
        <v>1344</v>
      </c>
      <c r="C152" t="s">
        <v>36</v>
      </c>
      <c r="D152">
        <v>575284872</v>
      </c>
      <c r="E152" t="s">
        <v>1343</v>
      </c>
      <c r="G152" t="s">
        <v>6</v>
      </c>
      <c r="H152" s="1">
        <v>1</v>
      </c>
      <c r="I152" s="1">
        <v>1</v>
      </c>
      <c r="J152" s="1">
        <f>VLOOKUP(B152,'[4]AVL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3"/>
        <v>315</v>
      </c>
      <c r="AL152" s="1">
        <f t="shared" si="34"/>
        <v>400</v>
      </c>
      <c r="AQ152" s="1">
        <f>VLOOKUP($B152,'[2]AVL F03 05.05.26_לעבוד'!$B$29:$H$721,6,)</f>
        <v>0</v>
      </c>
      <c r="AR152" s="1" t="s">
        <v>46</v>
      </c>
      <c r="AS152" s="1" t="s">
        <v>93</v>
      </c>
      <c r="AT152">
        <f t="shared" si="35"/>
        <v>13.21</v>
      </c>
      <c r="AU152" t="str">
        <f>VLOOKUP(B152,'[3]AVL F03 05.05.26_לעבוד'!$B$27:$B$694,1,)</f>
        <v>30-03-2071-1285</v>
      </c>
      <c r="AW152" t="s">
        <v>1709</v>
      </c>
      <c r="AX152" t="s">
        <v>1340</v>
      </c>
      <c r="AY152">
        <v>13.21</v>
      </c>
      <c r="AZ152" t="s">
        <v>0</v>
      </c>
      <c r="BA152">
        <v>1</v>
      </c>
      <c r="BB152" t="s">
        <v>13</v>
      </c>
      <c r="BC152">
        <v>317</v>
      </c>
      <c r="BD152">
        <v>75</v>
      </c>
      <c r="BE152" t="s">
        <v>131</v>
      </c>
      <c r="BF152">
        <v>0</v>
      </c>
      <c r="BG152">
        <v>13.21</v>
      </c>
      <c r="BH152">
        <v>20</v>
      </c>
      <c r="BI152" t="s">
        <v>11</v>
      </c>
      <c r="BJ152" t="s">
        <v>66</v>
      </c>
      <c r="BK152" t="s">
        <v>5</v>
      </c>
      <c r="BL152" t="s">
        <v>5</v>
      </c>
      <c r="BM152" t="s">
        <v>38</v>
      </c>
      <c r="BN152">
        <v>13.21</v>
      </c>
      <c r="BO152" t="s">
        <v>5</v>
      </c>
      <c r="BP152">
        <v>1</v>
      </c>
      <c r="BQ152" t="s">
        <v>5</v>
      </c>
      <c r="BR152" t="s">
        <v>8</v>
      </c>
      <c r="BS152" t="s">
        <v>441</v>
      </c>
      <c r="BT152">
        <v>200</v>
      </c>
      <c r="BU152" t="s">
        <v>6</v>
      </c>
      <c r="BV152" t="s">
        <v>5</v>
      </c>
      <c r="BW152">
        <v>501</v>
      </c>
      <c r="BX152" t="s">
        <v>3</v>
      </c>
      <c r="BY152" t="s">
        <v>1340</v>
      </c>
      <c r="BZ152" t="s">
        <v>1</v>
      </c>
      <c r="CA152" t="s">
        <v>0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212</v>
      </c>
      <c r="DO152">
        <f>SUM($CB152,$CC152:CL152)-SUM($EC152:EM152)</f>
        <v>172</v>
      </c>
      <c r="DP152">
        <f>SUM($CB152,$CC152:CM152)-SUM($EC152:EN152)</f>
        <v>117</v>
      </c>
      <c r="DQ152">
        <f>SUM($CB152,$CC152:CN152)-SUM($EC152:EO152)</f>
        <v>62</v>
      </c>
      <c r="DR152">
        <f>SUM($CB152,$CC152:CO152)-SUM($EC152:EP152)</f>
        <v>27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10</v>
      </c>
      <c r="EM152" cm="1">
        <f t="array" ref="EM152">SUMPRODUCT($K152:$AJ152,TRANSPOSE(EM$4:EM$29))</f>
        <v>40</v>
      </c>
      <c r="EN152" cm="1">
        <f t="array" ref="EN152">SUMPRODUCT($K152:$AJ152,TRANSPOSE(EN$4:EN$29))</f>
        <v>55</v>
      </c>
      <c r="EO152" cm="1">
        <f t="array" ref="EO152">SUMPRODUCT($K152:$AJ152,TRANSPOSE(EO$4:EO$29))</f>
        <v>55</v>
      </c>
      <c r="EP152" cm="1">
        <f t="array" ref="EP152">SUMPRODUCT($K152:$AJ152,TRANSPOSE(EP$4:EP$29))</f>
        <v>35</v>
      </c>
      <c r="EQ152" cm="1">
        <f t="array" ref="EQ152">SUMPRODUCT($K152:$AJ152,TRANSPOSE(EQ$4:EQ$29))</f>
        <v>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6"/>
        <v>0</v>
      </c>
      <c r="FB152" t="b">
        <f t="shared" si="37"/>
        <v>0</v>
      </c>
    </row>
    <row r="153" spans="1:158" hidden="1" x14ac:dyDescent="0.2">
      <c r="A153">
        <v>171</v>
      </c>
      <c r="B153" s="7" t="s">
        <v>1342</v>
      </c>
      <c r="C153" t="s">
        <v>36</v>
      </c>
      <c r="D153">
        <v>575281852</v>
      </c>
      <c r="E153" t="s">
        <v>1341</v>
      </c>
      <c r="G153" t="s">
        <v>6</v>
      </c>
      <c r="H153" s="1">
        <v>1</v>
      </c>
      <c r="I153" s="1">
        <v>1</v>
      </c>
      <c r="J153" s="1">
        <f>VLOOKUP(B153,'[4]AVL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3"/>
        <v>315</v>
      </c>
      <c r="AL153" s="1">
        <f t="shared" si="34"/>
        <v>400</v>
      </c>
      <c r="AQ153" s="1">
        <f>VLOOKUP($B153,'[2]AVL F03 05.05.26_לעבוד'!$B$29:$H$721,6,)</f>
        <v>0</v>
      </c>
      <c r="AR153" s="1" t="s">
        <v>25</v>
      </c>
      <c r="AS153" s="1" t="s">
        <v>93</v>
      </c>
      <c r="AT153">
        <f t="shared" si="35"/>
        <v>12.94</v>
      </c>
      <c r="AU153" t="str">
        <f>VLOOKUP(B153,'[3]AVL F03 05.05.26_לעבוד'!$B$27:$B$694,1,)</f>
        <v>30-03-2072-1285</v>
      </c>
      <c r="AW153" t="s">
        <v>1727</v>
      </c>
      <c r="AX153" t="s">
        <v>1340</v>
      </c>
      <c r="AY153">
        <v>12.94</v>
      </c>
      <c r="AZ153" t="s">
        <v>0</v>
      </c>
      <c r="BA153">
        <v>1</v>
      </c>
      <c r="BB153" t="s">
        <v>13</v>
      </c>
      <c r="BC153">
        <v>317</v>
      </c>
      <c r="BD153">
        <v>46</v>
      </c>
      <c r="BE153" t="s">
        <v>67</v>
      </c>
      <c r="BF153">
        <v>0</v>
      </c>
      <c r="BG153">
        <v>12.94</v>
      </c>
      <c r="BH153">
        <v>20</v>
      </c>
      <c r="BI153" t="s">
        <v>11</v>
      </c>
      <c r="BJ153" t="s">
        <v>66</v>
      </c>
      <c r="BK153" t="s">
        <v>5</v>
      </c>
      <c r="BL153" t="s">
        <v>5</v>
      </c>
      <c r="BM153" t="s">
        <v>9</v>
      </c>
      <c r="BN153">
        <v>12.94</v>
      </c>
      <c r="BO153" t="s">
        <v>5</v>
      </c>
      <c r="BP153">
        <v>1</v>
      </c>
      <c r="BQ153" t="s">
        <v>5</v>
      </c>
      <c r="BR153" t="s">
        <v>8</v>
      </c>
      <c r="BS153" t="s">
        <v>65</v>
      </c>
      <c r="BT153">
        <v>200</v>
      </c>
      <c r="BU153" t="s">
        <v>6</v>
      </c>
      <c r="BV153" t="s">
        <v>5</v>
      </c>
      <c r="BW153">
        <v>232</v>
      </c>
      <c r="BX153" t="s">
        <v>3</v>
      </c>
      <c r="BY153" t="s">
        <v>1340</v>
      </c>
      <c r="BZ153" t="s">
        <v>1</v>
      </c>
      <c r="CA153" t="s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185</v>
      </c>
      <c r="DO153">
        <f>SUM($CB153,$CC153:CL153)-SUM($EC153:EM153)</f>
        <v>145</v>
      </c>
      <c r="DP153">
        <f>SUM($CB153,$CC153:CM153)-SUM($EC153:EN153)</f>
        <v>90</v>
      </c>
      <c r="DQ153">
        <f>SUM($CB153,$CC153:CN153)-SUM($EC153:EO153)</f>
        <v>35</v>
      </c>
      <c r="DR153">
        <f>SUM($CB153,$CC153:CO153)-SUM($EC153:EP153)</f>
        <v>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10</v>
      </c>
      <c r="EM153" cm="1">
        <f t="array" ref="EM153">SUMPRODUCT($K153:$AJ153,TRANSPOSE(EM$4:EM$29))</f>
        <v>40</v>
      </c>
      <c r="EN153" cm="1">
        <f t="array" ref="EN153">SUMPRODUCT($K153:$AJ153,TRANSPOSE(EN$4:EN$29))</f>
        <v>55</v>
      </c>
      <c r="EO153" cm="1">
        <f t="array" ref="EO153">SUMPRODUCT($K153:$AJ153,TRANSPOSE(EO$4:EO$29))</f>
        <v>55</v>
      </c>
      <c r="EP153" cm="1">
        <f t="array" ref="EP153">SUMPRODUCT($K153:$AJ153,TRANSPOSE(EP$4:EP$29))</f>
        <v>35</v>
      </c>
      <c r="EQ153" cm="1">
        <f t="array" ref="EQ153">SUMPRODUCT($K153:$AJ153,TRANSPOSE(EQ$4:EQ$29))</f>
        <v>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6"/>
        <v>0</v>
      </c>
      <c r="FB153" t="b">
        <f t="shared" si="37"/>
        <v>0</v>
      </c>
    </row>
    <row r="154" spans="1:158" hidden="1" x14ac:dyDescent="0.2">
      <c r="A154">
        <v>172</v>
      </c>
      <c r="B154" s="7" t="s">
        <v>1339</v>
      </c>
      <c r="C154" t="s">
        <v>17</v>
      </c>
      <c r="D154">
        <v>411813444</v>
      </c>
      <c r="E154" t="s">
        <v>1338</v>
      </c>
      <c r="F154">
        <v>400563240</v>
      </c>
      <c r="G154" t="s">
        <v>6</v>
      </c>
      <c r="H154" s="1">
        <v>1</v>
      </c>
      <c r="I154" s="1">
        <v>1</v>
      </c>
      <c r="J154" s="1">
        <f>VLOOKUP(B154,'[4]AVL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3"/>
        <v>315</v>
      </c>
      <c r="AL154" s="1">
        <f t="shared" si="34"/>
        <v>500</v>
      </c>
      <c r="AQ154" s="1" t="str">
        <f>VLOOKUP($B154,'[2]AVL F03 05.05.26_לעבוד'!$B$29:$H$721,6,)</f>
        <v>נדרשת עזרה אלתא</v>
      </c>
      <c r="AR154" s="1" t="s">
        <v>15</v>
      </c>
      <c r="AS154" s="1" t="s">
        <v>14</v>
      </c>
      <c r="AT154">
        <f t="shared" si="35"/>
        <v>23.48</v>
      </c>
      <c r="AU154" t="str">
        <f>VLOOKUP(B154,'[3]AVL F03 05.05.26_לעבוד'!$B$27:$B$694,1,)</f>
        <v>3769000G001-001</v>
      </c>
      <c r="AW154" t="s">
        <v>1788</v>
      </c>
      <c r="AX154">
        <v>1</v>
      </c>
      <c r="AY154">
        <v>23.48</v>
      </c>
      <c r="AZ154" t="s">
        <v>0</v>
      </c>
      <c r="BA154">
        <v>1</v>
      </c>
      <c r="BB154" t="s">
        <v>13</v>
      </c>
      <c r="BC154">
        <v>356</v>
      </c>
      <c r="BD154">
        <v>171</v>
      </c>
      <c r="BE154" t="s">
        <v>92</v>
      </c>
      <c r="BF154">
        <v>0</v>
      </c>
      <c r="BG154">
        <v>23.48</v>
      </c>
      <c r="BH154">
        <v>20</v>
      </c>
      <c r="BI154" t="s">
        <v>11</v>
      </c>
      <c r="BJ154" t="s">
        <v>453</v>
      </c>
      <c r="BK154" t="s">
        <v>5</v>
      </c>
      <c r="BL154" t="s">
        <v>5</v>
      </c>
      <c r="BM154" t="s">
        <v>9</v>
      </c>
      <c r="BN154">
        <v>23.48</v>
      </c>
      <c r="BO154" t="s">
        <v>5</v>
      </c>
      <c r="BP154">
        <v>1</v>
      </c>
      <c r="BQ154" t="s">
        <v>5</v>
      </c>
      <c r="BR154" t="s">
        <v>8</v>
      </c>
      <c r="BS154" t="s">
        <v>452</v>
      </c>
      <c r="BT154">
        <v>250</v>
      </c>
      <c r="BU154" t="s">
        <v>6</v>
      </c>
      <c r="BV154" t="s">
        <v>5</v>
      </c>
      <c r="BW154" t="s">
        <v>4</v>
      </c>
      <c r="BX154" t="s">
        <v>3</v>
      </c>
      <c r="BY154">
        <v>1</v>
      </c>
      <c r="BZ154" t="s">
        <v>29</v>
      </c>
      <c r="CA154" t="s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50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0</v>
      </c>
      <c r="DN154">
        <f>SUM($CB154,$CC154:CK154)-SUM($EC154:EL154)</f>
        <v>150</v>
      </c>
      <c r="DO154">
        <f>SUM($CB154,$CC154:CL154)-SUM($EC154:EM154)</f>
        <v>100</v>
      </c>
      <c r="DP154">
        <f>SUM($CB154,$CC154:CM154)-SUM($EC154:EN154)</f>
        <v>50</v>
      </c>
      <c r="DQ154">
        <f>SUM($CB154,$CC154:CN154)-SUM($EC154:EO154)</f>
        <v>50</v>
      </c>
      <c r="DR154">
        <f>SUM($CB154,$CC154:CO154)-SUM($EC154:EP154)</f>
        <v>50</v>
      </c>
      <c r="DS154">
        <f>SUM($CB154,$CC154:CP154)-SUM($EC154:EQ154)</f>
        <v>50</v>
      </c>
      <c r="DT154">
        <f>SUM($CB154,$CC154:CQ154)-SUM($EC154:ER154)</f>
        <v>50</v>
      </c>
      <c r="DU154">
        <f>SUM($CB154,$CC154:CR154)-SUM($EC154:ES154)</f>
        <v>50</v>
      </c>
      <c r="DV154">
        <f>SUM($CB154,$CC154:CS154)-SUM($EC154:ET154)</f>
        <v>50</v>
      </c>
      <c r="DW154">
        <f>SUM($CB154,$CC154:CT154)-SUM($EC154:EU154)</f>
        <v>50</v>
      </c>
      <c r="DX154">
        <f>SUM($CB154,$CC154:CU154)-SUM($EC154:EV154)</f>
        <v>50</v>
      </c>
      <c r="DY154">
        <f>SUM($CB154,$CC154:CV154)-SUM($EC154:EW154)</f>
        <v>50</v>
      </c>
      <c r="DZ154">
        <f>SUM($CB154,$CC154:CW154)-SUM($EC154:EX154)</f>
        <v>50</v>
      </c>
      <c r="EA154">
        <f>SUM($CB154,$CC154:CX154)-SUM($EC154:EY154)</f>
        <v>50</v>
      </c>
      <c r="EB154">
        <f>SUM($CB154,$CC154:CY154)-SUM($EC154:EZ154)</f>
        <v>50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6"/>
        <v>0</v>
      </c>
      <c r="FB154" t="b">
        <f t="shared" si="37"/>
        <v>0</v>
      </c>
    </row>
    <row r="155" spans="1:158" hidden="1" x14ac:dyDescent="0.2">
      <c r="A155">
        <v>173</v>
      </c>
      <c r="B155" s="7" t="s">
        <v>1337</v>
      </c>
      <c r="C155" t="s">
        <v>17</v>
      </c>
      <c r="D155">
        <v>410732664</v>
      </c>
      <c r="E155" t="s">
        <v>1336</v>
      </c>
      <c r="G155" t="s">
        <v>6</v>
      </c>
      <c r="H155" s="1">
        <v>1</v>
      </c>
      <c r="I155" s="1">
        <v>48</v>
      </c>
      <c r="J155" s="1">
        <f>VLOOKUP(B155,'[4]AVL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3"/>
        <v>15120</v>
      </c>
      <c r="AL155" s="1">
        <f t="shared" si="34"/>
        <v>15120</v>
      </c>
      <c r="AP155" s="1" t="s">
        <v>85</v>
      </c>
      <c r="AQ155" s="1">
        <f>VLOOKUP($B155,'[2]AVL F03 05.05.26_לעבוד'!$B$29:$H$721,6,)</f>
        <v>0</v>
      </c>
      <c r="AR155" s="1" t="s">
        <v>25</v>
      </c>
      <c r="AS155" s="1" t="s">
        <v>14</v>
      </c>
      <c r="AT155">
        <f t="shared" si="35"/>
        <v>84.48</v>
      </c>
      <c r="AU155" t="str">
        <f>VLOOKUP(B155,'[3]AVL F03 05.05.26_לעבוד'!$B$27:$B$694,1,)</f>
        <v>3SF162-0008-AX</v>
      </c>
      <c r="AW155" t="s">
        <v>1720</v>
      </c>
      <c r="AX155">
        <v>1</v>
      </c>
      <c r="AY155">
        <v>1.76</v>
      </c>
      <c r="AZ155" t="s">
        <v>0</v>
      </c>
      <c r="BA155">
        <v>1</v>
      </c>
      <c r="BB155" t="s">
        <v>13</v>
      </c>
      <c r="BC155">
        <v>357</v>
      </c>
      <c r="BD155">
        <v>127</v>
      </c>
      <c r="BE155" t="s">
        <v>92</v>
      </c>
      <c r="BF155">
        <v>0</v>
      </c>
      <c r="BG155">
        <v>1.76</v>
      </c>
      <c r="BH155">
        <v>20</v>
      </c>
      <c r="BI155" t="s">
        <v>11</v>
      </c>
      <c r="BJ155" t="s">
        <v>117</v>
      </c>
      <c r="BK155" t="s">
        <v>5</v>
      </c>
      <c r="BL155" t="s">
        <v>5</v>
      </c>
      <c r="BM155" t="s">
        <v>9</v>
      </c>
      <c r="BN155">
        <v>1.76</v>
      </c>
      <c r="BO155" t="s">
        <v>5</v>
      </c>
      <c r="BP155">
        <v>1</v>
      </c>
      <c r="BQ155" t="s">
        <v>5</v>
      </c>
      <c r="BR155" t="s">
        <v>8</v>
      </c>
      <c r="BS155" t="s">
        <v>116</v>
      </c>
      <c r="BT155">
        <v>1</v>
      </c>
      <c r="BU155" t="s">
        <v>6</v>
      </c>
      <c r="BV155" t="s">
        <v>5</v>
      </c>
      <c r="BW155" t="s">
        <v>4</v>
      </c>
      <c r="BX155" t="s">
        <v>3</v>
      </c>
      <c r="BY155">
        <v>1</v>
      </c>
      <c r="BZ155" t="s">
        <v>1335</v>
      </c>
      <c r="CA155" t="s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6"/>
        <v>0</v>
      </c>
      <c r="FB155" t="b">
        <f t="shared" si="37"/>
        <v>0</v>
      </c>
    </row>
    <row r="156" spans="1:158" hidden="1" x14ac:dyDescent="0.2">
      <c r="A156">
        <v>174</v>
      </c>
      <c r="B156" s="7" t="s">
        <v>1334</v>
      </c>
      <c r="C156" t="s">
        <v>17</v>
      </c>
      <c r="D156">
        <v>401534899</v>
      </c>
      <c r="E156" t="s">
        <v>1333</v>
      </c>
      <c r="F156">
        <v>416955770</v>
      </c>
      <c r="G156" t="s">
        <v>6</v>
      </c>
      <c r="H156" s="1">
        <v>2</v>
      </c>
      <c r="I156" s="1">
        <v>1</v>
      </c>
      <c r="J156" s="1">
        <f>VLOOKUP(B156,'[4]AVL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3"/>
        <v>315</v>
      </c>
      <c r="AL156" s="1">
        <f t="shared" si="34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26</v>
      </c>
      <c r="AQ156" s="1">
        <f>VLOOKUP($B156,'[2]AVL F03 05.05.26_לעבוד'!$B$29:$H$721,6,)</f>
        <v>0</v>
      </c>
      <c r="AR156" s="1" t="s">
        <v>25</v>
      </c>
      <c r="AS156" s="1" t="s">
        <v>93</v>
      </c>
      <c r="AT156">
        <f t="shared" si="35"/>
        <v>5.5</v>
      </c>
      <c r="AU156" t="str">
        <f>VLOOKUP(B156,'[3]AVL F03 05.05.26_לעבוד'!$B$27:$B$694,1,)</f>
        <v>4HP5ON-SS</v>
      </c>
      <c r="AW156" t="s">
        <v>1728</v>
      </c>
      <c r="AX156" t="s">
        <v>1330</v>
      </c>
      <c r="AY156">
        <v>5.5</v>
      </c>
      <c r="AZ156" t="s">
        <v>0</v>
      </c>
      <c r="BA156">
        <v>2</v>
      </c>
      <c r="BB156" t="s">
        <v>13</v>
      </c>
      <c r="BC156">
        <v>102</v>
      </c>
      <c r="BD156">
        <v>30</v>
      </c>
      <c r="BE156" t="s">
        <v>123</v>
      </c>
      <c r="BF156">
        <v>0</v>
      </c>
      <c r="BG156">
        <v>5.5</v>
      </c>
      <c r="BH156">
        <v>20</v>
      </c>
      <c r="BI156" t="s">
        <v>11</v>
      </c>
      <c r="BJ156" t="s">
        <v>1332</v>
      </c>
      <c r="BK156" t="s">
        <v>5</v>
      </c>
      <c r="BL156" t="s">
        <v>5</v>
      </c>
      <c r="BM156" t="s">
        <v>22</v>
      </c>
      <c r="BN156">
        <v>5.5</v>
      </c>
      <c r="BO156" t="s">
        <v>5</v>
      </c>
      <c r="BP156">
        <v>1</v>
      </c>
      <c r="BQ156" t="s">
        <v>5</v>
      </c>
      <c r="BR156" t="s">
        <v>8</v>
      </c>
      <c r="BS156" t="s">
        <v>1331</v>
      </c>
      <c r="BT156">
        <v>200</v>
      </c>
      <c r="BU156" t="s">
        <v>6</v>
      </c>
      <c r="BV156" t="s">
        <v>5</v>
      </c>
      <c r="BW156">
        <v>518</v>
      </c>
      <c r="BX156" t="s">
        <v>3</v>
      </c>
      <c r="BY156" t="s">
        <v>1330</v>
      </c>
      <c r="BZ156" t="s">
        <v>1</v>
      </c>
      <c r="CA156" t="s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185</v>
      </c>
      <c r="DO156">
        <f>SUM($CB156,$CC156:CL156)-SUM($EC156:EM156)</f>
        <v>145</v>
      </c>
      <c r="DP156">
        <f>SUM($CB156,$CC156:CM156)-SUM($EC156:EN156)</f>
        <v>90</v>
      </c>
      <c r="DQ156">
        <f>SUM($CB156,$CC156:CN156)-SUM($EC156:EO156)</f>
        <v>35</v>
      </c>
      <c r="DR156">
        <f>SUM($CB156,$CC156:CO156)-SUM($EC156:EP156)</f>
        <v>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10</v>
      </c>
      <c r="EM156" cm="1">
        <f t="array" ref="EM156">SUMPRODUCT($K156:$AJ156,TRANSPOSE(EM$4:EM$29))</f>
        <v>40</v>
      </c>
      <c r="EN156" cm="1">
        <f t="array" ref="EN156">SUMPRODUCT($K156:$AJ156,TRANSPOSE(EN$4:EN$29))</f>
        <v>55</v>
      </c>
      <c r="EO156" cm="1">
        <f t="array" ref="EO156">SUMPRODUCT($K156:$AJ156,TRANSPOSE(EO$4:EO$29))</f>
        <v>55</v>
      </c>
      <c r="EP156" cm="1">
        <f t="array" ref="EP156">SUMPRODUCT($K156:$AJ156,TRANSPOSE(EP$4:EP$29))</f>
        <v>35</v>
      </c>
      <c r="EQ156" cm="1">
        <f t="array" ref="EQ156">SUMPRODUCT($K156:$AJ156,TRANSPOSE(EQ$4:EQ$29))</f>
        <v>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6"/>
        <v>0</v>
      </c>
      <c r="FB156" t="b">
        <f t="shared" si="37"/>
        <v>0</v>
      </c>
    </row>
    <row r="157" spans="1:158" hidden="1" x14ac:dyDescent="0.2">
      <c r="A157">
        <v>175</v>
      </c>
      <c r="B157" s="7" t="s">
        <v>1329</v>
      </c>
      <c r="C157" t="s">
        <v>1207</v>
      </c>
      <c r="D157">
        <v>421509629</v>
      </c>
      <c r="E157" t="s">
        <v>1328</v>
      </c>
      <c r="G157" t="s">
        <v>6</v>
      </c>
      <c r="H157" s="1">
        <v>1</v>
      </c>
      <c r="I157" s="1">
        <v>2</v>
      </c>
      <c r="J157" s="1">
        <f>VLOOKUP(B157,'[4]AVL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3"/>
        <v>630</v>
      </c>
      <c r="AL157" s="1">
        <f t="shared" si="34"/>
        <v>630</v>
      </c>
      <c r="AP157" s="1" t="s">
        <v>85</v>
      </c>
      <c r="AQ157" s="1" t="str">
        <f>VLOOKUP($B157,'[2]AVL F03 05.05.26_לעבוד'!$B$29:$H$721,6,)</f>
        <v>נדרשת עזרה אלתא</v>
      </c>
      <c r="AR157" s="1" t="s">
        <v>15</v>
      </c>
      <c r="AS157" s="1" t="s">
        <v>14</v>
      </c>
      <c r="AT157">
        <f t="shared" si="35"/>
        <v>236</v>
      </c>
      <c r="AU157" t="str">
        <f>VLOOKUP(B157,'[3]AVL F03 05.05.26_לעבוד'!$B$27:$B$694,1,)</f>
        <v>5206F264-001</v>
      </c>
      <c r="AW157" t="s">
        <v>1788</v>
      </c>
      <c r="AX157" t="s">
        <v>1091</v>
      </c>
      <c r="AY157">
        <v>118</v>
      </c>
      <c r="AZ157" t="s">
        <v>0</v>
      </c>
      <c r="BA157">
        <v>1</v>
      </c>
      <c r="BB157" t="s">
        <v>13</v>
      </c>
      <c r="BC157">
        <v>356</v>
      </c>
      <c r="BD157">
        <v>171</v>
      </c>
      <c r="BE157" t="s">
        <v>294</v>
      </c>
      <c r="BF157">
        <v>0</v>
      </c>
      <c r="BG157">
        <v>118</v>
      </c>
      <c r="BH157">
        <v>20</v>
      </c>
      <c r="BI157" t="s">
        <v>514</v>
      </c>
      <c r="BJ157" t="s">
        <v>33</v>
      </c>
      <c r="BK157" t="s">
        <v>5</v>
      </c>
      <c r="BL157" t="s">
        <v>5</v>
      </c>
      <c r="BM157" t="s">
        <v>9</v>
      </c>
      <c r="BN157">
        <v>118</v>
      </c>
      <c r="BO157" t="s">
        <v>5</v>
      </c>
      <c r="BP157">
        <v>230</v>
      </c>
      <c r="BQ157" t="s">
        <v>325</v>
      </c>
      <c r="BR157" t="s">
        <v>8</v>
      </c>
      <c r="BS157" t="s">
        <v>1327</v>
      </c>
      <c r="BT157">
        <v>1</v>
      </c>
      <c r="BU157" t="s">
        <v>6</v>
      </c>
      <c r="BV157" t="s">
        <v>5</v>
      </c>
      <c r="BW157" t="s">
        <v>30</v>
      </c>
      <c r="BX157" t="s">
        <v>74</v>
      </c>
      <c r="BY157" t="s">
        <v>1091</v>
      </c>
      <c r="BZ157" t="s">
        <v>1</v>
      </c>
      <c r="CA157" t="s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6"/>
        <v>0</v>
      </c>
      <c r="FB157" t="b">
        <f t="shared" si="37"/>
        <v>1</v>
      </c>
    </row>
    <row r="158" spans="1:158" hidden="1" x14ac:dyDescent="0.2">
      <c r="A158">
        <v>176</v>
      </c>
      <c r="B158" s="7" t="s">
        <v>1326</v>
      </c>
      <c r="C158" t="s">
        <v>17</v>
      </c>
      <c r="D158">
        <v>420227731</v>
      </c>
      <c r="E158" t="s">
        <v>1325</v>
      </c>
      <c r="F158">
        <v>420288959</v>
      </c>
      <c r="G158" t="s">
        <v>6</v>
      </c>
      <c r="H158" s="1">
        <v>1</v>
      </c>
      <c r="I158" s="1">
        <v>4</v>
      </c>
      <c r="J158" s="1">
        <f>VLOOKUP(B158,'[4]AVL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3"/>
        <v>1260</v>
      </c>
      <c r="AL158" s="1">
        <f t="shared" si="34"/>
        <v>1280</v>
      </c>
      <c r="AQ158" s="1" t="str">
        <f>VLOOKUP($B158,'[2]AVL F03 05.05.26_לעבוד'!$B$29:$H$721,6,)</f>
        <v xml:space="preserve"> </v>
      </c>
      <c r="AR158" s="1" t="s">
        <v>25</v>
      </c>
      <c r="AS158" s="1" t="s">
        <v>14</v>
      </c>
      <c r="AT158">
        <f t="shared" si="35"/>
        <v>1578.72</v>
      </c>
      <c r="AU158" t="str">
        <f>VLOOKUP(B158,'[3]AVL F03 05.05.26_לעבוד'!$B$27:$B$694,1,)</f>
        <v>5AGXBA5D4F27I5G</v>
      </c>
      <c r="AW158" t="s">
        <v>1729</v>
      </c>
      <c r="AX158" t="s">
        <v>1322</v>
      </c>
      <c r="AY158">
        <v>394.68</v>
      </c>
      <c r="AZ158" t="s">
        <v>0</v>
      </c>
      <c r="BA158">
        <v>1</v>
      </c>
      <c r="BB158" t="s">
        <v>13</v>
      </c>
      <c r="BC158">
        <v>357</v>
      </c>
      <c r="BD158">
        <v>239</v>
      </c>
      <c r="BE158" t="s">
        <v>53</v>
      </c>
      <c r="BF158">
        <v>0</v>
      </c>
      <c r="BG158">
        <v>394.68</v>
      </c>
      <c r="BH158">
        <v>20</v>
      </c>
      <c r="BI158" t="s">
        <v>11</v>
      </c>
      <c r="BJ158" t="s">
        <v>44</v>
      </c>
      <c r="BK158" t="s">
        <v>5</v>
      </c>
      <c r="BL158">
        <v>1</v>
      </c>
      <c r="BM158" t="s">
        <v>22</v>
      </c>
      <c r="BN158">
        <v>394.68</v>
      </c>
      <c r="BO158" t="s">
        <v>5</v>
      </c>
      <c r="BP158">
        <v>1</v>
      </c>
      <c r="BQ158" t="s">
        <v>5</v>
      </c>
      <c r="BR158" t="s">
        <v>8</v>
      </c>
      <c r="BS158" t="s">
        <v>43</v>
      </c>
      <c r="BT158">
        <v>40</v>
      </c>
      <c r="BU158" t="s">
        <v>6</v>
      </c>
      <c r="BV158" t="s">
        <v>368</v>
      </c>
      <c r="BW158" t="s">
        <v>42</v>
      </c>
      <c r="BX158" t="s">
        <v>3</v>
      </c>
      <c r="BY158" t="s">
        <v>1322</v>
      </c>
      <c r="BZ158" t="s">
        <v>1</v>
      </c>
      <c r="CA158" t="s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6"/>
        <v>0</v>
      </c>
      <c r="FB158" t="b">
        <f t="shared" si="37"/>
        <v>0</v>
      </c>
    </row>
    <row r="159" spans="1:158" hidden="1" x14ac:dyDescent="0.2">
      <c r="A159">
        <v>177</v>
      </c>
      <c r="B159" s="7" t="s">
        <v>1324</v>
      </c>
      <c r="C159" t="s">
        <v>17</v>
      </c>
      <c r="D159">
        <v>422068842</v>
      </c>
      <c r="E159" t="s">
        <v>1323</v>
      </c>
      <c r="G159" t="s">
        <v>6</v>
      </c>
      <c r="H159" s="1">
        <v>1</v>
      </c>
      <c r="I159" s="1">
        <v>1</v>
      </c>
      <c r="J159" s="1">
        <f>VLOOKUP(B159,'[4]AVL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8">SUM(K159:AJ159)*300*1.05</f>
        <v>315</v>
      </c>
      <c r="AL159" s="1">
        <f t="shared" ref="AL159:AL222" si="39">CEILING(AK159,BT159)</f>
        <v>336</v>
      </c>
      <c r="AQ159" s="1">
        <f>VLOOKUP($B159,'[2]AVL F03 05.05.26_לעבוד'!$B$29:$H$721,6,)</f>
        <v>0</v>
      </c>
      <c r="AR159" s="1" t="s">
        <v>25</v>
      </c>
      <c r="AS159" s="1" t="s">
        <v>14</v>
      </c>
      <c r="AT159">
        <f t="shared" ref="AT159:AT222" si="40">SUM(K159:AJ159)*AY159</f>
        <v>473.61</v>
      </c>
      <c r="AU159" t="str">
        <f>VLOOKUP(B159,'[3]AVL F03 05.05.26_לעבוד'!$B$27:$B$694,1,)</f>
        <v>5AGXFB1H4F35I3G</v>
      </c>
      <c r="AW159" t="s">
        <v>1729</v>
      </c>
      <c r="AX159" t="s">
        <v>1322</v>
      </c>
      <c r="AY159">
        <v>473.61</v>
      </c>
      <c r="AZ159" t="s">
        <v>0</v>
      </c>
      <c r="BA159">
        <v>1</v>
      </c>
      <c r="BB159" t="s">
        <v>13</v>
      </c>
      <c r="BC159">
        <v>357</v>
      </c>
      <c r="BD159">
        <v>175</v>
      </c>
      <c r="BE159" t="s">
        <v>53</v>
      </c>
      <c r="BF159">
        <v>0</v>
      </c>
      <c r="BG159">
        <v>473.61</v>
      </c>
      <c r="BH159">
        <v>20</v>
      </c>
      <c r="BI159" t="s">
        <v>11</v>
      </c>
      <c r="BJ159" t="s">
        <v>44</v>
      </c>
      <c r="BK159" t="s">
        <v>5</v>
      </c>
      <c r="BL159">
        <v>1</v>
      </c>
      <c r="BM159" t="s">
        <v>22</v>
      </c>
      <c r="BN159">
        <v>473.61</v>
      </c>
      <c r="BO159" t="s">
        <v>5</v>
      </c>
      <c r="BP159">
        <v>1</v>
      </c>
      <c r="BQ159" t="s">
        <v>5</v>
      </c>
      <c r="BR159" t="s">
        <v>8</v>
      </c>
      <c r="BS159" t="s">
        <v>43</v>
      </c>
      <c r="BT159">
        <v>24</v>
      </c>
      <c r="BU159" t="s">
        <v>6</v>
      </c>
      <c r="BV159" t="s">
        <v>368</v>
      </c>
      <c r="BW159" t="s">
        <v>42</v>
      </c>
      <c r="BX159" t="s">
        <v>3</v>
      </c>
      <c r="BY159" t="s">
        <v>1322</v>
      </c>
      <c r="BZ159" t="s">
        <v>1</v>
      </c>
      <c r="CA159" t="s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41">SUM(EC159:EZ159)-200*SUM(K159:AJ159)</f>
        <v>0</v>
      </c>
      <c r="FB159" t="b">
        <f t="shared" si="37"/>
        <v>0</v>
      </c>
    </row>
    <row r="160" spans="1:158" hidden="1" x14ac:dyDescent="0.2">
      <c r="A160">
        <v>179</v>
      </c>
      <c r="B160" s="7" t="s">
        <v>1321</v>
      </c>
      <c r="C160" t="s">
        <v>1167</v>
      </c>
      <c r="D160">
        <v>409688409</v>
      </c>
      <c r="E160" t="s">
        <v>1320</v>
      </c>
      <c r="G160" t="s">
        <v>6</v>
      </c>
      <c r="H160" s="1">
        <v>1</v>
      </c>
      <c r="I160" s="1">
        <v>1</v>
      </c>
      <c r="J160" s="1">
        <f>VLOOKUP(B160,'[4]AVL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8"/>
        <v>315</v>
      </c>
      <c r="AL160" s="1">
        <f t="shared" si="39"/>
        <v>315</v>
      </c>
      <c r="AP160" s="1" t="s">
        <v>85</v>
      </c>
      <c r="AQ160" s="1">
        <f>VLOOKUP($B160,'[2]AVL F03 05.05.26_לעבוד'!$B$29:$H$721,6,)</f>
        <v>0</v>
      </c>
      <c r="AR160" s="1" t="s">
        <v>25</v>
      </c>
      <c r="AS160" s="1" t="s">
        <v>93</v>
      </c>
      <c r="AT160">
        <f t="shared" si="40"/>
        <v>0</v>
      </c>
      <c r="AU160" t="str">
        <f>VLOOKUP(B160,'[3]AVL F03 05.05.26_לעבוד'!$B$27:$B$694,1,)</f>
        <v>6930N012-001</v>
      </c>
      <c r="AW160" t="s">
        <v>1716</v>
      </c>
      <c r="AX160">
        <v>1</v>
      </c>
      <c r="AY160">
        <v>0</v>
      </c>
      <c r="AZ160" t="s">
        <v>0</v>
      </c>
      <c r="BA160">
        <v>1</v>
      </c>
      <c r="BB160" t="s">
        <v>261</v>
      </c>
      <c r="BC160">
        <v>110</v>
      </c>
      <c r="BD160">
        <v>40</v>
      </c>
      <c r="BE160" t="s">
        <v>1188</v>
      </c>
      <c r="BF160">
        <v>0</v>
      </c>
      <c r="BG160">
        <v>0</v>
      </c>
      <c r="BH160">
        <v>20</v>
      </c>
      <c r="BI160" t="s">
        <v>514</v>
      </c>
      <c r="BJ160" t="s">
        <v>1187</v>
      </c>
      <c r="BK160" t="s">
        <v>5</v>
      </c>
      <c r="BL160" t="s">
        <v>5</v>
      </c>
      <c r="BM160" t="s">
        <v>9</v>
      </c>
      <c r="BN160">
        <v>0</v>
      </c>
      <c r="BO160" t="s">
        <v>5</v>
      </c>
      <c r="BP160">
        <v>900</v>
      </c>
      <c r="BQ160" t="s">
        <v>325</v>
      </c>
      <c r="BR160" t="s">
        <v>8</v>
      </c>
      <c r="BS160" t="s">
        <v>1186</v>
      </c>
      <c r="BT160">
        <v>1</v>
      </c>
      <c r="BU160" t="s">
        <v>6</v>
      </c>
      <c r="BV160" t="s">
        <v>5</v>
      </c>
      <c r="BW160">
        <v>957</v>
      </c>
      <c r="BX160" t="s">
        <v>1170</v>
      </c>
      <c r="BY160">
        <v>1</v>
      </c>
      <c r="BZ160">
        <v>0</v>
      </c>
      <c r="CA160" t="s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150</v>
      </c>
      <c r="DP160">
        <f>SUM($CB160,$CC160:CM160)-SUM($EC160:EN160)</f>
        <v>100</v>
      </c>
      <c r="DQ160">
        <f>SUM($CB160,$CC160:CN160)-SUM($EC160:EO160)</f>
        <v>50</v>
      </c>
      <c r="DR160">
        <f>SUM($CB160,$CC160:CO160)-SUM($EC160:EP160)</f>
        <v>0</v>
      </c>
      <c r="DS160">
        <f>SUM($CB160,$CC160:CP160)-SUM($EC160:EQ160)</f>
        <v>0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40</v>
      </c>
      <c r="EN160" cm="1">
        <f t="array" ref="EN160">SUMPRODUCT($K160:$AJ160,TRANSPOSE(EN$4:EN$29))</f>
        <v>50</v>
      </c>
      <c r="EO160" cm="1">
        <f t="array" ref="EO160">SUMPRODUCT($K160:$AJ160,TRANSPOSE(EO$4:EO$29))</f>
        <v>50</v>
      </c>
      <c r="EP160" cm="1">
        <f t="array" ref="EP160">SUMPRODUCT($K160:$AJ160,TRANSPOSE(EP$4:EP$29))</f>
        <v>50</v>
      </c>
      <c r="EQ160" cm="1">
        <f t="array" ref="EQ160">SUMPRODUCT($K160:$AJ160,TRANSPOSE(EQ$4:EQ$29))</f>
        <v>0</v>
      </c>
      <c r="ER160" cm="1">
        <f t="array" ref="ER160">SUMPRODUCT($K160:$AJ160,TRANSPOSE(ER$4:ER$29))</f>
        <v>0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41"/>
        <v>0</v>
      </c>
      <c r="FB160" t="b">
        <f t="shared" ref="FB160:FB223" si="42">OR(DM160&lt;0,DN160&lt;0)</f>
        <v>0</v>
      </c>
    </row>
    <row r="161" spans="1:158" hidden="1" x14ac:dyDescent="0.2">
      <c r="A161">
        <v>180</v>
      </c>
      <c r="B161" s="7" t="s">
        <v>1319</v>
      </c>
      <c r="C161" t="s">
        <v>1167</v>
      </c>
      <c r="D161">
        <v>409725888</v>
      </c>
      <c r="E161" t="s">
        <v>1318</v>
      </c>
      <c r="G161" t="s">
        <v>6</v>
      </c>
      <c r="H161" s="1">
        <v>1</v>
      </c>
      <c r="I161" s="1">
        <v>1</v>
      </c>
      <c r="J161" s="1">
        <f>VLOOKUP(B161,'[4]AVL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8"/>
        <v>315</v>
      </c>
      <c r="AL161" s="1">
        <f t="shared" si="39"/>
        <v>315</v>
      </c>
      <c r="AP161" s="1" t="s">
        <v>85</v>
      </c>
      <c r="AQ161" s="1">
        <f>VLOOKUP($B161,'[2]AVL F03 05.05.26_לעבוד'!$B$29:$H$721,6,)</f>
        <v>0</v>
      </c>
      <c r="AR161" s="1" t="s">
        <v>25</v>
      </c>
      <c r="AS161" s="1" t="s">
        <v>93</v>
      </c>
      <c r="AT161">
        <f t="shared" si="40"/>
        <v>0</v>
      </c>
      <c r="AU161" t="str">
        <f>VLOOKUP(B161,'[3]AVL F03 05.05.26_לעבוד'!$B$27:$B$694,1,)</f>
        <v>6930N013-001</v>
      </c>
      <c r="AW161" t="s">
        <v>1716</v>
      </c>
      <c r="AX161">
        <v>1</v>
      </c>
      <c r="AY161">
        <v>0</v>
      </c>
      <c r="AZ161" t="s">
        <v>0</v>
      </c>
      <c r="BA161">
        <v>1</v>
      </c>
      <c r="BB161" t="s">
        <v>261</v>
      </c>
      <c r="BC161">
        <v>110</v>
      </c>
      <c r="BD161">
        <v>40</v>
      </c>
      <c r="BE161" t="s">
        <v>1188</v>
      </c>
      <c r="BF161">
        <v>0</v>
      </c>
      <c r="BG161">
        <v>0</v>
      </c>
      <c r="BH161">
        <v>20</v>
      </c>
      <c r="BI161" t="s">
        <v>514</v>
      </c>
      <c r="BJ161" t="s">
        <v>1187</v>
      </c>
      <c r="BK161" t="s">
        <v>5</v>
      </c>
      <c r="BL161" t="s">
        <v>5</v>
      </c>
      <c r="BM161" t="s">
        <v>9</v>
      </c>
      <c r="BN161">
        <v>0</v>
      </c>
      <c r="BO161" t="s">
        <v>5</v>
      </c>
      <c r="BP161">
        <v>900</v>
      </c>
      <c r="BQ161" t="s">
        <v>325</v>
      </c>
      <c r="BR161" t="s">
        <v>8</v>
      </c>
      <c r="BS161" t="s">
        <v>1186</v>
      </c>
      <c r="BT161">
        <v>1</v>
      </c>
      <c r="BU161" t="s">
        <v>6</v>
      </c>
      <c r="BV161" t="s">
        <v>5</v>
      </c>
      <c r="BW161">
        <v>957</v>
      </c>
      <c r="BX161" t="s">
        <v>1170</v>
      </c>
      <c r="BY161">
        <v>1</v>
      </c>
      <c r="BZ161">
        <v>0</v>
      </c>
      <c r="CA161" t="s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150</v>
      </c>
      <c r="DP161">
        <f>SUM($CB161,$CC161:CM161)-SUM($EC161:EN161)</f>
        <v>100</v>
      </c>
      <c r="DQ161">
        <f>SUM($CB161,$CC161:CN161)-SUM($EC161:EO161)</f>
        <v>50</v>
      </c>
      <c r="DR161">
        <f>SUM($CB161,$CC161:CO161)-SUM($EC161:EP161)</f>
        <v>0</v>
      </c>
      <c r="DS161">
        <f>SUM($CB161,$CC161:CP161)-SUM($EC161:EQ161)</f>
        <v>0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40</v>
      </c>
      <c r="EN161" cm="1">
        <f t="array" ref="EN161">SUMPRODUCT($K161:$AJ161,TRANSPOSE(EN$4:EN$29))</f>
        <v>50</v>
      </c>
      <c r="EO161" cm="1">
        <f t="array" ref="EO161">SUMPRODUCT($K161:$AJ161,TRANSPOSE(EO$4:EO$29))</f>
        <v>50</v>
      </c>
      <c r="EP161" cm="1">
        <f t="array" ref="EP161">SUMPRODUCT($K161:$AJ161,TRANSPOSE(EP$4:EP$29))</f>
        <v>50</v>
      </c>
      <c r="EQ161" cm="1">
        <f t="array" ref="EQ161">SUMPRODUCT($K161:$AJ161,TRANSPOSE(EQ$4:EQ$29))</f>
        <v>0</v>
      </c>
      <c r="ER161" cm="1">
        <f t="array" ref="ER161">SUMPRODUCT($K161:$AJ161,TRANSPOSE(ER$4:ER$29))</f>
        <v>0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41"/>
        <v>0</v>
      </c>
      <c r="FB161" t="b">
        <f t="shared" si="42"/>
        <v>0</v>
      </c>
    </row>
    <row r="162" spans="1:158" hidden="1" x14ac:dyDescent="0.2">
      <c r="A162">
        <v>181</v>
      </c>
      <c r="B162" s="7" t="s">
        <v>1317</v>
      </c>
      <c r="C162" t="s">
        <v>1167</v>
      </c>
      <c r="D162">
        <v>409725887</v>
      </c>
      <c r="E162" t="s">
        <v>1316</v>
      </c>
      <c r="G162" t="s">
        <v>6</v>
      </c>
      <c r="H162" s="1">
        <v>1</v>
      </c>
      <c r="I162" s="1">
        <v>1</v>
      </c>
      <c r="J162" s="1">
        <f>VLOOKUP(B162,'[4]AVL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8"/>
        <v>315</v>
      </c>
      <c r="AL162" s="1">
        <f t="shared" si="39"/>
        <v>315</v>
      </c>
      <c r="AP162" s="1" t="s">
        <v>85</v>
      </c>
      <c r="AQ162" s="1">
        <f>VLOOKUP($B162,'[2]AVL F03 05.05.26_לעבוד'!$B$29:$H$721,6,)</f>
        <v>0</v>
      </c>
      <c r="AR162" s="1" t="s">
        <v>25</v>
      </c>
      <c r="AS162" s="1" t="s">
        <v>93</v>
      </c>
      <c r="AT162">
        <f t="shared" si="40"/>
        <v>0</v>
      </c>
      <c r="AU162" t="str">
        <f>VLOOKUP(B162,'[3]AVL F03 05.05.26_לעבוד'!$B$27:$B$694,1,)</f>
        <v>6930N014-001</v>
      </c>
      <c r="AW162" t="s">
        <v>1730</v>
      </c>
      <c r="AX162">
        <v>1</v>
      </c>
      <c r="AY162">
        <v>0</v>
      </c>
      <c r="AZ162" t="s">
        <v>0</v>
      </c>
      <c r="BA162">
        <v>1</v>
      </c>
      <c r="BB162" t="s">
        <v>261</v>
      </c>
      <c r="BC162">
        <v>110</v>
      </c>
      <c r="BD162">
        <v>40</v>
      </c>
      <c r="BE162" t="s">
        <v>1188</v>
      </c>
      <c r="BF162">
        <v>0</v>
      </c>
      <c r="BG162">
        <v>0</v>
      </c>
      <c r="BH162">
        <v>20</v>
      </c>
      <c r="BI162" t="s">
        <v>514</v>
      </c>
      <c r="BJ162" t="s">
        <v>1187</v>
      </c>
      <c r="BK162" t="s">
        <v>5</v>
      </c>
      <c r="BL162" t="s">
        <v>5</v>
      </c>
      <c r="BM162" t="s">
        <v>9</v>
      </c>
      <c r="BN162">
        <v>0</v>
      </c>
      <c r="BO162" t="s">
        <v>5</v>
      </c>
      <c r="BP162">
        <v>900</v>
      </c>
      <c r="BQ162" t="s">
        <v>325</v>
      </c>
      <c r="BR162" t="s">
        <v>8</v>
      </c>
      <c r="BS162" t="s">
        <v>1186</v>
      </c>
      <c r="BT162">
        <v>1</v>
      </c>
      <c r="BU162" t="s">
        <v>6</v>
      </c>
      <c r="BV162" t="s">
        <v>5</v>
      </c>
      <c r="BW162">
        <v>957</v>
      </c>
      <c r="BX162" t="s">
        <v>1170</v>
      </c>
      <c r="BY162">
        <v>1</v>
      </c>
      <c r="BZ162">
        <v>0</v>
      </c>
      <c r="CA162" t="s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150</v>
      </c>
      <c r="DP162">
        <f>SUM($CB162,$CC162:CM162)-SUM($EC162:EN162)</f>
        <v>100</v>
      </c>
      <c r="DQ162">
        <f>SUM($CB162,$CC162:CN162)-SUM($EC162:EO162)</f>
        <v>50</v>
      </c>
      <c r="DR162">
        <f>SUM($CB162,$CC162:CO162)-SUM($EC162:EP162)</f>
        <v>0</v>
      </c>
      <c r="DS162">
        <f>SUM($CB162,$CC162:CP162)-SUM($EC162:EQ162)</f>
        <v>0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40</v>
      </c>
      <c r="EN162" cm="1">
        <f t="array" ref="EN162">SUMPRODUCT($K162:$AJ162,TRANSPOSE(EN$4:EN$29))</f>
        <v>50</v>
      </c>
      <c r="EO162" cm="1">
        <f t="array" ref="EO162">SUMPRODUCT($K162:$AJ162,TRANSPOSE(EO$4:EO$29))</f>
        <v>50</v>
      </c>
      <c r="EP162" cm="1">
        <f t="array" ref="EP162">SUMPRODUCT($K162:$AJ162,TRANSPOSE(EP$4:EP$29))</f>
        <v>50</v>
      </c>
      <c r="EQ162" cm="1">
        <f t="array" ref="EQ162">SUMPRODUCT($K162:$AJ162,TRANSPOSE(EQ$4:EQ$29))</f>
        <v>0</v>
      </c>
      <c r="ER162" cm="1">
        <f t="array" ref="ER162">SUMPRODUCT($K162:$AJ162,TRANSPOSE(ER$4:ER$29))</f>
        <v>0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41"/>
        <v>0</v>
      </c>
      <c r="FB162" t="b">
        <f t="shared" si="42"/>
        <v>0</v>
      </c>
    </row>
    <row r="163" spans="1:158" hidden="1" x14ac:dyDescent="0.2">
      <c r="A163">
        <v>182</v>
      </c>
      <c r="B163" s="7" t="s">
        <v>1315</v>
      </c>
      <c r="C163" t="s">
        <v>1167</v>
      </c>
      <c r="D163">
        <v>409715135</v>
      </c>
      <c r="E163" t="s">
        <v>1314</v>
      </c>
      <c r="G163" t="s">
        <v>6</v>
      </c>
      <c r="H163" s="1">
        <v>1</v>
      </c>
      <c r="I163" s="1">
        <v>1</v>
      </c>
      <c r="J163" s="1">
        <f>VLOOKUP(B163,'[4]AVL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8"/>
        <v>315</v>
      </c>
      <c r="AL163" s="1">
        <f t="shared" si="39"/>
        <v>315</v>
      </c>
      <c r="AP163" s="1" t="s">
        <v>85</v>
      </c>
      <c r="AQ163" s="1">
        <f>VLOOKUP($B163,'[2]AVL F03 05.05.26_לעבוד'!$B$29:$H$721,6,)</f>
        <v>0</v>
      </c>
      <c r="AR163" s="1" t="s">
        <v>25</v>
      </c>
      <c r="AS163" s="1" t="s">
        <v>93</v>
      </c>
      <c r="AT163">
        <f t="shared" si="40"/>
        <v>0</v>
      </c>
      <c r="AU163" t="str">
        <f>VLOOKUP(B163,'[3]AVL F03 05.05.26_לעבוד'!$B$27:$B$694,1,)</f>
        <v>6930N015-001</v>
      </c>
      <c r="AW163" t="s">
        <v>1716</v>
      </c>
      <c r="AX163">
        <v>1</v>
      </c>
      <c r="AY163">
        <v>0</v>
      </c>
      <c r="AZ163" t="s">
        <v>0</v>
      </c>
      <c r="BA163">
        <v>1</v>
      </c>
      <c r="BB163" t="s">
        <v>261</v>
      </c>
      <c r="BC163">
        <v>110</v>
      </c>
      <c r="BD163">
        <v>40</v>
      </c>
      <c r="BE163" t="s">
        <v>1188</v>
      </c>
      <c r="BF163">
        <v>0</v>
      </c>
      <c r="BG163">
        <v>0</v>
      </c>
      <c r="BH163">
        <v>20</v>
      </c>
      <c r="BI163" t="s">
        <v>514</v>
      </c>
      <c r="BJ163" t="s">
        <v>1187</v>
      </c>
      <c r="BK163" t="s">
        <v>5</v>
      </c>
      <c r="BL163" t="s">
        <v>5</v>
      </c>
      <c r="BM163" t="s">
        <v>9</v>
      </c>
      <c r="BN163">
        <v>0</v>
      </c>
      <c r="BO163" t="s">
        <v>5</v>
      </c>
      <c r="BP163">
        <v>900</v>
      </c>
      <c r="BQ163" t="s">
        <v>325</v>
      </c>
      <c r="BR163" t="s">
        <v>8</v>
      </c>
      <c r="BS163" t="s">
        <v>1186</v>
      </c>
      <c r="BT163">
        <v>1</v>
      </c>
      <c r="BU163" t="s">
        <v>6</v>
      </c>
      <c r="BV163" t="s">
        <v>5</v>
      </c>
      <c r="BW163">
        <v>957</v>
      </c>
      <c r="BX163" t="s">
        <v>1170</v>
      </c>
      <c r="BY163">
        <v>1</v>
      </c>
      <c r="BZ163">
        <v>0</v>
      </c>
      <c r="CA163" t="s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150</v>
      </c>
      <c r="DP163">
        <f>SUM($CB163,$CC163:CM163)-SUM($EC163:EN163)</f>
        <v>100</v>
      </c>
      <c r="DQ163">
        <f>SUM($CB163,$CC163:CN163)-SUM($EC163:EO163)</f>
        <v>50</v>
      </c>
      <c r="DR163">
        <f>SUM($CB163,$CC163:CO163)-SUM($EC163:EP163)</f>
        <v>0</v>
      </c>
      <c r="DS163">
        <f>SUM($CB163,$CC163:CP163)-SUM($EC163:EQ163)</f>
        <v>0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40</v>
      </c>
      <c r="EN163" cm="1">
        <f t="array" ref="EN163">SUMPRODUCT($K163:$AJ163,TRANSPOSE(EN$4:EN$29))</f>
        <v>50</v>
      </c>
      <c r="EO163" cm="1">
        <f t="array" ref="EO163">SUMPRODUCT($K163:$AJ163,TRANSPOSE(EO$4:EO$29))</f>
        <v>50</v>
      </c>
      <c r="EP163" cm="1">
        <f t="array" ref="EP163">SUMPRODUCT($K163:$AJ163,TRANSPOSE(EP$4:EP$29))</f>
        <v>50</v>
      </c>
      <c r="EQ163" cm="1">
        <f t="array" ref="EQ163">SUMPRODUCT($K163:$AJ163,TRANSPOSE(EQ$4:EQ$29))</f>
        <v>0</v>
      </c>
      <c r="ER163" cm="1">
        <f t="array" ref="ER163">SUMPRODUCT($K163:$AJ163,TRANSPOSE(ER$4:ER$29))</f>
        <v>0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41"/>
        <v>0</v>
      </c>
      <c r="FB163" t="b">
        <f t="shared" si="42"/>
        <v>0</v>
      </c>
    </row>
    <row r="164" spans="1:158" hidden="1" x14ac:dyDescent="0.2">
      <c r="A164">
        <v>183</v>
      </c>
      <c r="B164" s="7" t="s">
        <v>1313</v>
      </c>
      <c r="C164" t="s">
        <v>1167</v>
      </c>
      <c r="D164">
        <v>413461104</v>
      </c>
      <c r="E164" t="s">
        <v>1312</v>
      </c>
      <c r="G164" t="s">
        <v>6</v>
      </c>
      <c r="H164" s="1">
        <v>1</v>
      </c>
      <c r="I164" s="1">
        <v>1</v>
      </c>
      <c r="J164" s="1">
        <f>VLOOKUP(B164,'[4]AVL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8"/>
        <v>315</v>
      </c>
      <c r="AL164" s="1">
        <f t="shared" si="39"/>
        <v>315</v>
      </c>
      <c r="AP164" s="1" t="s">
        <v>85</v>
      </c>
      <c r="AQ164" s="1">
        <f>VLOOKUP($B164,'[2]AVL F03 05.05.26_לעבוד'!$B$29:$H$721,6,)</f>
        <v>0</v>
      </c>
      <c r="AR164" s="1" t="s">
        <v>25</v>
      </c>
      <c r="AS164" s="1" t="s">
        <v>93</v>
      </c>
      <c r="AT164">
        <f t="shared" si="40"/>
        <v>0</v>
      </c>
      <c r="AU164" t="str">
        <f>VLOOKUP(B164,'[3]AVL F03 05.05.26_לעבוד'!$B$27:$B$694,1,)</f>
        <v>6930N016-001</v>
      </c>
      <c r="AW164" t="s">
        <v>1730</v>
      </c>
      <c r="AX164">
        <v>1</v>
      </c>
      <c r="AY164">
        <v>0</v>
      </c>
      <c r="AZ164" t="s">
        <v>0</v>
      </c>
      <c r="BA164">
        <v>1</v>
      </c>
      <c r="BB164" t="s">
        <v>261</v>
      </c>
      <c r="BC164">
        <v>110</v>
      </c>
      <c r="BD164">
        <v>40</v>
      </c>
      <c r="BE164" t="s">
        <v>1188</v>
      </c>
      <c r="BF164">
        <v>0</v>
      </c>
      <c r="BG164">
        <v>0</v>
      </c>
      <c r="BH164">
        <v>20</v>
      </c>
      <c r="BI164" t="s">
        <v>514</v>
      </c>
      <c r="BJ164" t="s">
        <v>1187</v>
      </c>
      <c r="BK164" t="s">
        <v>5</v>
      </c>
      <c r="BL164" t="s">
        <v>5</v>
      </c>
      <c r="BM164" t="s">
        <v>9</v>
      </c>
      <c r="BN164">
        <v>0</v>
      </c>
      <c r="BO164" t="s">
        <v>5</v>
      </c>
      <c r="BP164">
        <v>900</v>
      </c>
      <c r="BQ164" t="s">
        <v>325</v>
      </c>
      <c r="BR164" t="s">
        <v>8</v>
      </c>
      <c r="BS164" t="s">
        <v>1186</v>
      </c>
      <c r="BT164">
        <v>1</v>
      </c>
      <c r="BU164" t="s">
        <v>6</v>
      </c>
      <c r="BV164" t="s">
        <v>5</v>
      </c>
      <c r="BW164">
        <v>957</v>
      </c>
      <c r="BX164" t="s">
        <v>1170</v>
      </c>
      <c r="BY164">
        <v>1</v>
      </c>
      <c r="BZ164">
        <v>0</v>
      </c>
      <c r="CA164" t="s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150</v>
      </c>
      <c r="DP164">
        <f>SUM($CB164,$CC164:CM164)-SUM($EC164:EN164)</f>
        <v>100</v>
      </c>
      <c r="DQ164">
        <f>SUM($CB164,$CC164:CN164)-SUM($EC164:EO164)</f>
        <v>50</v>
      </c>
      <c r="DR164">
        <f>SUM($CB164,$CC164:CO164)-SUM($EC164:EP164)</f>
        <v>0</v>
      </c>
      <c r="DS164">
        <f>SUM($CB164,$CC164:CP164)-SUM($EC164:EQ164)</f>
        <v>0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40</v>
      </c>
      <c r="EN164" cm="1">
        <f t="array" ref="EN164">SUMPRODUCT($K164:$AJ164,TRANSPOSE(EN$4:EN$29))</f>
        <v>50</v>
      </c>
      <c r="EO164" cm="1">
        <f t="array" ref="EO164">SUMPRODUCT($K164:$AJ164,TRANSPOSE(EO$4:EO$29))</f>
        <v>50</v>
      </c>
      <c r="EP164" cm="1">
        <f t="array" ref="EP164">SUMPRODUCT($K164:$AJ164,TRANSPOSE(EP$4:EP$29))</f>
        <v>50</v>
      </c>
      <c r="EQ164" cm="1">
        <f t="array" ref="EQ164">SUMPRODUCT($K164:$AJ164,TRANSPOSE(EQ$4:EQ$29))</f>
        <v>0</v>
      </c>
      <c r="ER164" cm="1">
        <f t="array" ref="ER164">SUMPRODUCT($K164:$AJ164,TRANSPOSE(ER$4:ER$29))</f>
        <v>0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41"/>
        <v>0</v>
      </c>
      <c r="FB164" t="b">
        <f t="shared" si="42"/>
        <v>0</v>
      </c>
    </row>
    <row r="165" spans="1:158" hidden="1" x14ac:dyDescent="0.2">
      <c r="A165">
        <v>184</v>
      </c>
      <c r="B165" s="8" t="s">
        <v>1307</v>
      </c>
      <c r="C165" t="s">
        <v>1167</v>
      </c>
      <c r="D165">
        <v>418465712</v>
      </c>
      <c r="E165" t="s">
        <v>1311</v>
      </c>
      <c r="G165" t="s">
        <v>6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8"/>
        <v>630</v>
      </c>
      <c r="AL165" s="1">
        <f t="shared" si="39"/>
        <v>630</v>
      </c>
      <c r="AP165" s="1" t="s">
        <v>85</v>
      </c>
      <c r="AQ165" s="1">
        <f>VLOOKUP($B165,'[2]AVL F03 05.05.26_לעבוד'!$B$29:$H$721,6,)</f>
        <v>0</v>
      </c>
      <c r="AR165" s="1" t="s">
        <v>1781</v>
      </c>
      <c r="AS165" s="1" t="s">
        <v>93</v>
      </c>
      <c r="AT165">
        <f t="shared" si="40"/>
        <v>0</v>
      </c>
      <c r="AU165" t="e">
        <f>VLOOKUP(B165,'[3]AVL F03 05.05.26_לעבוד'!$B$27:$B$694,1,)</f>
        <v>#N/A</v>
      </c>
      <c r="AV165" t="s">
        <v>1310</v>
      </c>
      <c r="AW165" t="s">
        <v>1775</v>
      </c>
      <c r="AX165">
        <v>1</v>
      </c>
      <c r="AY165">
        <v>0</v>
      </c>
      <c r="AZ165" t="s">
        <v>0</v>
      </c>
      <c r="BA165">
        <v>1</v>
      </c>
      <c r="BB165" t="s">
        <v>13</v>
      </c>
      <c r="BC165">
        <v>110</v>
      </c>
      <c r="BD165">
        <v>50</v>
      </c>
      <c r="BE165" t="s">
        <v>1173</v>
      </c>
      <c r="BF165">
        <v>0</v>
      </c>
      <c r="BG165">
        <v>0</v>
      </c>
      <c r="BH165">
        <v>20</v>
      </c>
      <c r="BI165" t="s">
        <v>514</v>
      </c>
      <c r="BJ165" t="s">
        <v>1172</v>
      </c>
      <c r="BK165" t="s">
        <v>5</v>
      </c>
      <c r="BL165" t="s">
        <v>5</v>
      </c>
      <c r="BM165" t="s">
        <v>38</v>
      </c>
      <c r="BN165">
        <v>0</v>
      </c>
      <c r="BO165" t="s">
        <v>5</v>
      </c>
      <c r="BP165">
        <v>860</v>
      </c>
      <c r="BQ165" t="s">
        <v>325</v>
      </c>
      <c r="BR165" t="s">
        <v>129</v>
      </c>
      <c r="BS165" t="s">
        <v>1171</v>
      </c>
      <c r="BT165">
        <v>1</v>
      </c>
      <c r="BU165" t="s">
        <v>6</v>
      </c>
      <c r="BV165" t="s">
        <v>5</v>
      </c>
      <c r="BW165">
        <v>900</v>
      </c>
      <c r="BX165" t="s">
        <v>1170</v>
      </c>
      <c r="BY165">
        <v>1</v>
      </c>
      <c r="BZ165">
        <v>0</v>
      </c>
      <c r="CA165" t="s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-160</v>
      </c>
      <c r="DP165">
        <f>SUM($CB165,$CC165:CM165)-SUM($EC165:EN165)</f>
        <v>-320</v>
      </c>
      <c r="DQ165">
        <f>SUM($CB165,$CC165:CN165)-SUM($EC165:EO165)</f>
        <v>-400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120</v>
      </c>
      <c r="EN165" cm="1">
        <f t="array" ref="EN165">SUMPRODUCT($K165:$AJ165,TRANSPOSE(EN$4:EN$29))</f>
        <v>160</v>
      </c>
      <c r="EO165" cm="1">
        <f t="array" ref="EO165">SUMPRODUCT($K165:$AJ165,TRANSPOSE(EO$4:EO$29))</f>
        <v>80</v>
      </c>
      <c r="EP165" cm="1">
        <f t="array" ref="EP165">SUMPRODUCT($K165:$AJ165,TRANSPOSE(EP$4:EP$29))</f>
        <v>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41"/>
        <v>0</v>
      </c>
      <c r="FB165" t="b">
        <f t="shared" si="42"/>
        <v>1</v>
      </c>
    </row>
    <row r="166" spans="1:158" hidden="1" x14ac:dyDescent="0.2">
      <c r="A166">
        <v>185</v>
      </c>
      <c r="B166" s="7" t="s">
        <v>1309</v>
      </c>
      <c r="C166" t="s">
        <v>1167</v>
      </c>
      <c r="D166">
        <v>418465690</v>
      </c>
      <c r="E166" t="s">
        <v>1308</v>
      </c>
      <c r="G166" t="s">
        <v>6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8"/>
        <v>630</v>
      </c>
      <c r="AL166" s="1">
        <f t="shared" si="39"/>
        <v>630</v>
      </c>
      <c r="AP166" s="1" t="s">
        <v>85</v>
      </c>
      <c r="AR166" s="1" t="s">
        <v>1778</v>
      </c>
      <c r="AS166" s="10" t="s">
        <v>93</v>
      </c>
      <c r="AT166">
        <f t="shared" si="40"/>
        <v>0</v>
      </c>
      <c r="AU166" t="e">
        <f>VLOOKUP(B166,'[3]AVL F03 05.05.26_לעבוד'!$B$27:$B$694,1,)</f>
        <v>#N/A</v>
      </c>
      <c r="AV166" t="s">
        <v>145</v>
      </c>
      <c r="AW166" t="s">
        <v>1778</v>
      </c>
      <c r="AX166">
        <v>1</v>
      </c>
      <c r="AY166">
        <v>0</v>
      </c>
      <c r="AZ166" t="s">
        <v>0</v>
      </c>
      <c r="BA166">
        <v>1</v>
      </c>
      <c r="BB166" t="s">
        <v>13</v>
      </c>
      <c r="BC166">
        <v>110</v>
      </c>
      <c r="BD166">
        <v>90</v>
      </c>
      <c r="BE166" t="s">
        <v>1173</v>
      </c>
      <c r="BF166">
        <v>0</v>
      </c>
      <c r="BG166">
        <v>0</v>
      </c>
      <c r="BH166">
        <v>20</v>
      </c>
      <c r="BI166" t="s">
        <v>514</v>
      </c>
      <c r="BJ166" t="s">
        <v>1182</v>
      </c>
      <c r="BK166" t="s">
        <v>5</v>
      </c>
      <c r="BL166" t="s">
        <v>5</v>
      </c>
      <c r="BM166" t="s">
        <v>38</v>
      </c>
      <c r="BN166">
        <v>0</v>
      </c>
      <c r="BO166" t="s">
        <v>5</v>
      </c>
      <c r="BP166">
        <v>900</v>
      </c>
      <c r="BQ166" t="s">
        <v>325</v>
      </c>
      <c r="BR166" t="s">
        <v>8</v>
      </c>
      <c r="BS166" t="s">
        <v>1181</v>
      </c>
      <c r="BT166">
        <v>1</v>
      </c>
      <c r="BU166" t="s">
        <v>6</v>
      </c>
      <c r="BV166" t="s">
        <v>5</v>
      </c>
      <c r="BW166">
        <v>212</v>
      </c>
      <c r="BX166" t="s">
        <v>1170</v>
      </c>
      <c r="BY166">
        <v>1</v>
      </c>
      <c r="BZ166">
        <v>0</v>
      </c>
      <c r="CA166" t="s">
        <v>0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9999919</v>
      </c>
      <c r="DN166">
        <f>SUM($CB166,$CC166:CK166)-SUM($EC166:EL166)</f>
        <v>9999839</v>
      </c>
      <c r="DO166">
        <f>SUM($CB166,$CC166:CL166)-SUM($EC166:EM166)</f>
        <v>9999759</v>
      </c>
      <c r="DP166">
        <f>SUM($CB166,$CC166:CM166)-SUM($EC166:EN166)</f>
        <v>9999679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80</v>
      </c>
      <c r="EL166" cm="1">
        <f t="array" ref="EL166">SUMPRODUCT($K166:$AJ166,TRANSPOSE(EL$4:EL$29))</f>
        <v>80</v>
      </c>
      <c r="EM166" cm="1">
        <f t="array" ref="EM166">SUMPRODUCT($K166:$AJ166,TRANSPOSE(EM$4:EM$29))</f>
        <v>80</v>
      </c>
      <c r="EN166" cm="1">
        <f t="array" ref="EN166">SUMPRODUCT($K166:$AJ166,TRANSPOSE(EN$4:EN$29))</f>
        <v>80</v>
      </c>
      <c r="EO166" cm="1">
        <f t="array" ref="EO166">SUMPRODUCT($K166:$AJ166,TRANSPOSE(EO$4:EO$29))</f>
        <v>80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41"/>
        <v>0</v>
      </c>
      <c r="FB166" t="b">
        <f t="shared" si="42"/>
        <v>0</v>
      </c>
    </row>
    <row r="167" spans="1:158" hidden="1" x14ac:dyDescent="0.2">
      <c r="A167">
        <v>186</v>
      </c>
      <c r="B167" s="7" t="s">
        <v>63</v>
      </c>
      <c r="C167">
        <v>-3</v>
      </c>
      <c r="D167">
        <v>407586685</v>
      </c>
      <c r="E167" t="s">
        <v>1306</v>
      </c>
      <c r="G167" t="s">
        <v>6</v>
      </c>
      <c r="H167" s="1">
        <v>1</v>
      </c>
      <c r="I167" s="1">
        <v>1</v>
      </c>
      <c r="J167" s="1">
        <f>VLOOKUP(B167,'[4]AVL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8"/>
        <v>315</v>
      </c>
      <c r="AL167" s="1">
        <f t="shared" si="39"/>
        <v>315</v>
      </c>
      <c r="AP167" s="1" t="s">
        <v>85</v>
      </c>
      <c r="AQ167" s="1">
        <f>VLOOKUP($B167,'[2]AVL F03 05.05.26_לעבוד'!$B$29:$H$721,6,)</f>
        <v>0</v>
      </c>
      <c r="AR167" s="1" t="s">
        <v>1195</v>
      </c>
      <c r="AS167" s="1" t="s">
        <v>1195</v>
      </c>
      <c r="AT167">
        <f t="shared" si="40"/>
        <v>0</v>
      </c>
      <c r="AU167" t="str">
        <f>VLOOKUP(B167,'[3]AVL F03 05.05.26_לעבוד'!$B$27:$B$694,1,)</f>
        <v>6930N141-001</v>
      </c>
      <c r="AW167" t="s">
        <v>1775</v>
      </c>
      <c r="AX167">
        <v>1</v>
      </c>
      <c r="AY167">
        <v>0</v>
      </c>
      <c r="AZ167" t="s">
        <v>0</v>
      </c>
      <c r="BA167">
        <v>1</v>
      </c>
      <c r="BB167" t="s">
        <v>13</v>
      </c>
      <c r="BC167">
        <v>447</v>
      </c>
      <c r="BD167">
        <v>28</v>
      </c>
      <c r="BE167" t="s">
        <v>1188</v>
      </c>
      <c r="BF167">
        <v>0</v>
      </c>
      <c r="BG167">
        <v>0</v>
      </c>
      <c r="BH167">
        <v>20</v>
      </c>
      <c r="BI167" t="s">
        <v>514</v>
      </c>
      <c r="BJ167" t="s">
        <v>1253</v>
      </c>
      <c r="BK167" t="s">
        <v>5</v>
      </c>
      <c r="BL167" t="s">
        <v>5</v>
      </c>
      <c r="BM167" t="s">
        <v>1252</v>
      </c>
      <c r="BN167">
        <v>0</v>
      </c>
      <c r="BO167" t="s">
        <v>5</v>
      </c>
      <c r="BP167">
        <v>850</v>
      </c>
      <c r="BQ167" t="s">
        <v>1193</v>
      </c>
      <c r="BR167" t="s">
        <v>129</v>
      </c>
      <c r="BS167" t="s">
        <v>1250</v>
      </c>
      <c r="BT167">
        <v>1</v>
      </c>
      <c r="BU167" t="s">
        <v>6</v>
      </c>
      <c r="BV167" t="s">
        <v>5</v>
      </c>
      <c r="BW167" t="s">
        <v>1249</v>
      </c>
      <c r="BX167" t="s">
        <v>347</v>
      </c>
      <c r="BY167">
        <v>1</v>
      </c>
      <c r="BZ167">
        <v>0</v>
      </c>
      <c r="CA167" t="s">
        <v>0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9999984</v>
      </c>
      <c r="DO167">
        <f>SUM($CB167,$CC167:CL167)-SUM($EC167:EM167)</f>
        <v>9999944</v>
      </c>
      <c r="DP167">
        <f>SUM($CB167,$CC167:CM167)-SUM($EC167:EN167)</f>
        <v>9999889</v>
      </c>
      <c r="DQ167">
        <f>SUM($CB167,$CC167:CN167)-SUM($EC167:EO167)</f>
        <v>9999834</v>
      </c>
      <c r="DR167">
        <f>SUM($CB167,$CC167:CO167)-SUM($EC167:EP167)</f>
        <v>9999799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10</v>
      </c>
      <c r="EM167" cm="1">
        <f t="array" ref="EM167">SUMPRODUCT($K167:$AJ167,TRANSPOSE(EM$4:EM$29))</f>
        <v>40</v>
      </c>
      <c r="EN167" cm="1">
        <f t="array" ref="EN167">SUMPRODUCT($K167:$AJ167,TRANSPOSE(EN$4:EN$29))</f>
        <v>55</v>
      </c>
      <c r="EO167" cm="1">
        <f t="array" ref="EO167">SUMPRODUCT($K167:$AJ167,TRANSPOSE(EO$4:EO$29))</f>
        <v>55</v>
      </c>
      <c r="EP167" cm="1">
        <f t="array" ref="EP167">SUMPRODUCT($K167:$AJ167,TRANSPOSE(EP$4:EP$29))</f>
        <v>35</v>
      </c>
      <c r="EQ167" cm="1">
        <f t="array" ref="EQ167">SUMPRODUCT($K167:$AJ167,TRANSPOSE(EQ$4:EQ$29))</f>
        <v>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41"/>
        <v>0</v>
      </c>
      <c r="FB167" t="b">
        <f t="shared" si="42"/>
        <v>0</v>
      </c>
    </row>
    <row r="168" spans="1:158" hidden="1" x14ac:dyDescent="0.2">
      <c r="A168">
        <v>187</v>
      </c>
      <c r="B168" s="7" t="s">
        <v>1305</v>
      </c>
      <c r="C168" t="s">
        <v>1167</v>
      </c>
      <c r="D168">
        <v>407590969</v>
      </c>
      <c r="E168" t="s">
        <v>1304</v>
      </c>
      <c r="G168" t="s">
        <v>6</v>
      </c>
      <c r="H168" s="1">
        <v>1</v>
      </c>
      <c r="I168" s="1">
        <v>1</v>
      </c>
      <c r="J168" s="1">
        <f>VLOOKUP(B168,'[4]AVL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8"/>
        <v>315</v>
      </c>
      <c r="AL168" s="1">
        <f t="shared" si="39"/>
        <v>315</v>
      </c>
      <c r="AP168" s="1" t="s">
        <v>85</v>
      </c>
      <c r="AQ168" s="1">
        <f>VLOOKUP($B168,'[2]AVL F03 05.05.26_לעבוד'!$B$29:$H$721,6,)</f>
        <v>0</v>
      </c>
      <c r="AR168" s="1" t="s">
        <v>78</v>
      </c>
      <c r="AS168" s="1" t="s">
        <v>14</v>
      </c>
      <c r="AT168">
        <f t="shared" si="40"/>
        <v>895</v>
      </c>
      <c r="AU168" t="str">
        <f>VLOOKUP(B168,'[3]AVL F03 05.05.26_לעבוד'!$B$27:$B$694,1,)</f>
        <v>6930N142-001</v>
      </c>
      <c r="AW168" t="s">
        <v>1785</v>
      </c>
      <c r="AX168">
        <v>1</v>
      </c>
      <c r="AY168">
        <v>895</v>
      </c>
      <c r="AZ168" t="s">
        <v>77</v>
      </c>
      <c r="BA168">
        <v>1</v>
      </c>
      <c r="BB168" t="s">
        <v>13</v>
      </c>
      <c r="BC168">
        <v>200</v>
      </c>
      <c r="BD168">
        <v>135</v>
      </c>
      <c r="BE168" t="s">
        <v>1303</v>
      </c>
      <c r="BF168">
        <v>0</v>
      </c>
      <c r="BG168">
        <v>895</v>
      </c>
      <c r="BH168">
        <v>20</v>
      </c>
      <c r="BI168" t="s">
        <v>514</v>
      </c>
      <c r="BJ168" t="s">
        <v>1302</v>
      </c>
      <c r="BK168" t="s">
        <v>5</v>
      </c>
      <c r="BL168" t="s">
        <v>5</v>
      </c>
      <c r="BM168" t="s">
        <v>9</v>
      </c>
      <c r="BN168">
        <v>895</v>
      </c>
      <c r="BO168" t="s">
        <v>5</v>
      </c>
      <c r="BP168">
        <v>230</v>
      </c>
      <c r="BQ168" t="s">
        <v>325</v>
      </c>
      <c r="BR168" t="s">
        <v>8</v>
      </c>
      <c r="BS168" t="s">
        <v>1301</v>
      </c>
      <c r="BT168">
        <v>1</v>
      </c>
      <c r="BU168" t="s">
        <v>6</v>
      </c>
      <c r="BV168" t="s">
        <v>5</v>
      </c>
      <c r="BW168" t="s">
        <v>1300</v>
      </c>
      <c r="BX168" t="s">
        <v>1299</v>
      </c>
      <c r="BY168">
        <v>1</v>
      </c>
      <c r="BZ168" t="s">
        <v>1298</v>
      </c>
      <c r="CA168" t="s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41"/>
        <v>0</v>
      </c>
      <c r="FB168" t="b">
        <f t="shared" si="42"/>
        <v>0</v>
      </c>
    </row>
    <row r="169" spans="1:158" hidden="1" x14ac:dyDescent="0.2">
      <c r="A169">
        <v>188</v>
      </c>
      <c r="B169" s="7" t="s">
        <v>1297</v>
      </c>
      <c r="C169" t="s">
        <v>1167</v>
      </c>
      <c r="D169">
        <v>417978176</v>
      </c>
      <c r="E169" t="s">
        <v>1296</v>
      </c>
      <c r="G169" t="s">
        <v>6</v>
      </c>
      <c r="H169" s="1">
        <v>1</v>
      </c>
      <c r="I169" s="1">
        <v>1</v>
      </c>
      <c r="J169" s="1">
        <f>VLOOKUP(B169,'[4]AVL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8"/>
        <v>315</v>
      </c>
      <c r="AL169" s="1">
        <f t="shared" si="39"/>
        <v>315</v>
      </c>
      <c r="AP169" s="1" t="s">
        <v>85</v>
      </c>
      <c r="AQ169" s="1">
        <f>VLOOKUP($B169,'[2]AVL F03 05.05.26_לעבוד'!$B$29:$H$721,6,)</f>
        <v>0</v>
      </c>
      <c r="AR169" s="1" t="s">
        <v>25</v>
      </c>
      <c r="AS169" s="10" t="s">
        <v>93</v>
      </c>
      <c r="AT169">
        <f t="shared" si="40"/>
        <v>0</v>
      </c>
      <c r="AU169" t="str">
        <f>VLOOKUP(B169,'[3]AVL F03 05.05.26_לעבוד'!$B$27:$B$694,1,)</f>
        <v>6930N150-002</v>
      </c>
      <c r="AV169" s="9" t="s">
        <v>1295</v>
      </c>
      <c r="AW169" t="s">
        <v>1731</v>
      </c>
      <c r="AX169">
        <v>1</v>
      </c>
      <c r="AY169">
        <v>0</v>
      </c>
      <c r="AZ169" t="s">
        <v>0</v>
      </c>
      <c r="BA169">
        <v>1</v>
      </c>
      <c r="BB169" t="s">
        <v>13</v>
      </c>
      <c r="BC169">
        <v>110</v>
      </c>
      <c r="BD169">
        <v>32</v>
      </c>
      <c r="BE169" t="s">
        <v>1294</v>
      </c>
      <c r="BF169">
        <v>0</v>
      </c>
      <c r="BG169">
        <v>0</v>
      </c>
      <c r="BH169">
        <v>20</v>
      </c>
      <c r="BI169" t="s">
        <v>514</v>
      </c>
      <c r="BJ169" t="s">
        <v>398</v>
      </c>
      <c r="BK169" t="s">
        <v>5</v>
      </c>
      <c r="BL169" t="s">
        <v>5</v>
      </c>
      <c r="BM169" t="s">
        <v>38</v>
      </c>
      <c r="BN169">
        <v>0</v>
      </c>
      <c r="BO169" t="s">
        <v>5</v>
      </c>
      <c r="BP169">
        <v>840</v>
      </c>
      <c r="BQ169" t="s">
        <v>325</v>
      </c>
      <c r="BR169" t="s">
        <v>129</v>
      </c>
      <c r="BS169" t="s">
        <v>1293</v>
      </c>
      <c r="BT169">
        <v>1</v>
      </c>
      <c r="BU169" t="s">
        <v>6</v>
      </c>
      <c r="BV169" t="s">
        <v>5</v>
      </c>
      <c r="BW169">
        <v>981</v>
      </c>
      <c r="BX169" t="s">
        <v>1170</v>
      </c>
      <c r="BY169">
        <v>1</v>
      </c>
      <c r="BZ169">
        <v>0</v>
      </c>
      <c r="CA169" t="s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120</v>
      </c>
      <c r="DP169">
        <f>SUM($CB169,$CC169:CM169)-SUM($EC169:EN169)</f>
        <v>40</v>
      </c>
      <c r="DQ169">
        <f>SUM($CB169,$CC169:CN169)-SUM($EC169:EO169)</f>
        <v>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60</v>
      </c>
      <c r="EN169" cm="1">
        <f t="array" ref="EN169">SUMPRODUCT($K169:$AJ169,TRANSPOSE(EN$4:EN$29))</f>
        <v>80</v>
      </c>
      <c r="EO169" cm="1">
        <f t="array" ref="EO169">SUMPRODUCT($K169:$AJ169,TRANSPOSE(EO$4:EO$29))</f>
        <v>40</v>
      </c>
      <c r="EP169" cm="1">
        <f t="array" ref="EP169">SUMPRODUCT($K169:$AJ169,TRANSPOSE(EP$4:EP$29))</f>
        <v>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41"/>
        <v>0</v>
      </c>
      <c r="FB169" t="b">
        <f t="shared" si="42"/>
        <v>0</v>
      </c>
    </row>
    <row r="170" spans="1:158" hidden="1" x14ac:dyDescent="0.2">
      <c r="A170">
        <v>189</v>
      </c>
      <c r="B170" s="7" t="s">
        <v>1292</v>
      </c>
      <c r="C170" t="s">
        <v>1167</v>
      </c>
      <c r="D170">
        <v>411949093</v>
      </c>
      <c r="E170" t="s">
        <v>1291</v>
      </c>
      <c r="G170" t="s">
        <v>6</v>
      </c>
      <c r="H170" s="1">
        <v>1</v>
      </c>
      <c r="I170" s="1">
        <v>1</v>
      </c>
      <c r="J170" s="1">
        <f>VLOOKUP(B170,'[4]AVL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8"/>
        <v>315</v>
      </c>
      <c r="AL170" s="1">
        <f t="shared" si="39"/>
        <v>315</v>
      </c>
      <c r="AP170" s="1" t="s">
        <v>85</v>
      </c>
      <c r="AQ170" s="1">
        <f>VLOOKUP($B170,'[2]AVL F03 05.05.26_לעבוד'!$B$29:$H$721,6,)</f>
        <v>0</v>
      </c>
      <c r="AR170" s="1" t="s">
        <v>46</v>
      </c>
      <c r="AS170" s="1" t="s">
        <v>93</v>
      </c>
      <c r="AT170">
        <f t="shared" si="40"/>
        <v>83</v>
      </c>
      <c r="AU170" t="str">
        <f>VLOOKUP(B170,'[3]AVL F03 05.05.26_לעבוד'!$B$27:$B$694,1,)</f>
        <v>6930N195-001</v>
      </c>
      <c r="AW170" t="s">
        <v>1732</v>
      </c>
      <c r="AX170" t="s">
        <v>1290</v>
      </c>
      <c r="AY170">
        <v>83</v>
      </c>
      <c r="AZ170" t="s">
        <v>0</v>
      </c>
      <c r="BA170">
        <v>1</v>
      </c>
      <c r="BB170" t="s">
        <v>13</v>
      </c>
      <c r="BC170">
        <v>317</v>
      </c>
      <c r="BD170">
        <v>113</v>
      </c>
      <c r="BE170" t="s">
        <v>1173</v>
      </c>
      <c r="BF170">
        <v>0</v>
      </c>
      <c r="BG170">
        <v>83</v>
      </c>
      <c r="BH170">
        <v>20</v>
      </c>
      <c r="BI170" t="s">
        <v>514</v>
      </c>
      <c r="BJ170" t="s">
        <v>1182</v>
      </c>
      <c r="BK170" t="s">
        <v>5</v>
      </c>
      <c r="BL170" t="s">
        <v>5</v>
      </c>
      <c r="BM170" t="s">
        <v>38</v>
      </c>
      <c r="BN170">
        <v>83</v>
      </c>
      <c r="BO170" t="s">
        <v>5</v>
      </c>
      <c r="BP170">
        <v>900</v>
      </c>
      <c r="BQ170" t="s">
        <v>325</v>
      </c>
      <c r="BR170" t="s">
        <v>8</v>
      </c>
      <c r="BS170" t="s">
        <v>1181</v>
      </c>
      <c r="BT170">
        <v>1</v>
      </c>
      <c r="BU170" t="s">
        <v>6</v>
      </c>
      <c r="BV170" t="s">
        <v>5</v>
      </c>
      <c r="BW170">
        <v>225</v>
      </c>
      <c r="BX170" t="s">
        <v>1170</v>
      </c>
      <c r="BY170" t="s">
        <v>1290</v>
      </c>
      <c r="BZ170" t="s">
        <v>1</v>
      </c>
      <c r="CA170" t="s">
        <v>0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130</v>
      </c>
      <c r="DP170">
        <f>SUM($CB170,$CC170:CM170)-SUM($EC170:EN170)</f>
        <v>50</v>
      </c>
      <c r="DQ170">
        <f>SUM($CB170,$CC170:CN170)-SUM($EC170:EO170)</f>
        <v>10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60</v>
      </c>
      <c r="EN170" cm="1">
        <f t="array" ref="EN170">SUMPRODUCT($K170:$AJ170,TRANSPOSE(EN$4:EN$29))</f>
        <v>80</v>
      </c>
      <c r="EO170" cm="1">
        <f t="array" ref="EO170">SUMPRODUCT($K170:$AJ170,TRANSPOSE(EO$4:EO$29))</f>
        <v>40</v>
      </c>
      <c r="EP170" cm="1">
        <f t="array" ref="EP170">SUMPRODUCT($K170:$AJ170,TRANSPOSE(EP$4:EP$29))</f>
        <v>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41"/>
        <v>0</v>
      </c>
      <c r="FB170" t="b">
        <f t="shared" si="42"/>
        <v>0</v>
      </c>
    </row>
    <row r="171" spans="1:158" hidden="1" x14ac:dyDescent="0.2">
      <c r="A171">
        <v>190</v>
      </c>
      <c r="B171" s="7" t="s">
        <v>1289</v>
      </c>
      <c r="C171" t="s">
        <v>1167</v>
      </c>
      <c r="D171">
        <v>408697227</v>
      </c>
      <c r="E171" t="s">
        <v>1288</v>
      </c>
      <c r="G171" t="s">
        <v>6</v>
      </c>
      <c r="H171" s="1">
        <v>1</v>
      </c>
      <c r="I171" s="1">
        <v>2</v>
      </c>
      <c r="J171" s="1">
        <f>VLOOKUP(B171,'[4]AVL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8"/>
        <v>630</v>
      </c>
      <c r="AL171" s="1">
        <f t="shared" si="39"/>
        <v>630</v>
      </c>
      <c r="AP171" s="1" t="s">
        <v>85</v>
      </c>
      <c r="AQ171" s="1">
        <f>VLOOKUP($B171,'[2]AVL F03 05.05.26_לעבוד'!$B$29:$H$721,6,)</f>
        <v>0</v>
      </c>
      <c r="AR171" s="1" t="s">
        <v>25</v>
      </c>
      <c r="AS171" s="1" t="s">
        <v>93</v>
      </c>
      <c r="AT171">
        <f t="shared" si="40"/>
        <v>272</v>
      </c>
      <c r="AU171" t="str">
        <f>VLOOKUP(B171,'[3]AVL F03 05.05.26_לעבוד'!$B$27:$B$694,1,)</f>
        <v>6930N202-001</v>
      </c>
      <c r="AW171" t="s">
        <v>1733</v>
      </c>
      <c r="AX171" t="s">
        <v>1287</v>
      </c>
      <c r="AY171">
        <v>136</v>
      </c>
      <c r="AZ171" t="s">
        <v>0</v>
      </c>
      <c r="BA171">
        <v>1</v>
      </c>
      <c r="BB171" t="s">
        <v>13</v>
      </c>
      <c r="BC171">
        <v>857</v>
      </c>
      <c r="BD171">
        <v>81</v>
      </c>
      <c r="BE171" t="s">
        <v>1173</v>
      </c>
      <c r="BF171">
        <v>0</v>
      </c>
      <c r="BG171">
        <v>136</v>
      </c>
      <c r="BH171">
        <v>20</v>
      </c>
      <c r="BI171" t="s">
        <v>514</v>
      </c>
      <c r="BJ171" t="s">
        <v>1204</v>
      </c>
      <c r="BK171" t="s">
        <v>5</v>
      </c>
      <c r="BL171" t="s">
        <v>5</v>
      </c>
      <c r="BM171" t="s">
        <v>38</v>
      </c>
      <c r="BN171">
        <v>136</v>
      </c>
      <c r="BO171" t="s">
        <v>5</v>
      </c>
      <c r="BP171">
        <v>230</v>
      </c>
      <c r="BQ171" t="s">
        <v>325</v>
      </c>
      <c r="BR171" t="s">
        <v>8</v>
      </c>
      <c r="BS171" t="s">
        <v>1203</v>
      </c>
      <c r="BT171">
        <v>1</v>
      </c>
      <c r="BU171" t="s">
        <v>6</v>
      </c>
      <c r="BV171" t="s">
        <v>5</v>
      </c>
      <c r="BW171">
        <v>900</v>
      </c>
      <c r="BX171" t="s">
        <v>1202</v>
      </c>
      <c r="BY171" t="s">
        <v>1287</v>
      </c>
      <c r="BZ171" t="s">
        <v>1</v>
      </c>
      <c r="CA171" t="s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370</v>
      </c>
      <c r="DO171">
        <f>SUM($CB171,$CC171:CL171)-SUM($EC171:EM171)</f>
        <v>290</v>
      </c>
      <c r="DP171">
        <f>SUM($CB171,$CC171:CM171)-SUM($EC171:EN171)</f>
        <v>180</v>
      </c>
      <c r="DQ171">
        <f>SUM($CB171,$CC171:CN171)-SUM($EC171:EO171)</f>
        <v>70</v>
      </c>
      <c r="DR171">
        <f>SUM($CB171,$CC171:CO171)-SUM($EC171:EP171)</f>
        <v>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20</v>
      </c>
      <c r="EM171" cm="1">
        <f t="array" ref="EM171">SUMPRODUCT($K171:$AJ171,TRANSPOSE(EM$4:EM$29))</f>
        <v>80</v>
      </c>
      <c r="EN171" cm="1">
        <f t="array" ref="EN171">SUMPRODUCT($K171:$AJ171,TRANSPOSE(EN$4:EN$29))</f>
        <v>110</v>
      </c>
      <c r="EO171" cm="1">
        <f t="array" ref="EO171">SUMPRODUCT($K171:$AJ171,TRANSPOSE(EO$4:EO$29))</f>
        <v>110</v>
      </c>
      <c r="EP171" cm="1">
        <f t="array" ref="EP171">SUMPRODUCT($K171:$AJ171,TRANSPOSE(EP$4:EP$29))</f>
        <v>70</v>
      </c>
      <c r="EQ171" cm="1">
        <f t="array" ref="EQ171">SUMPRODUCT($K171:$AJ171,TRANSPOSE(EQ$4:EQ$29))</f>
        <v>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41"/>
        <v>0</v>
      </c>
      <c r="FB171" t="b">
        <f t="shared" si="42"/>
        <v>0</v>
      </c>
    </row>
    <row r="172" spans="1:158" hidden="1" x14ac:dyDescent="0.2">
      <c r="A172">
        <v>191</v>
      </c>
      <c r="B172" s="7" t="s">
        <v>1286</v>
      </c>
      <c r="C172" t="s">
        <v>1167</v>
      </c>
      <c r="D172">
        <v>408697228</v>
      </c>
      <c r="E172" t="s">
        <v>1238</v>
      </c>
      <c r="G172" t="s">
        <v>6</v>
      </c>
      <c r="H172" s="1">
        <v>1</v>
      </c>
      <c r="I172" s="1">
        <v>2</v>
      </c>
      <c r="J172" s="1">
        <f>VLOOKUP(B172,'[4]AVL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8"/>
        <v>630</v>
      </c>
      <c r="AL172" s="1">
        <f t="shared" si="39"/>
        <v>630</v>
      </c>
      <c r="AP172" s="1" t="s">
        <v>85</v>
      </c>
      <c r="AQ172" s="1">
        <f>VLOOKUP($B172,'[2]AVL F03 05.05.26_לעבוד'!$B$29:$H$721,6,)</f>
        <v>0</v>
      </c>
      <c r="AR172" s="1" t="s">
        <v>25</v>
      </c>
      <c r="AS172" s="1" t="s">
        <v>93</v>
      </c>
      <c r="AT172">
        <f t="shared" si="40"/>
        <v>28</v>
      </c>
      <c r="AU172" t="str">
        <f>VLOOKUP(B172,'[3]AVL F03 05.05.26_לעבוד'!$B$27:$B$694,1,)</f>
        <v>6930N203-001</v>
      </c>
      <c r="AW172" t="s">
        <v>1707</v>
      </c>
      <c r="AX172" t="s">
        <v>1265</v>
      </c>
      <c r="AY172">
        <v>14</v>
      </c>
      <c r="AZ172" t="s">
        <v>0</v>
      </c>
      <c r="BA172">
        <v>1</v>
      </c>
      <c r="BB172" t="s">
        <v>13</v>
      </c>
      <c r="BC172">
        <v>317</v>
      </c>
      <c r="BD172">
        <v>50</v>
      </c>
      <c r="BE172" t="s">
        <v>1173</v>
      </c>
      <c r="BF172">
        <v>0</v>
      </c>
      <c r="BG172">
        <v>14</v>
      </c>
      <c r="BH172">
        <v>20</v>
      </c>
      <c r="BI172" t="s">
        <v>514</v>
      </c>
      <c r="BJ172" t="s">
        <v>1204</v>
      </c>
      <c r="BK172" t="s">
        <v>5</v>
      </c>
      <c r="BL172" t="s">
        <v>5</v>
      </c>
      <c r="BM172" t="s">
        <v>38</v>
      </c>
      <c r="BN172">
        <v>14</v>
      </c>
      <c r="BO172" t="s">
        <v>5</v>
      </c>
      <c r="BP172">
        <v>860</v>
      </c>
      <c r="BQ172" t="s">
        <v>325</v>
      </c>
      <c r="BR172" t="s">
        <v>129</v>
      </c>
      <c r="BS172" t="s">
        <v>1203</v>
      </c>
      <c r="BT172">
        <v>1</v>
      </c>
      <c r="BU172" t="s">
        <v>6</v>
      </c>
      <c r="BV172" t="s">
        <v>5</v>
      </c>
      <c r="BW172">
        <v>900</v>
      </c>
      <c r="BX172" t="s">
        <v>1202</v>
      </c>
      <c r="BY172" t="s">
        <v>1265</v>
      </c>
      <c r="BZ172" t="s">
        <v>1</v>
      </c>
      <c r="CA172" t="s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170</v>
      </c>
      <c r="DO172">
        <f>SUM($CB172,$CC172:CL172)-SUM($EC172:EM172)</f>
        <v>90</v>
      </c>
      <c r="DP172">
        <f>SUM($CB172,$CC172:CM172)-SUM($EC172:EN172)</f>
        <v>-20</v>
      </c>
      <c r="DQ172">
        <f>SUM($CB172,$CC172:CN172)-SUM($EC172:EO172)</f>
        <v>-130</v>
      </c>
      <c r="DR172">
        <f>SUM($CB172,$CC172:CO172)-SUM($EC172:EP172)</f>
        <v>-200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20</v>
      </c>
      <c r="EM172" cm="1">
        <f t="array" ref="EM172">SUMPRODUCT($K172:$AJ172,TRANSPOSE(EM$4:EM$29))</f>
        <v>80</v>
      </c>
      <c r="EN172" cm="1">
        <f t="array" ref="EN172">SUMPRODUCT($K172:$AJ172,TRANSPOSE(EN$4:EN$29))</f>
        <v>110</v>
      </c>
      <c r="EO172" cm="1">
        <f t="array" ref="EO172">SUMPRODUCT($K172:$AJ172,TRANSPOSE(EO$4:EO$29))</f>
        <v>110</v>
      </c>
      <c r="EP172" cm="1">
        <f t="array" ref="EP172">SUMPRODUCT($K172:$AJ172,TRANSPOSE(EP$4:EP$29))</f>
        <v>70</v>
      </c>
      <c r="EQ172" cm="1">
        <f t="array" ref="EQ172">SUMPRODUCT($K172:$AJ172,TRANSPOSE(EQ$4:EQ$29))</f>
        <v>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41"/>
        <v>0</v>
      </c>
      <c r="FB172" t="b">
        <f t="shared" si="42"/>
        <v>1</v>
      </c>
    </row>
    <row r="173" spans="1:158" hidden="1" x14ac:dyDescent="0.2">
      <c r="A173">
        <v>192</v>
      </c>
      <c r="B173" s="7" t="s">
        <v>1285</v>
      </c>
      <c r="C173" t="s">
        <v>1167</v>
      </c>
      <c r="D173">
        <v>408697225</v>
      </c>
      <c r="E173" t="s">
        <v>1284</v>
      </c>
      <c r="G173" t="s">
        <v>6</v>
      </c>
      <c r="H173" s="1">
        <v>1</v>
      </c>
      <c r="I173" s="1">
        <v>2</v>
      </c>
      <c r="J173" s="1">
        <f>VLOOKUP(B173,'[4]AVL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8"/>
        <v>630</v>
      </c>
      <c r="AL173" s="1">
        <f t="shared" si="39"/>
        <v>630</v>
      </c>
      <c r="AP173" s="1" t="s">
        <v>85</v>
      </c>
      <c r="AQ173" s="1">
        <f>VLOOKUP($B173,'[2]AVL F03 05.05.26_לעבוד'!$B$29:$H$721,6,)</f>
        <v>0</v>
      </c>
      <c r="AR173" s="1" t="s">
        <v>25</v>
      </c>
      <c r="AS173" s="1" t="s">
        <v>93</v>
      </c>
      <c r="AT173">
        <f t="shared" si="40"/>
        <v>158</v>
      </c>
      <c r="AU173" t="str">
        <f>VLOOKUP(B173,'[3]AVL F03 05.05.26_לעבוד'!$B$27:$B$694,1,)</f>
        <v>6930N206-001</v>
      </c>
      <c r="AW173" t="s">
        <v>1734</v>
      </c>
      <c r="AX173" t="s">
        <v>1283</v>
      </c>
      <c r="AY173">
        <v>79</v>
      </c>
      <c r="AZ173" t="s">
        <v>0</v>
      </c>
      <c r="BA173">
        <v>1</v>
      </c>
      <c r="BB173" t="s">
        <v>13</v>
      </c>
      <c r="BC173">
        <v>317</v>
      </c>
      <c r="BD173">
        <v>50</v>
      </c>
      <c r="BE173" t="s">
        <v>1173</v>
      </c>
      <c r="BF173">
        <v>0</v>
      </c>
      <c r="BG173">
        <v>79</v>
      </c>
      <c r="BH173">
        <v>20</v>
      </c>
      <c r="BI173" t="s">
        <v>514</v>
      </c>
      <c r="BJ173" t="s">
        <v>1204</v>
      </c>
      <c r="BK173" t="s">
        <v>5</v>
      </c>
      <c r="BL173" t="s">
        <v>5</v>
      </c>
      <c r="BM173" t="s">
        <v>38</v>
      </c>
      <c r="BN173">
        <v>79</v>
      </c>
      <c r="BO173" t="s">
        <v>5</v>
      </c>
      <c r="BP173">
        <v>860</v>
      </c>
      <c r="BQ173" t="s">
        <v>325</v>
      </c>
      <c r="BR173" t="s">
        <v>129</v>
      </c>
      <c r="BS173" t="s">
        <v>1203</v>
      </c>
      <c r="BT173">
        <v>1</v>
      </c>
      <c r="BU173" t="s">
        <v>6</v>
      </c>
      <c r="BV173" t="s">
        <v>5</v>
      </c>
      <c r="BW173">
        <v>900</v>
      </c>
      <c r="BX173" t="s">
        <v>1202</v>
      </c>
      <c r="BY173" t="s">
        <v>1283</v>
      </c>
      <c r="BZ173" t="s">
        <v>1</v>
      </c>
      <c r="CA173" t="s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70</v>
      </c>
      <c r="DO173">
        <f>SUM($CB173,$CC173:CL173)-SUM($EC173:EM173)</f>
        <v>-10</v>
      </c>
      <c r="DP173">
        <f>SUM($CB173,$CC173:CM173)-SUM($EC173:EN173)</f>
        <v>-120</v>
      </c>
      <c r="DQ173">
        <f>SUM($CB173,$CC173:CN173)-SUM($EC173:EO173)</f>
        <v>-230</v>
      </c>
      <c r="DR173">
        <f>SUM($CB173,$CC173:CO173)-SUM($EC173:EP173)</f>
        <v>-200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20</v>
      </c>
      <c r="EM173" cm="1">
        <f t="array" ref="EM173">SUMPRODUCT($K173:$AJ173,TRANSPOSE(EM$4:EM$29))</f>
        <v>80</v>
      </c>
      <c r="EN173" cm="1">
        <f t="array" ref="EN173">SUMPRODUCT($K173:$AJ173,TRANSPOSE(EN$4:EN$29))</f>
        <v>110</v>
      </c>
      <c r="EO173" cm="1">
        <f t="array" ref="EO173">SUMPRODUCT($K173:$AJ173,TRANSPOSE(EO$4:EO$29))</f>
        <v>110</v>
      </c>
      <c r="EP173" cm="1">
        <f t="array" ref="EP173">SUMPRODUCT($K173:$AJ173,TRANSPOSE(EP$4:EP$29))</f>
        <v>70</v>
      </c>
      <c r="EQ173" cm="1">
        <f t="array" ref="EQ173">SUMPRODUCT($K173:$AJ173,TRANSPOSE(EQ$4:EQ$29))</f>
        <v>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41"/>
        <v>0</v>
      </c>
      <c r="FB173" t="b">
        <f t="shared" si="42"/>
        <v>1</v>
      </c>
    </row>
    <row r="174" spans="1:158" hidden="1" x14ac:dyDescent="0.2">
      <c r="A174">
        <v>193</v>
      </c>
      <c r="B174" s="7" t="s">
        <v>1282</v>
      </c>
      <c r="C174" t="s">
        <v>1167</v>
      </c>
      <c r="D174">
        <v>408697229</v>
      </c>
      <c r="E174" t="s">
        <v>1281</v>
      </c>
      <c r="G174" t="s">
        <v>6</v>
      </c>
      <c r="H174" s="1">
        <v>1</v>
      </c>
      <c r="I174" s="1">
        <v>2</v>
      </c>
      <c r="J174" s="1">
        <f>VLOOKUP(B174,'[4]AVL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8"/>
        <v>630</v>
      </c>
      <c r="AL174" s="1">
        <f t="shared" si="39"/>
        <v>630</v>
      </c>
      <c r="AP174" s="1" t="s">
        <v>85</v>
      </c>
      <c r="AQ174" s="1">
        <f>VLOOKUP($B174,'[2]AVL F03 05.05.26_לעבוד'!$B$29:$H$721,6,)</f>
        <v>0</v>
      </c>
      <c r="AR174" s="1" t="s">
        <v>25</v>
      </c>
      <c r="AS174" s="1" t="s">
        <v>278</v>
      </c>
      <c r="AT174">
        <f t="shared" si="40"/>
        <v>64</v>
      </c>
      <c r="AU174" t="str">
        <f>VLOOKUP(B174,'[3]AVL F03 05.05.26_לעבוד'!$B$27:$B$694,1,)</f>
        <v>6930N207-001</v>
      </c>
      <c r="AW174" t="s">
        <v>1713</v>
      </c>
      <c r="AX174" t="s">
        <v>1229</v>
      </c>
      <c r="AY174">
        <v>32</v>
      </c>
      <c r="AZ174" t="s">
        <v>0</v>
      </c>
      <c r="BA174">
        <v>1</v>
      </c>
      <c r="BB174" t="s">
        <v>13</v>
      </c>
      <c r="BC174">
        <v>317</v>
      </c>
      <c r="BD174">
        <v>91</v>
      </c>
      <c r="BE174" t="s">
        <v>1280</v>
      </c>
      <c r="BF174">
        <v>0</v>
      </c>
      <c r="BG174">
        <v>32</v>
      </c>
      <c r="BH174">
        <v>20</v>
      </c>
      <c r="BI174" t="s">
        <v>514</v>
      </c>
      <c r="BJ174" t="s">
        <v>1204</v>
      </c>
      <c r="BK174" t="s">
        <v>5</v>
      </c>
      <c r="BL174" t="s">
        <v>5</v>
      </c>
      <c r="BM174" t="s">
        <v>38</v>
      </c>
      <c r="BN174">
        <v>32</v>
      </c>
      <c r="BO174" t="s">
        <v>5</v>
      </c>
      <c r="BP174">
        <v>900</v>
      </c>
      <c r="BQ174" t="s">
        <v>325</v>
      </c>
      <c r="BR174" t="s">
        <v>8</v>
      </c>
      <c r="BS174" t="s">
        <v>1181</v>
      </c>
      <c r="BT174">
        <v>1</v>
      </c>
      <c r="BU174" t="s">
        <v>6</v>
      </c>
      <c r="BV174" t="s">
        <v>5</v>
      </c>
      <c r="BW174">
        <v>232</v>
      </c>
      <c r="BX174" t="s">
        <v>1170</v>
      </c>
      <c r="BY174" t="s">
        <v>1229</v>
      </c>
      <c r="BZ174" t="s">
        <v>1</v>
      </c>
      <c r="CA174" t="s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300</v>
      </c>
      <c r="DP174">
        <f>SUM($CB174,$CC174:CM174)-SUM($EC174:EN174)</f>
        <v>200</v>
      </c>
      <c r="DQ174">
        <f>SUM($CB174,$CC174:CN174)-SUM($EC174:EO174)</f>
        <v>100</v>
      </c>
      <c r="DR174">
        <f>SUM($CB174,$CC174:CO174)-SUM($EC174:EP174)</f>
        <v>0</v>
      </c>
      <c r="DS174">
        <f>SUM($CB174,$CC174:CP174)-SUM($EC174:EQ174)</f>
        <v>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80</v>
      </c>
      <c r="EN174" cm="1">
        <f t="array" ref="EN174">SUMPRODUCT($K174:$AJ174,TRANSPOSE(EN$4:EN$29))</f>
        <v>100</v>
      </c>
      <c r="EO174" cm="1">
        <f t="array" ref="EO174">SUMPRODUCT($K174:$AJ174,TRANSPOSE(EO$4:EO$29))</f>
        <v>100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0</v>
      </c>
      <c r="ER174" cm="1">
        <f t="array" ref="ER174">SUMPRODUCT($K174:$AJ174,TRANSPOSE(ER$4:ER$29))</f>
        <v>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41"/>
        <v>0</v>
      </c>
      <c r="FB174" t="b">
        <f t="shared" si="42"/>
        <v>0</v>
      </c>
    </row>
    <row r="175" spans="1:158" hidden="1" x14ac:dyDescent="0.2">
      <c r="A175">
        <v>194</v>
      </c>
      <c r="B175" s="7" t="s">
        <v>1279</v>
      </c>
      <c r="C175" t="s">
        <v>1207</v>
      </c>
      <c r="D175">
        <v>408697226</v>
      </c>
      <c r="E175" t="s">
        <v>1278</v>
      </c>
      <c r="G175" t="s">
        <v>6</v>
      </c>
      <c r="H175" s="1">
        <v>1</v>
      </c>
      <c r="I175" s="1">
        <v>1</v>
      </c>
      <c r="J175" s="1">
        <f>VLOOKUP(B175,'[4]AVL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8"/>
        <v>315</v>
      </c>
      <c r="AL175" s="1">
        <f t="shared" si="39"/>
        <v>315</v>
      </c>
      <c r="AP175" s="1" t="s">
        <v>85</v>
      </c>
      <c r="AQ175" s="1">
        <f>VLOOKUP($B175,'[2]AVL F03 05.05.26_לעבוד'!$B$29:$H$721,6,)</f>
        <v>0</v>
      </c>
      <c r="AR175" s="1" t="s">
        <v>78</v>
      </c>
      <c r="AS175" s="1" t="s">
        <v>93</v>
      </c>
      <c r="AT175">
        <f t="shared" si="40"/>
        <v>0</v>
      </c>
      <c r="AU175" t="str">
        <f>VLOOKUP(B175,'[3]AVL F03 05.05.26_לעבוד'!$B$27:$B$694,1,)</f>
        <v>6930N216-001</v>
      </c>
      <c r="AW175" t="s">
        <v>1785</v>
      </c>
      <c r="AX175">
        <v>1</v>
      </c>
      <c r="AY175">
        <v>0</v>
      </c>
      <c r="AZ175" t="s">
        <v>0</v>
      </c>
      <c r="BA175">
        <v>1</v>
      </c>
      <c r="BB175" t="s">
        <v>13</v>
      </c>
      <c r="BC175">
        <v>110</v>
      </c>
      <c r="BD175">
        <v>25</v>
      </c>
      <c r="BE175" t="s">
        <v>1173</v>
      </c>
      <c r="BF175">
        <v>0</v>
      </c>
      <c r="BG175">
        <v>0</v>
      </c>
      <c r="BH175">
        <v>20</v>
      </c>
      <c r="BI175" t="s">
        <v>514</v>
      </c>
      <c r="BJ175" t="s">
        <v>1204</v>
      </c>
      <c r="BK175" t="s">
        <v>5</v>
      </c>
      <c r="BL175" t="s">
        <v>5</v>
      </c>
      <c r="BM175" t="s">
        <v>38</v>
      </c>
      <c r="BN175">
        <v>0</v>
      </c>
      <c r="BO175" t="s">
        <v>5</v>
      </c>
      <c r="BP175">
        <v>840</v>
      </c>
      <c r="BQ175" t="s">
        <v>325</v>
      </c>
      <c r="BR175" t="s">
        <v>129</v>
      </c>
      <c r="BS175" t="s">
        <v>1277</v>
      </c>
      <c r="BT175">
        <v>1</v>
      </c>
      <c r="BU175" t="s">
        <v>6</v>
      </c>
      <c r="BV175" t="s">
        <v>5</v>
      </c>
      <c r="BW175">
        <v>986</v>
      </c>
      <c r="BX175" t="s">
        <v>1170</v>
      </c>
      <c r="BY175">
        <v>1</v>
      </c>
      <c r="BZ175">
        <v>0</v>
      </c>
      <c r="CA175" t="s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100</v>
      </c>
      <c r="DO175">
        <f>SUM($CB175,$CC175:CL175)-SUM($EC175:EM175)</f>
        <v>90</v>
      </c>
      <c r="DP175">
        <f>SUM($CB175,$CC175:CM175)-SUM($EC175:EN175)</f>
        <v>40</v>
      </c>
      <c r="DQ175">
        <f>SUM($CB175,$CC175:CN175)-SUM($EC175:EO175)</f>
        <v>0</v>
      </c>
      <c r="DR175">
        <f>SUM($CB175,$CC175:CO175)-SUM($EC175:EP175)</f>
        <v>-50</v>
      </c>
      <c r="DS175">
        <f>SUM($CB175,$CC175:CP175)-SUM($EC175:EQ175)</f>
        <v>-50</v>
      </c>
      <c r="DT175">
        <f>SUM($CB175,$CC175:CQ175)-SUM($EC175:ER175)</f>
        <v>-50</v>
      </c>
      <c r="DU175">
        <f>SUM($CB175,$CC175:CR175)-SUM($EC175:ES175)</f>
        <v>-50</v>
      </c>
      <c r="DV175">
        <f>SUM($CB175,$CC175:CS175)-SUM($EC175:ET175)</f>
        <v>-50</v>
      </c>
      <c r="DW175">
        <f>SUM($CB175,$CC175:CT175)-SUM($EC175:EU175)</f>
        <v>-50</v>
      </c>
      <c r="DX175">
        <f>SUM($CB175,$CC175:CU175)-SUM($EC175:EV175)</f>
        <v>-50</v>
      </c>
      <c r="DY175">
        <f>SUM($CB175,$CC175:CV175)-SUM($EC175:EW175)</f>
        <v>-50</v>
      </c>
      <c r="DZ175">
        <f>SUM($CB175,$CC175:CW175)-SUM($EC175:EX175)</f>
        <v>-50</v>
      </c>
      <c r="EA175">
        <f>SUM($CB175,$CC175:CX175)-SUM($EC175:EY175)</f>
        <v>-50</v>
      </c>
      <c r="EB175">
        <f>SUM($CB175,$CC175:CY175)-SUM($EC175:EZ175)</f>
        <v>-50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40</v>
      </c>
      <c r="EM175" cm="1">
        <f t="array" ref="EM175">SUMPRODUCT($K175:$AJ175,TRANSPOSE(EM$4:EM$29))</f>
        <v>60</v>
      </c>
      <c r="EN175" cm="1">
        <f t="array" ref="EN175">SUMPRODUCT($K175:$AJ175,TRANSPOSE(EN$4:EN$29))</f>
        <v>50</v>
      </c>
      <c r="EO175" cm="1">
        <f t="array" ref="EO175">SUMPRODUCT($K175:$AJ175,TRANSPOSE(EO$4:EO$29))</f>
        <v>40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41"/>
        <v>50</v>
      </c>
      <c r="FB175" t="b">
        <f t="shared" si="42"/>
        <v>0</v>
      </c>
    </row>
    <row r="176" spans="1:158" hidden="1" x14ac:dyDescent="0.2">
      <c r="A176">
        <v>195</v>
      </c>
      <c r="B176" s="7" t="s">
        <v>1276</v>
      </c>
      <c r="C176" t="s">
        <v>1167</v>
      </c>
      <c r="D176">
        <v>416134333</v>
      </c>
      <c r="E176" t="s">
        <v>1275</v>
      </c>
      <c r="G176" t="s">
        <v>6</v>
      </c>
      <c r="H176" s="1">
        <v>1</v>
      </c>
      <c r="I176" s="1">
        <v>1</v>
      </c>
      <c r="J176" s="1">
        <f>VLOOKUP(B176,'[4]AVL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8"/>
        <v>315</v>
      </c>
      <c r="AL176" s="1">
        <f t="shared" si="39"/>
        <v>315</v>
      </c>
      <c r="AP176" s="1" t="s">
        <v>85</v>
      </c>
      <c r="AQ176" s="1">
        <f>VLOOKUP($B176,'[2]AVL F03 05.05.26_לעבוד'!$B$29:$H$721,6,)</f>
        <v>0</v>
      </c>
      <c r="AR176" s="1" t="s">
        <v>25</v>
      </c>
      <c r="AS176" s="1" t="s">
        <v>93</v>
      </c>
      <c r="AT176">
        <f t="shared" si="40"/>
        <v>0</v>
      </c>
      <c r="AU176" t="str">
        <f>VLOOKUP(B176,'[3]AVL F03 05.05.26_לעבוד'!$B$27:$B$694,1,)</f>
        <v>6930N217-001</v>
      </c>
      <c r="AW176" t="s">
        <v>1713</v>
      </c>
      <c r="AX176" t="s">
        <v>1255</v>
      </c>
      <c r="AY176">
        <v>0</v>
      </c>
      <c r="AZ176" t="s">
        <v>0</v>
      </c>
      <c r="BA176">
        <v>1</v>
      </c>
      <c r="BB176" t="s">
        <v>13</v>
      </c>
      <c r="BC176">
        <v>317</v>
      </c>
      <c r="BD176">
        <v>90</v>
      </c>
      <c r="BE176" t="s">
        <v>1173</v>
      </c>
      <c r="BF176">
        <v>0</v>
      </c>
      <c r="BG176">
        <v>0</v>
      </c>
      <c r="BH176">
        <v>20</v>
      </c>
      <c r="BI176" t="s">
        <v>514</v>
      </c>
      <c r="BJ176" t="s">
        <v>1182</v>
      </c>
      <c r="BK176" t="s">
        <v>5</v>
      </c>
      <c r="BL176" t="s">
        <v>5</v>
      </c>
      <c r="BM176" t="s">
        <v>38</v>
      </c>
      <c r="BN176">
        <v>0</v>
      </c>
      <c r="BO176" t="s">
        <v>5</v>
      </c>
      <c r="BP176">
        <v>900</v>
      </c>
      <c r="BQ176" t="s">
        <v>325</v>
      </c>
      <c r="BR176" t="s">
        <v>8</v>
      </c>
      <c r="BS176" t="s">
        <v>1181</v>
      </c>
      <c r="BT176">
        <v>1</v>
      </c>
      <c r="BU176" t="s">
        <v>6</v>
      </c>
      <c r="BV176" t="s">
        <v>5</v>
      </c>
      <c r="BW176">
        <v>232</v>
      </c>
      <c r="BX176" t="s">
        <v>1170</v>
      </c>
      <c r="BY176" t="s">
        <v>1255</v>
      </c>
      <c r="BZ176" t="s">
        <v>1</v>
      </c>
      <c r="CA176" t="s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-10</v>
      </c>
      <c r="DN176">
        <f>SUM($CB176,$CC176:CK176)-SUM($EC176:EL176)</f>
        <v>70</v>
      </c>
      <c r="DO176">
        <f>SUM($CB176,$CC176:CL176)-SUM($EC176:EM176)</f>
        <v>40</v>
      </c>
      <c r="DP176">
        <f>SUM($CB176,$CC176:CM176)-SUM($EC176:EN176)</f>
        <v>0</v>
      </c>
      <c r="DQ176">
        <f>SUM($CB176,$CC176:CN176)-SUM($EC176:EO176)</f>
        <v>-50</v>
      </c>
      <c r="DR176">
        <f>SUM($CB176,$CC176:CO176)-SUM($EC176:EP176)</f>
        <v>0</v>
      </c>
      <c r="DS176">
        <f>SUM($CB176,$CC176:CP176)-SUM($EC176:EQ176)</f>
        <v>0</v>
      </c>
      <c r="DT176">
        <f>SUM($CB176,$CC176:CQ176)-SUM($EC176:ER176)</f>
        <v>0</v>
      </c>
      <c r="DU176">
        <f>SUM($CB176,$CC176:CR176)-SUM($EC176:ES176)</f>
        <v>0</v>
      </c>
      <c r="DV176">
        <f>SUM($CB176,$CC176:CS176)-SUM($EC176:ET176)</f>
        <v>0</v>
      </c>
      <c r="DW176">
        <f>SUM($CB176,$CC176:CT176)-SUM($EC176:EU176)</f>
        <v>0</v>
      </c>
      <c r="DX176">
        <f>SUM($CB176,$CC176:CU176)-SUM($EC176:EV176)</f>
        <v>0</v>
      </c>
      <c r="DY176">
        <f>SUM($CB176,$CC176:CV176)-SUM($EC176:EW176)</f>
        <v>0</v>
      </c>
      <c r="DZ176">
        <f>SUM($CB176,$CC176:CW176)-SUM($EC176:EX176)</f>
        <v>0</v>
      </c>
      <c r="EA176">
        <f>SUM($CB176,$CC176:CX176)-SUM($EC176:EY176)</f>
        <v>0</v>
      </c>
      <c r="EB176">
        <f>SUM($CB176,$CC176:CY176)-SUM($EC176:EZ176)</f>
        <v>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10</v>
      </c>
      <c r="EL176" cm="1">
        <f t="array" ref="EL176">SUMPRODUCT($K176:$AJ176,TRANSPOSE(EL$4:EL$29))</f>
        <v>20</v>
      </c>
      <c r="EM176" cm="1">
        <f t="array" ref="EM176">SUMPRODUCT($K176:$AJ176,TRANSPOSE(EM$4:EM$29))</f>
        <v>30</v>
      </c>
      <c r="EN176" cm="1">
        <f t="array" ref="EN176">SUMPRODUCT($K176:$AJ176,TRANSPOSE(EN$4:EN$29))</f>
        <v>40</v>
      </c>
      <c r="EO176" cm="1">
        <f t="array" ref="EO176">SUMPRODUCT($K176:$AJ176,TRANSPOSE(EO$4:EO$29))</f>
        <v>50</v>
      </c>
      <c r="EP176" cm="1">
        <f t="array" ref="EP176">SUMPRODUCT($K176:$AJ176,TRANSPOSE(EP$4:EP$29))</f>
        <v>50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41"/>
        <v>0</v>
      </c>
      <c r="FB176" t="b">
        <f t="shared" si="42"/>
        <v>1</v>
      </c>
    </row>
    <row r="177" spans="1:158" hidden="1" x14ac:dyDescent="0.2">
      <c r="A177">
        <v>196</v>
      </c>
      <c r="B177" s="7" t="s">
        <v>1274</v>
      </c>
      <c r="C177" t="s">
        <v>1167</v>
      </c>
      <c r="D177">
        <v>416134336</v>
      </c>
      <c r="E177" t="s">
        <v>1273</v>
      </c>
      <c r="G177" t="s">
        <v>6</v>
      </c>
      <c r="H177" s="1">
        <v>1</v>
      </c>
      <c r="I177" s="1">
        <v>1</v>
      </c>
      <c r="J177" s="1">
        <f>VLOOKUP(B177,'[4]AVL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8"/>
        <v>315</v>
      </c>
      <c r="AL177" s="1">
        <f t="shared" si="39"/>
        <v>315</v>
      </c>
      <c r="AP177" s="1" t="s">
        <v>85</v>
      </c>
      <c r="AQ177" s="1">
        <f>VLOOKUP($B177,'[2]AVL F03 05.05.26_לעבוד'!$B$29:$H$721,6,)</f>
        <v>0</v>
      </c>
      <c r="AR177" s="1" t="s">
        <v>25</v>
      </c>
      <c r="AS177" s="1" t="s">
        <v>93</v>
      </c>
      <c r="AT177">
        <f t="shared" si="40"/>
        <v>0</v>
      </c>
      <c r="AU177" t="str">
        <f>VLOOKUP(B177,'[3]AVL F03 05.05.26_לעבוד'!$B$27:$B$694,1,)</f>
        <v>6930N218-001</v>
      </c>
      <c r="AW177" t="s">
        <v>1713</v>
      </c>
      <c r="AX177" t="s">
        <v>1255</v>
      </c>
      <c r="AY177">
        <v>0</v>
      </c>
      <c r="AZ177" t="s">
        <v>0</v>
      </c>
      <c r="BA177">
        <v>1</v>
      </c>
      <c r="BB177" t="s">
        <v>13</v>
      </c>
      <c r="BC177">
        <v>317</v>
      </c>
      <c r="BD177">
        <v>90</v>
      </c>
      <c r="BE177" t="s">
        <v>1173</v>
      </c>
      <c r="BF177">
        <v>0</v>
      </c>
      <c r="BG177">
        <v>0</v>
      </c>
      <c r="BH177">
        <v>20</v>
      </c>
      <c r="BI177" t="s">
        <v>514</v>
      </c>
      <c r="BJ177" t="s">
        <v>1182</v>
      </c>
      <c r="BK177" t="s">
        <v>5</v>
      </c>
      <c r="BL177" t="s">
        <v>5</v>
      </c>
      <c r="BM177" t="s">
        <v>38</v>
      </c>
      <c r="BN177">
        <v>0</v>
      </c>
      <c r="BO177" t="s">
        <v>5</v>
      </c>
      <c r="BP177">
        <v>900</v>
      </c>
      <c r="BQ177" t="s">
        <v>325</v>
      </c>
      <c r="BR177" t="s">
        <v>8</v>
      </c>
      <c r="BS177" t="s">
        <v>1181</v>
      </c>
      <c r="BT177">
        <v>1</v>
      </c>
      <c r="BU177" t="s">
        <v>6</v>
      </c>
      <c r="BV177" t="s">
        <v>5</v>
      </c>
      <c r="BW177">
        <v>232</v>
      </c>
      <c r="BX177" t="s">
        <v>1170</v>
      </c>
      <c r="BY177" t="s">
        <v>1255</v>
      </c>
      <c r="BZ177" t="s">
        <v>1</v>
      </c>
      <c r="CA177" t="s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-10</v>
      </c>
      <c r="DN177">
        <f>SUM($CB177,$CC177:CK177)-SUM($EC177:EL177)</f>
        <v>70</v>
      </c>
      <c r="DO177">
        <f>SUM($CB177,$CC177:CL177)-SUM($EC177:EM177)</f>
        <v>40</v>
      </c>
      <c r="DP177">
        <f>SUM($CB177,$CC177:CM177)-SUM($EC177:EN177)</f>
        <v>0</v>
      </c>
      <c r="DQ177">
        <f>SUM($CB177,$CC177:CN177)-SUM($EC177:EO177)</f>
        <v>-50</v>
      </c>
      <c r="DR177">
        <f>SUM($CB177,$CC177:CO177)-SUM($EC177:EP177)</f>
        <v>0</v>
      </c>
      <c r="DS177">
        <f>SUM($CB177,$CC177:CP177)-SUM($EC177:EQ177)</f>
        <v>0</v>
      </c>
      <c r="DT177">
        <f>SUM($CB177,$CC177:CQ177)-SUM($EC177:ER177)</f>
        <v>0</v>
      </c>
      <c r="DU177">
        <f>SUM($CB177,$CC177:CR177)-SUM($EC177:ES177)</f>
        <v>0</v>
      </c>
      <c r="DV177">
        <f>SUM($CB177,$CC177:CS177)-SUM($EC177:ET177)</f>
        <v>0</v>
      </c>
      <c r="DW177">
        <f>SUM($CB177,$CC177:CT177)-SUM($EC177:EU177)</f>
        <v>0</v>
      </c>
      <c r="DX177">
        <f>SUM($CB177,$CC177:CU177)-SUM($EC177:EV177)</f>
        <v>0</v>
      </c>
      <c r="DY177">
        <f>SUM($CB177,$CC177:CV177)-SUM($EC177:EW177)</f>
        <v>0</v>
      </c>
      <c r="DZ177">
        <f>SUM($CB177,$CC177:CW177)-SUM($EC177:EX177)</f>
        <v>0</v>
      </c>
      <c r="EA177">
        <f>SUM($CB177,$CC177:CX177)-SUM($EC177:EY177)</f>
        <v>0</v>
      </c>
      <c r="EB177">
        <f>SUM($CB177,$CC177:CY177)-SUM($EC177:EZ177)</f>
        <v>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10</v>
      </c>
      <c r="EL177" cm="1">
        <f t="array" ref="EL177">SUMPRODUCT($K177:$AJ177,TRANSPOSE(EL$4:EL$29))</f>
        <v>20</v>
      </c>
      <c r="EM177" cm="1">
        <f t="array" ref="EM177">SUMPRODUCT($K177:$AJ177,TRANSPOSE(EM$4:EM$29))</f>
        <v>30</v>
      </c>
      <c r="EN177" cm="1">
        <f t="array" ref="EN177">SUMPRODUCT($K177:$AJ177,TRANSPOSE(EN$4:EN$29))</f>
        <v>40</v>
      </c>
      <c r="EO177" cm="1">
        <f t="array" ref="EO177">SUMPRODUCT($K177:$AJ177,TRANSPOSE(EO$4:EO$29))</f>
        <v>50</v>
      </c>
      <c r="EP177" cm="1">
        <f t="array" ref="EP177">SUMPRODUCT($K177:$AJ177,TRANSPOSE(EP$4:EP$29))</f>
        <v>50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41"/>
        <v>0</v>
      </c>
      <c r="FB177" t="b">
        <f t="shared" si="42"/>
        <v>1</v>
      </c>
    </row>
    <row r="178" spans="1:158" hidden="1" x14ac:dyDescent="0.2">
      <c r="A178">
        <v>197</v>
      </c>
      <c r="B178" s="8" t="s">
        <v>182</v>
      </c>
      <c r="C178" t="s">
        <v>1167</v>
      </c>
      <c r="D178">
        <v>418983792</v>
      </c>
      <c r="E178" t="s">
        <v>1272</v>
      </c>
      <c r="G178" t="s">
        <v>6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8"/>
        <v>315</v>
      </c>
      <c r="AL178" s="1">
        <f t="shared" si="39"/>
        <v>315</v>
      </c>
      <c r="AP178" s="1" t="s">
        <v>85</v>
      </c>
      <c r="AQ178" s="1">
        <f>VLOOKUP($B178,'[2]AVL F03 05.05.26_לעבוד'!$B$29:$H$721,6,)</f>
        <v>0</v>
      </c>
      <c r="AR178" s="1" t="s">
        <v>1195</v>
      </c>
      <c r="AS178" s="1" t="s">
        <v>1195</v>
      </c>
      <c r="AT178">
        <f t="shared" si="40"/>
        <v>0</v>
      </c>
      <c r="AU178" t="e">
        <f>VLOOKUP(B178,'[3]AVL F03 05.05.26_לעבוד'!$B$27:$B$694,1,)</f>
        <v>#N/A</v>
      </c>
      <c r="AV178" t="s">
        <v>1196</v>
      </c>
      <c r="AW178" t="s">
        <v>1775</v>
      </c>
      <c r="AX178">
        <v>1</v>
      </c>
      <c r="AY178">
        <v>0</v>
      </c>
      <c r="AZ178" t="s">
        <v>0</v>
      </c>
      <c r="BA178">
        <v>1</v>
      </c>
      <c r="BB178" t="s">
        <v>13</v>
      </c>
      <c r="BC178">
        <v>110</v>
      </c>
      <c r="BD178">
        <v>28</v>
      </c>
      <c r="BE178" t="s">
        <v>1188</v>
      </c>
      <c r="BF178">
        <v>0</v>
      </c>
      <c r="BG178">
        <v>0</v>
      </c>
      <c r="BH178">
        <v>20</v>
      </c>
      <c r="BI178" t="s">
        <v>514</v>
      </c>
      <c r="BJ178" t="s">
        <v>1253</v>
      </c>
      <c r="BK178" t="s">
        <v>5</v>
      </c>
      <c r="BL178" t="s">
        <v>5</v>
      </c>
      <c r="BM178" t="s">
        <v>1252</v>
      </c>
      <c r="BN178">
        <v>0</v>
      </c>
      <c r="BO178" t="s">
        <v>5</v>
      </c>
      <c r="BP178">
        <v>850</v>
      </c>
      <c r="BQ178" t="s">
        <v>1193</v>
      </c>
      <c r="BR178" t="s">
        <v>129</v>
      </c>
      <c r="BS178" t="s">
        <v>1250</v>
      </c>
      <c r="BT178">
        <v>1</v>
      </c>
      <c r="BU178" t="s">
        <v>6</v>
      </c>
      <c r="BV178" t="s">
        <v>5</v>
      </c>
      <c r="BW178" t="s">
        <v>1249</v>
      </c>
      <c r="BX178" t="s">
        <v>347</v>
      </c>
      <c r="BY178">
        <v>1</v>
      </c>
      <c r="BZ178">
        <v>0</v>
      </c>
      <c r="CA178" t="s">
        <v>0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9999989</v>
      </c>
      <c r="DN178">
        <f>SUM($CB178,$CC178:CK178)-SUM($EC178:EL178)</f>
        <v>9999969</v>
      </c>
      <c r="DO178">
        <f>SUM($CB178,$CC178:CL178)-SUM($EC178:EM178)</f>
        <v>9999939</v>
      </c>
      <c r="DP178">
        <f>SUM($CB178,$CC178:CM178)-SUM($EC178:EN178)</f>
        <v>9999899</v>
      </c>
      <c r="DQ178">
        <f>SUM($CB178,$CC178:CN178)-SUM($EC178:EO178)</f>
        <v>9999849</v>
      </c>
      <c r="DR178">
        <f>SUM($CB178,$CC178:CO178)-SUM($EC178:EP178)</f>
        <v>9999799</v>
      </c>
      <c r="DS178">
        <f>SUM($CB178,$CC178:CP178)-SUM($EC178:EQ178)</f>
        <v>9999799</v>
      </c>
      <c r="DT178">
        <f>SUM($CB178,$CC178:CQ178)-SUM($EC178:ER178)</f>
        <v>9999799</v>
      </c>
      <c r="DU178">
        <f>SUM($CB178,$CC178:CR178)-SUM($EC178:ES178)</f>
        <v>9999799</v>
      </c>
      <c r="DV178">
        <f>SUM($CB178,$CC178:CS178)-SUM($EC178:ET178)</f>
        <v>9999799</v>
      </c>
      <c r="DW178">
        <f>SUM($CB178,$CC178:CT178)-SUM($EC178:EU178)</f>
        <v>9999799</v>
      </c>
      <c r="DX178">
        <f>SUM($CB178,$CC178:CU178)-SUM($EC178:EV178)</f>
        <v>9999799</v>
      </c>
      <c r="DY178">
        <f>SUM($CB178,$CC178:CV178)-SUM($EC178:EW178)</f>
        <v>9999799</v>
      </c>
      <c r="DZ178">
        <f>SUM($CB178,$CC178:CW178)-SUM($EC178:EX178)</f>
        <v>9999799</v>
      </c>
      <c r="EA178">
        <f>SUM($CB178,$CC178:CX178)-SUM($EC178:EY178)</f>
        <v>9999799</v>
      </c>
      <c r="EB178">
        <f>SUM($CB178,$CC178:CY178)-SUM($EC178:EZ178)</f>
        <v>9999799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10</v>
      </c>
      <c r="EL178" cm="1">
        <f t="array" ref="EL178">SUMPRODUCT($K178:$AJ178,TRANSPOSE(EL$4:EL$29))</f>
        <v>20</v>
      </c>
      <c r="EM178" cm="1">
        <f t="array" ref="EM178">SUMPRODUCT($K178:$AJ178,TRANSPOSE(EM$4:EM$29))</f>
        <v>30</v>
      </c>
      <c r="EN178" cm="1">
        <f t="array" ref="EN178">SUMPRODUCT($K178:$AJ178,TRANSPOSE(EN$4:EN$29))</f>
        <v>40</v>
      </c>
      <c r="EO178" cm="1">
        <f t="array" ref="EO178">SUMPRODUCT($K178:$AJ178,TRANSPOSE(EO$4:EO$29))</f>
        <v>50</v>
      </c>
      <c r="EP178" cm="1">
        <f t="array" ref="EP178">SUMPRODUCT($K178:$AJ178,TRANSPOSE(EP$4:EP$29))</f>
        <v>50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41"/>
        <v>0</v>
      </c>
      <c r="FB178" t="b">
        <f t="shared" si="42"/>
        <v>0</v>
      </c>
    </row>
    <row r="179" spans="1:158" hidden="1" x14ac:dyDescent="0.2">
      <c r="A179">
        <v>198</v>
      </c>
      <c r="B179" s="8" t="s">
        <v>1241</v>
      </c>
      <c r="C179" t="s">
        <v>1167</v>
      </c>
      <c r="D179">
        <v>418983748</v>
      </c>
      <c r="E179" t="s">
        <v>1271</v>
      </c>
      <c r="G179" t="s">
        <v>6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8"/>
        <v>315</v>
      </c>
      <c r="AL179" s="1">
        <f t="shared" si="39"/>
        <v>315</v>
      </c>
      <c r="AP179" s="1" t="s">
        <v>85</v>
      </c>
      <c r="AQ179" s="1">
        <f>VLOOKUP($B179,'[2]AVL F03 05.05.26_לעבוד'!$B$29:$H$721,6,)</f>
        <v>0</v>
      </c>
      <c r="AR179" s="1" t="s">
        <v>1195</v>
      </c>
      <c r="AS179" s="1" t="s">
        <v>1195</v>
      </c>
      <c r="AT179">
        <f t="shared" si="40"/>
        <v>0</v>
      </c>
      <c r="AU179" t="e">
        <f>VLOOKUP(B179,'[3]AVL F03 05.05.26_לעבוד'!$B$27:$B$694,1,)</f>
        <v>#N/A</v>
      </c>
      <c r="AV179" t="s">
        <v>1196</v>
      </c>
      <c r="AW179" t="s">
        <v>1775</v>
      </c>
      <c r="AX179">
        <v>1</v>
      </c>
      <c r="AY179">
        <v>0</v>
      </c>
      <c r="AZ179" t="s">
        <v>0</v>
      </c>
      <c r="BA179">
        <v>1</v>
      </c>
      <c r="BB179" t="s">
        <v>13</v>
      </c>
      <c r="BC179">
        <v>110</v>
      </c>
      <c r="BD179">
        <v>28</v>
      </c>
      <c r="BE179" t="s">
        <v>1188</v>
      </c>
      <c r="BF179">
        <v>0</v>
      </c>
      <c r="BG179">
        <v>0</v>
      </c>
      <c r="BH179">
        <v>20</v>
      </c>
      <c r="BI179" t="s">
        <v>514</v>
      </c>
      <c r="BJ179" t="s">
        <v>1253</v>
      </c>
      <c r="BK179" t="s">
        <v>5</v>
      </c>
      <c r="BL179" t="s">
        <v>5</v>
      </c>
      <c r="BM179" t="s">
        <v>1252</v>
      </c>
      <c r="BN179">
        <v>0</v>
      </c>
      <c r="BO179" t="s">
        <v>5</v>
      </c>
      <c r="BP179">
        <v>850</v>
      </c>
      <c r="BQ179" t="s">
        <v>1193</v>
      </c>
      <c r="BR179" t="s">
        <v>129</v>
      </c>
      <c r="BS179" t="s">
        <v>1250</v>
      </c>
      <c r="BT179">
        <v>1</v>
      </c>
      <c r="BU179" t="s">
        <v>6</v>
      </c>
      <c r="BV179" t="s">
        <v>5</v>
      </c>
      <c r="BW179" t="s">
        <v>1249</v>
      </c>
      <c r="BX179" t="s">
        <v>347</v>
      </c>
      <c r="BY179">
        <v>1</v>
      </c>
      <c r="BZ179">
        <v>0</v>
      </c>
      <c r="CA179" t="s">
        <v>0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9999949</v>
      </c>
      <c r="DO179">
        <f>SUM($CB179,$CC179:CL179)-SUM($EC179:EM179)</f>
        <v>9999889</v>
      </c>
      <c r="DP179">
        <f>SUM($CB179,$CC179:CM179)-SUM($EC179:EN179)</f>
        <v>9999839</v>
      </c>
      <c r="DQ179">
        <f>SUM($CB179,$CC179:CN179)-SUM($EC179:EO179)</f>
        <v>9999799</v>
      </c>
      <c r="DR179">
        <f>SUM($CB179,$CC179:CO179)-SUM($EC179:EP179)</f>
        <v>9999749</v>
      </c>
      <c r="DS179">
        <f>SUM($CB179,$CC179:CP179)-SUM($EC179:EQ179)</f>
        <v>9999749</v>
      </c>
      <c r="DT179">
        <f>SUM($CB179,$CC179:CQ179)-SUM($EC179:ER179)</f>
        <v>9999749</v>
      </c>
      <c r="DU179">
        <f>SUM($CB179,$CC179:CR179)-SUM($EC179:ES179)</f>
        <v>9999749</v>
      </c>
      <c r="DV179">
        <f>SUM($CB179,$CC179:CS179)-SUM($EC179:ET179)</f>
        <v>9999749</v>
      </c>
      <c r="DW179">
        <f>SUM($CB179,$CC179:CT179)-SUM($EC179:EU179)</f>
        <v>9999749</v>
      </c>
      <c r="DX179">
        <f>SUM($CB179,$CC179:CU179)-SUM($EC179:EV179)</f>
        <v>9999749</v>
      </c>
      <c r="DY179">
        <f>SUM($CB179,$CC179:CV179)-SUM($EC179:EW179)</f>
        <v>9999749</v>
      </c>
      <c r="DZ179">
        <f>SUM($CB179,$CC179:CW179)-SUM($EC179:EX179)</f>
        <v>9999749</v>
      </c>
      <c r="EA179">
        <f>SUM($CB179,$CC179:CX179)-SUM($EC179:EY179)</f>
        <v>9999749</v>
      </c>
      <c r="EB179">
        <f>SUM($CB179,$CC179:CY179)-SUM($EC179:EZ179)</f>
        <v>9999749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40</v>
      </c>
      <c r="EM179" cm="1">
        <f t="array" ref="EM179">SUMPRODUCT($K179:$AJ179,TRANSPOSE(EM$4:EM$29))</f>
        <v>60</v>
      </c>
      <c r="EN179" cm="1">
        <f t="array" ref="EN179">SUMPRODUCT($K179:$AJ179,TRANSPOSE(EN$4:EN$29))</f>
        <v>50</v>
      </c>
      <c r="EO179" cm="1">
        <f t="array" ref="EO179">SUMPRODUCT($K179:$AJ179,TRANSPOSE(EO$4:EO$29))</f>
        <v>40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41"/>
        <v>50</v>
      </c>
      <c r="FB179" t="b">
        <f t="shared" si="42"/>
        <v>0</v>
      </c>
    </row>
    <row r="180" spans="1:158" hidden="1" x14ac:dyDescent="0.2">
      <c r="A180">
        <v>200</v>
      </c>
      <c r="B180" s="7" t="s">
        <v>1270</v>
      </c>
      <c r="C180" t="s">
        <v>1207</v>
      </c>
      <c r="D180">
        <v>407586686</v>
      </c>
      <c r="E180" t="s">
        <v>1269</v>
      </c>
      <c r="G180" t="s">
        <v>6</v>
      </c>
      <c r="H180" s="1">
        <v>1</v>
      </c>
      <c r="I180" s="1">
        <v>1</v>
      </c>
      <c r="J180" s="1">
        <f>VLOOKUP(B180,'[4]AVL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8"/>
        <v>315</v>
      </c>
      <c r="AL180" s="1">
        <f t="shared" si="39"/>
        <v>315</v>
      </c>
      <c r="AP180" s="1" t="s">
        <v>85</v>
      </c>
      <c r="AQ180" s="1">
        <f>VLOOKUP($B180,'[2]AVL F03 05.05.26_לעבוד'!$B$29:$H$721,6,)</f>
        <v>0</v>
      </c>
      <c r="AR180" s="1" t="s">
        <v>25</v>
      </c>
      <c r="AS180" s="1" t="s">
        <v>93</v>
      </c>
      <c r="AT180">
        <f t="shared" si="40"/>
        <v>150</v>
      </c>
      <c r="AU180" t="str">
        <f>VLOOKUP(B180,'[3]AVL F03 05.05.26_לעבוד'!$B$27:$B$694,1,)</f>
        <v>6930N232-001</v>
      </c>
      <c r="AW180" t="s">
        <v>1723</v>
      </c>
      <c r="AX180" t="s">
        <v>1268</v>
      </c>
      <c r="AY180">
        <v>150</v>
      </c>
      <c r="AZ180" t="s">
        <v>0</v>
      </c>
      <c r="BA180">
        <v>1</v>
      </c>
      <c r="BB180" t="s">
        <v>13</v>
      </c>
      <c r="BC180">
        <v>857</v>
      </c>
      <c r="BD180">
        <v>50</v>
      </c>
      <c r="BE180" t="s">
        <v>1173</v>
      </c>
      <c r="BF180">
        <v>0</v>
      </c>
      <c r="BG180">
        <v>150</v>
      </c>
      <c r="BH180">
        <v>20</v>
      </c>
      <c r="BI180" t="s">
        <v>514</v>
      </c>
      <c r="BJ180" t="s">
        <v>1204</v>
      </c>
      <c r="BK180" t="s">
        <v>5</v>
      </c>
      <c r="BL180" t="s">
        <v>5</v>
      </c>
      <c r="BM180" t="s">
        <v>38</v>
      </c>
      <c r="BN180">
        <v>150</v>
      </c>
      <c r="BO180" t="s">
        <v>5</v>
      </c>
      <c r="BP180">
        <v>860</v>
      </c>
      <c r="BQ180" t="s">
        <v>325</v>
      </c>
      <c r="BR180" t="s">
        <v>129</v>
      </c>
      <c r="BS180" t="s">
        <v>1203</v>
      </c>
      <c r="BT180">
        <v>1</v>
      </c>
      <c r="BU180" t="s">
        <v>6</v>
      </c>
      <c r="BV180" t="s">
        <v>5</v>
      </c>
      <c r="BW180">
        <v>900</v>
      </c>
      <c r="BX180" t="s">
        <v>1202</v>
      </c>
      <c r="BY180" t="s">
        <v>1268</v>
      </c>
      <c r="BZ180" t="s">
        <v>1</v>
      </c>
      <c r="CA180" t="s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150</v>
      </c>
      <c r="DO180">
        <f>SUM($CB180,$CC180:CL180)-SUM($EC180:EM180)</f>
        <v>90</v>
      </c>
      <c r="DP180">
        <f>SUM($CB180,$CC180:CM180)-SUM($EC180:EN180)</f>
        <v>40</v>
      </c>
      <c r="DQ180">
        <f>SUM($CB180,$CC180:CN180)-SUM($EC180:EO180)</f>
        <v>0</v>
      </c>
      <c r="DR180">
        <f>SUM($CB180,$CC180:CO180)-SUM($EC180:EP180)</f>
        <v>-50</v>
      </c>
      <c r="DS180">
        <f>SUM($CB180,$CC180:CP180)-SUM($EC180:EQ180)</f>
        <v>-50</v>
      </c>
      <c r="DT180">
        <f>SUM($CB180,$CC180:CQ180)-SUM($EC180:ER180)</f>
        <v>-50</v>
      </c>
      <c r="DU180">
        <f>SUM($CB180,$CC180:CR180)-SUM($EC180:ES180)</f>
        <v>-50</v>
      </c>
      <c r="DV180">
        <f>SUM($CB180,$CC180:CS180)-SUM($EC180:ET180)</f>
        <v>-50</v>
      </c>
      <c r="DW180">
        <f>SUM($CB180,$CC180:CT180)-SUM($EC180:EU180)</f>
        <v>-50</v>
      </c>
      <c r="DX180">
        <f>SUM($CB180,$CC180:CU180)-SUM($EC180:EV180)</f>
        <v>-50</v>
      </c>
      <c r="DY180">
        <f>SUM($CB180,$CC180:CV180)-SUM($EC180:EW180)</f>
        <v>-50</v>
      </c>
      <c r="DZ180">
        <f>SUM($CB180,$CC180:CW180)-SUM($EC180:EX180)</f>
        <v>-50</v>
      </c>
      <c r="EA180">
        <f>SUM($CB180,$CC180:CX180)-SUM($EC180:EY180)</f>
        <v>-50</v>
      </c>
      <c r="EB180">
        <f>SUM($CB180,$CC180:CY180)-SUM($EC180:EZ180)</f>
        <v>-50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40</v>
      </c>
      <c r="EM180" cm="1">
        <f t="array" ref="EM180">SUMPRODUCT($K180:$AJ180,TRANSPOSE(EM$4:EM$29))</f>
        <v>60</v>
      </c>
      <c r="EN180" cm="1">
        <f t="array" ref="EN180">SUMPRODUCT($K180:$AJ180,TRANSPOSE(EN$4:EN$29))</f>
        <v>50</v>
      </c>
      <c r="EO180" cm="1">
        <f t="array" ref="EO180">SUMPRODUCT($K180:$AJ180,TRANSPOSE(EO$4:EO$29))</f>
        <v>40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41"/>
        <v>50</v>
      </c>
      <c r="FB180" t="b">
        <f t="shared" si="42"/>
        <v>0</v>
      </c>
    </row>
    <row r="181" spans="1:158" hidden="1" x14ac:dyDescent="0.2">
      <c r="A181">
        <v>201</v>
      </c>
      <c r="B181" s="7" t="s">
        <v>1267</v>
      </c>
      <c r="C181" t="s">
        <v>1167</v>
      </c>
      <c r="D181">
        <v>408559944</v>
      </c>
      <c r="E181" t="s">
        <v>1266</v>
      </c>
      <c r="G181" t="s">
        <v>6</v>
      </c>
      <c r="H181" s="1">
        <v>1</v>
      </c>
      <c r="I181" s="1">
        <v>1</v>
      </c>
      <c r="J181" s="1">
        <f>VLOOKUP(B181,'[4]AVL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8"/>
        <v>315</v>
      </c>
      <c r="AL181" s="1">
        <f t="shared" si="39"/>
        <v>315</v>
      </c>
      <c r="AP181" s="1" t="s">
        <v>85</v>
      </c>
      <c r="AQ181" s="1">
        <f>VLOOKUP($B181,'[2]AVL F03 05.05.26_לעבוד'!$B$29:$H$721,6,)</f>
        <v>0</v>
      </c>
      <c r="AR181" s="1" t="s">
        <v>25</v>
      </c>
      <c r="AS181" s="1" t="s">
        <v>93</v>
      </c>
      <c r="AT181">
        <f t="shared" si="40"/>
        <v>90</v>
      </c>
      <c r="AU181" t="str">
        <f>VLOOKUP(B181,'[3]AVL F03 05.05.26_לעבוד'!$B$27:$B$694,1,)</f>
        <v>6930N233-001</v>
      </c>
      <c r="AW181" t="s">
        <v>1723</v>
      </c>
      <c r="AX181" t="s">
        <v>1265</v>
      </c>
      <c r="AY181">
        <v>90</v>
      </c>
      <c r="AZ181" t="s">
        <v>0</v>
      </c>
      <c r="BA181">
        <v>1</v>
      </c>
      <c r="BB181" t="s">
        <v>13</v>
      </c>
      <c r="BC181">
        <v>317</v>
      </c>
      <c r="BD181">
        <v>50</v>
      </c>
      <c r="BE181" t="s">
        <v>1173</v>
      </c>
      <c r="BF181">
        <v>0</v>
      </c>
      <c r="BG181">
        <v>90</v>
      </c>
      <c r="BH181">
        <v>20</v>
      </c>
      <c r="BI181" t="s">
        <v>514</v>
      </c>
      <c r="BJ181" t="s">
        <v>1204</v>
      </c>
      <c r="BK181" t="s">
        <v>5</v>
      </c>
      <c r="BL181" t="s">
        <v>5</v>
      </c>
      <c r="BM181" t="s">
        <v>38</v>
      </c>
      <c r="BN181">
        <v>90</v>
      </c>
      <c r="BO181" t="s">
        <v>5</v>
      </c>
      <c r="BP181">
        <v>860</v>
      </c>
      <c r="BQ181" t="s">
        <v>325</v>
      </c>
      <c r="BR181" t="s">
        <v>129</v>
      </c>
      <c r="BS181" t="s">
        <v>1203</v>
      </c>
      <c r="BT181">
        <v>1</v>
      </c>
      <c r="BU181" t="s">
        <v>6</v>
      </c>
      <c r="BV181" t="s">
        <v>5</v>
      </c>
      <c r="BW181">
        <v>900</v>
      </c>
      <c r="BX181" t="s">
        <v>1202</v>
      </c>
      <c r="BY181" t="s">
        <v>1265</v>
      </c>
      <c r="BZ181" t="s">
        <v>1</v>
      </c>
      <c r="CA181" t="s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190</v>
      </c>
      <c r="DN181">
        <f>SUM($CB181,$CC181:CK181)-SUM($EC181:EL181)</f>
        <v>170</v>
      </c>
      <c r="DO181">
        <f>SUM($CB181,$CC181:CL181)-SUM($EC181:EM181)</f>
        <v>140</v>
      </c>
      <c r="DP181">
        <f>SUM($CB181,$CC181:CM181)-SUM($EC181:EN181)</f>
        <v>100</v>
      </c>
      <c r="DQ181">
        <f>SUM($CB181,$CC181:CN181)-SUM($EC181:EO181)</f>
        <v>50</v>
      </c>
      <c r="DR181">
        <f>SUM($CB181,$CC181:CO181)-SUM($EC181:EP181)</f>
        <v>0</v>
      </c>
      <c r="DS181">
        <f>SUM($CB181,$CC181:CP181)-SUM($EC181:EQ181)</f>
        <v>0</v>
      </c>
      <c r="DT181">
        <f>SUM($CB181,$CC181:CQ181)-SUM($EC181:ER181)</f>
        <v>0</v>
      </c>
      <c r="DU181">
        <f>SUM($CB181,$CC181:CR181)-SUM($EC181:ES181)</f>
        <v>0</v>
      </c>
      <c r="DV181">
        <f>SUM($CB181,$CC181:CS181)-SUM($EC181:ET181)</f>
        <v>0</v>
      </c>
      <c r="DW181">
        <f>SUM($CB181,$CC181:CT181)-SUM($EC181:EU181)</f>
        <v>0</v>
      </c>
      <c r="DX181">
        <f>SUM($CB181,$CC181:CU181)-SUM($EC181:EV181)</f>
        <v>0</v>
      </c>
      <c r="DY181">
        <f>SUM($CB181,$CC181:CV181)-SUM($EC181:EW181)</f>
        <v>0</v>
      </c>
      <c r="DZ181">
        <f>SUM($CB181,$CC181:CW181)-SUM($EC181:EX181)</f>
        <v>0</v>
      </c>
      <c r="EA181">
        <f>SUM($CB181,$CC181:CX181)-SUM($EC181:EY181)</f>
        <v>0</v>
      </c>
      <c r="EB181">
        <f>SUM($CB181,$CC181:CY181)-SUM($EC181:EZ181)</f>
        <v>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10</v>
      </c>
      <c r="EL181" cm="1">
        <f t="array" ref="EL181">SUMPRODUCT($K181:$AJ181,TRANSPOSE(EL$4:EL$29))</f>
        <v>20</v>
      </c>
      <c r="EM181" cm="1">
        <f t="array" ref="EM181">SUMPRODUCT($K181:$AJ181,TRANSPOSE(EM$4:EM$29))</f>
        <v>30</v>
      </c>
      <c r="EN181" cm="1">
        <f t="array" ref="EN181">SUMPRODUCT($K181:$AJ181,TRANSPOSE(EN$4:EN$29))</f>
        <v>40</v>
      </c>
      <c r="EO181" cm="1">
        <f t="array" ref="EO181">SUMPRODUCT($K181:$AJ181,TRANSPOSE(EO$4:EO$29))</f>
        <v>50</v>
      </c>
      <c r="EP181" cm="1">
        <f t="array" ref="EP181">SUMPRODUCT($K181:$AJ181,TRANSPOSE(EP$4:EP$29))</f>
        <v>50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41"/>
        <v>0</v>
      </c>
      <c r="FB181" t="b">
        <f t="shared" si="42"/>
        <v>0</v>
      </c>
    </row>
    <row r="182" spans="1:158" hidden="1" x14ac:dyDescent="0.2">
      <c r="A182">
        <v>202</v>
      </c>
      <c r="B182" s="7" t="s">
        <v>1264</v>
      </c>
      <c r="C182" t="s">
        <v>1167</v>
      </c>
      <c r="D182">
        <v>409608124</v>
      </c>
      <c r="E182" t="s">
        <v>1263</v>
      </c>
      <c r="G182" t="s">
        <v>6</v>
      </c>
      <c r="H182" s="1">
        <v>1</v>
      </c>
      <c r="I182" s="1">
        <v>1</v>
      </c>
      <c r="J182" s="1">
        <f>VLOOKUP(B182,'[4]AVL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8"/>
        <v>315</v>
      </c>
      <c r="AL182" s="1">
        <f t="shared" si="39"/>
        <v>315</v>
      </c>
      <c r="AP182" s="1" t="s">
        <v>85</v>
      </c>
      <c r="AQ182" s="1">
        <f>VLOOKUP($B182,'[2]AVL F03 05.05.26_לעבוד'!$B$29:$H$721,6,)</f>
        <v>0</v>
      </c>
      <c r="AR182" s="1" t="s">
        <v>25</v>
      </c>
      <c r="AS182" s="1" t="s">
        <v>93</v>
      </c>
      <c r="AT182">
        <f t="shared" si="40"/>
        <v>70</v>
      </c>
      <c r="AU182" t="str">
        <f>VLOOKUP(B182,'[3]AVL F03 05.05.26_לעבוד'!$B$27:$B$694,1,)</f>
        <v>6930N234-001</v>
      </c>
      <c r="AW182" t="s">
        <v>1735</v>
      </c>
      <c r="AX182" t="s">
        <v>1262</v>
      </c>
      <c r="AY182">
        <v>70</v>
      </c>
      <c r="AZ182" t="s">
        <v>0</v>
      </c>
      <c r="BA182">
        <v>1</v>
      </c>
      <c r="BB182" t="s">
        <v>13</v>
      </c>
      <c r="BC182">
        <v>317</v>
      </c>
      <c r="BD182">
        <v>50</v>
      </c>
      <c r="BE182" t="s">
        <v>1173</v>
      </c>
      <c r="BF182">
        <v>0</v>
      </c>
      <c r="BG182">
        <v>70</v>
      </c>
      <c r="BH182">
        <v>20</v>
      </c>
      <c r="BI182" t="s">
        <v>514</v>
      </c>
      <c r="BJ182" t="s">
        <v>1204</v>
      </c>
      <c r="BK182" t="s">
        <v>5</v>
      </c>
      <c r="BL182" t="s">
        <v>5</v>
      </c>
      <c r="BM182" t="s">
        <v>38</v>
      </c>
      <c r="BN182">
        <v>70</v>
      </c>
      <c r="BO182" t="s">
        <v>5</v>
      </c>
      <c r="BP182">
        <v>230</v>
      </c>
      <c r="BQ182" t="s">
        <v>325</v>
      </c>
      <c r="BR182" t="s">
        <v>129</v>
      </c>
      <c r="BS182" t="s">
        <v>1203</v>
      </c>
      <c r="BT182">
        <v>1</v>
      </c>
      <c r="BU182" t="s">
        <v>6</v>
      </c>
      <c r="BV182" t="s">
        <v>5</v>
      </c>
      <c r="BW182">
        <v>900</v>
      </c>
      <c r="BX182" t="s">
        <v>1202</v>
      </c>
      <c r="BY182" t="s">
        <v>1262</v>
      </c>
      <c r="BZ182" t="s">
        <v>1</v>
      </c>
      <c r="CA182" t="s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150</v>
      </c>
      <c r="DO182">
        <f>SUM($CB182,$CC182:CL182)-SUM($EC182:EM182)</f>
        <v>90</v>
      </c>
      <c r="DP182">
        <f>SUM($CB182,$CC182:CM182)-SUM($EC182:EN182)</f>
        <v>40</v>
      </c>
      <c r="DQ182">
        <f>SUM($CB182,$CC182:CN182)-SUM($EC182:EO182)</f>
        <v>0</v>
      </c>
      <c r="DR182">
        <f>SUM($CB182,$CC182:CO182)-SUM($EC182:EP182)</f>
        <v>-50</v>
      </c>
      <c r="DS182">
        <f>SUM($CB182,$CC182:CP182)-SUM($EC182:EQ182)</f>
        <v>-50</v>
      </c>
      <c r="DT182">
        <f>SUM($CB182,$CC182:CQ182)-SUM($EC182:ER182)</f>
        <v>-50</v>
      </c>
      <c r="DU182">
        <f>SUM($CB182,$CC182:CR182)-SUM($EC182:ES182)</f>
        <v>-50</v>
      </c>
      <c r="DV182">
        <f>SUM($CB182,$CC182:CS182)-SUM($EC182:ET182)</f>
        <v>-50</v>
      </c>
      <c r="DW182">
        <f>SUM($CB182,$CC182:CT182)-SUM($EC182:EU182)</f>
        <v>-50</v>
      </c>
      <c r="DX182">
        <f>SUM($CB182,$CC182:CU182)-SUM($EC182:EV182)</f>
        <v>-50</v>
      </c>
      <c r="DY182">
        <f>SUM($CB182,$CC182:CV182)-SUM($EC182:EW182)</f>
        <v>-50</v>
      </c>
      <c r="DZ182">
        <f>SUM($CB182,$CC182:CW182)-SUM($EC182:EX182)</f>
        <v>-50</v>
      </c>
      <c r="EA182">
        <f>SUM($CB182,$CC182:CX182)-SUM($EC182:EY182)</f>
        <v>-50</v>
      </c>
      <c r="EB182">
        <f>SUM($CB182,$CC182:CY182)-SUM($EC182:EZ182)</f>
        <v>-50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40</v>
      </c>
      <c r="EM182" cm="1">
        <f t="array" ref="EM182">SUMPRODUCT($K182:$AJ182,TRANSPOSE(EM$4:EM$29))</f>
        <v>60</v>
      </c>
      <c r="EN182" cm="1">
        <f t="array" ref="EN182">SUMPRODUCT($K182:$AJ182,TRANSPOSE(EN$4:EN$29))</f>
        <v>50</v>
      </c>
      <c r="EO182" cm="1">
        <f t="array" ref="EO182">SUMPRODUCT($K182:$AJ182,TRANSPOSE(EO$4:EO$29))</f>
        <v>40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41"/>
        <v>50</v>
      </c>
      <c r="FB182" t="b">
        <f t="shared" si="42"/>
        <v>1</v>
      </c>
    </row>
    <row r="183" spans="1:158" hidden="1" x14ac:dyDescent="0.2">
      <c r="A183">
        <v>203</v>
      </c>
      <c r="B183" s="7" t="s">
        <v>1261</v>
      </c>
      <c r="C183" t="s">
        <v>1167</v>
      </c>
      <c r="D183">
        <v>415761730</v>
      </c>
      <c r="E183" t="s">
        <v>1260</v>
      </c>
      <c r="G183" t="s">
        <v>6</v>
      </c>
      <c r="H183" s="1">
        <v>1</v>
      </c>
      <c r="I183" s="1">
        <v>1</v>
      </c>
      <c r="J183" s="1">
        <f>VLOOKUP(B183,'[4]AVL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8"/>
        <v>315</v>
      </c>
      <c r="AL183" s="1">
        <f t="shared" si="39"/>
        <v>315</v>
      </c>
      <c r="AP183" s="1" t="s">
        <v>85</v>
      </c>
      <c r="AQ183" s="1">
        <f>VLOOKUP($B183,'[2]AVL F03 05.05.26_לעבוד'!$B$29:$H$721,6,)</f>
        <v>0</v>
      </c>
      <c r="AR183" s="1" t="s">
        <v>25</v>
      </c>
      <c r="AS183" s="1" t="s">
        <v>93</v>
      </c>
      <c r="AT183">
        <f t="shared" si="40"/>
        <v>0</v>
      </c>
      <c r="AU183" t="str">
        <f>VLOOKUP(B183,'[3]AVL F03 05.05.26_לעבוד'!$B$27:$B$694,1,)</f>
        <v>6930N235-001</v>
      </c>
      <c r="AW183" t="s">
        <v>1714</v>
      </c>
      <c r="AX183" t="s">
        <v>1255</v>
      </c>
      <c r="AY183">
        <v>0</v>
      </c>
      <c r="AZ183" t="s">
        <v>0</v>
      </c>
      <c r="BA183">
        <v>1</v>
      </c>
      <c r="BB183" t="s">
        <v>13</v>
      </c>
      <c r="BC183">
        <v>317</v>
      </c>
      <c r="BD183">
        <v>50</v>
      </c>
      <c r="BE183" t="s">
        <v>1173</v>
      </c>
      <c r="BF183">
        <v>0</v>
      </c>
      <c r="BG183">
        <v>0</v>
      </c>
      <c r="BH183">
        <v>20</v>
      </c>
      <c r="BI183" t="s">
        <v>514</v>
      </c>
      <c r="BJ183" t="s">
        <v>1204</v>
      </c>
      <c r="BK183" t="s">
        <v>5</v>
      </c>
      <c r="BL183" t="s">
        <v>5</v>
      </c>
      <c r="BM183" t="s">
        <v>38</v>
      </c>
      <c r="BN183">
        <v>0</v>
      </c>
      <c r="BO183" t="s">
        <v>5</v>
      </c>
      <c r="BP183">
        <v>860</v>
      </c>
      <c r="BQ183" t="s">
        <v>325</v>
      </c>
      <c r="BR183" t="s">
        <v>129</v>
      </c>
      <c r="BS183" t="s">
        <v>1203</v>
      </c>
      <c r="BT183">
        <v>1</v>
      </c>
      <c r="BU183" t="s">
        <v>6</v>
      </c>
      <c r="BV183" t="s">
        <v>5</v>
      </c>
      <c r="BW183">
        <v>900</v>
      </c>
      <c r="BX183" t="s">
        <v>1202</v>
      </c>
      <c r="BY183" t="s">
        <v>1255</v>
      </c>
      <c r="BZ183" t="s">
        <v>1</v>
      </c>
      <c r="CA183" t="s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-50</v>
      </c>
      <c r="DN183">
        <f>SUM($CB183,$CC183:CK183)-SUM($EC183:EL183)</f>
        <v>0</v>
      </c>
      <c r="DO183">
        <f>SUM($CB183,$CC183:CL183)-SUM($EC183:EM183)</f>
        <v>-50</v>
      </c>
      <c r="DP183">
        <f>SUM($CB183,$CC183:CM183)-SUM($EC183:EN183)</f>
        <v>-100</v>
      </c>
      <c r="DQ183">
        <f>SUM($CB183,$CC183:CN183)-SUM($EC183:EO183)</f>
        <v>-100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50</v>
      </c>
      <c r="EL183" cm="1">
        <f t="array" ref="EL183">SUMPRODUCT($K183:$AJ183,TRANSPOSE(EL$4:EL$29))</f>
        <v>50</v>
      </c>
      <c r="EM183" cm="1">
        <f t="array" ref="EM183">SUMPRODUCT($K183:$AJ183,TRANSPOSE(EM$4:EM$29))</f>
        <v>50</v>
      </c>
      <c r="EN183" cm="1">
        <f t="array" ref="EN183">SUMPRODUCT($K183:$AJ183,TRANSPOSE(EN$4:EN$29))</f>
        <v>50</v>
      </c>
      <c r="EO183" cm="1">
        <f t="array" ref="EO183">SUMPRODUCT($K183:$AJ183,TRANSPOSE(EO$4:EO$29))</f>
        <v>0</v>
      </c>
      <c r="EP183" cm="1">
        <f t="array" ref="EP183">SUMPRODUCT($K183:$AJ183,TRANSPOSE(EP$4:EP$29))</f>
        <v>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41"/>
        <v>0</v>
      </c>
      <c r="FB183" t="b">
        <f t="shared" si="42"/>
        <v>1</v>
      </c>
    </row>
    <row r="184" spans="1:158" hidden="1" x14ac:dyDescent="0.2">
      <c r="A184">
        <v>205</v>
      </c>
      <c r="B184" s="7" t="s">
        <v>1259</v>
      </c>
      <c r="C184" t="s">
        <v>1167</v>
      </c>
      <c r="D184">
        <v>416134334</v>
      </c>
      <c r="E184" t="s">
        <v>1258</v>
      </c>
      <c r="G184" t="s">
        <v>6</v>
      </c>
      <c r="H184" s="1">
        <v>1</v>
      </c>
      <c r="I184" s="1">
        <v>1</v>
      </c>
      <c r="J184" s="1">
        <f>VLOOKUP(B184,'[4]AVL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8"/>
        <v>315</v>
      </c>
      <c r="AL184" s="1">
        <f t="shared" si="39"/>
        <v>315</v>
      </c>
      <c r="AP184" s="1" t="s">
        <v>85</v>
      </c>
      <c r="AQ184" s="1">
        <f>VLOOKUP($B184,'[2]AVL F03 05.05.26_לעבוד'!$B$29:$H$721,6,)</f>
        <v>0</v>
      </c>
      <c r="AR184" s="1" t="s">
        <v>25</v>
      </c>
      <c r="AS184" s="1" t="s">
        <v>93</v>
      </c>
      <c r="AT184">
        <f t="shared" si="40"/>
        <v>0</v>
      </c>
      <c r="AU184" t="str">
        <f>VLOOKUP(B184,'[3]AVL F03 05.05.26_לעבוד'!$B$27:$B$694,1,)</f>
        <v>6930N237-001</v>
      </c>
      <c r="AW184" t="s">
        <v>1712</v>
      </c>
      <c r="AX184" t="s">
        <v>1255</v>
      </c>
      <c r="AY184">
        <v>0</v>
      </c>
      <c r="AZ184" t="s">
        <v>0</v>
      </c>
      <c r="BA184">
        <v>1</v>
      </c>
      <c r="BB184" t="s">
        <v>13</v>
      </c>
      <c r="BC184">
        <v>317</v>
      </c>
      <c r="BD184">
        <v>90</v>
      </c>
      <c r="BE184" t="s">
        <v>1173</v>
      </c>
      <c r="BF184">
        <v>0</v>
      </c>
      <c r="BG184">
        <v>0</v>
      </c>
      <c r="BH184">
        <v>20</v>
      </c>
      <c r="BI184" t="s">
        <v>514</v>
      </c>
      <c r="BJ184" t="s">
        <v>1182</v>
      </c>
      <c r="BK184" t="s">
        <v>5</v>
      </c>
      <c r="BL184" t="s">
        <v>5</v>
      </c>
      <c r="BM184" t="s">
        <v>38</v>
      </c>
      <c r="BN184">
        <v>0</v>
      </c>
      <c r="BO184" t="s">
        <v>5</v>
      </c>
      <c r="BP184">
        <v>900</v>
      </c>
      <c r="BQ184" t="s">
        <v>325</v>
      </c>
      <c r="BR184" t="s">
        <v>8</v>
      </c>
      <c r="BS184" t="s">
        <v>1181</v>
      </c>
      <c r="BT184">
        <v>1</v>
      </c>
      <c r="BU184" t="s">
        <v>6</v>
      </c>
      <c r="BV184" t="s">
        <v>5</v>
      </c>
      <c r="BW184">
        <v>232</v>
      </c>
      <c r="BX184" t="s">
        <v>1170</v>
      </c>
      <c r="BY184" t="s">
        <v>1255</v>
      </c>
      <c r="BZ184" t="s">
        <v>1</v>
      </c>
      <c r="CA184" t="s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150</v>
      </c>
      <c r="DO184">
        <f>SUM($CB184,$CC184:CL184)-SUM($EC184:EM184)</f>
        <v>90</v>
      </c>
      <c r="DP184">
        <f>SUM($CB184,$CC184:CM184)-SUM($EC184:EN184)</f>
        <v>40</v>
      </c>
      <c r="DQ184">
        <f>SUM($CB184,$CC184:CN184)-SUM($EC184:EO184)</f>
        <v>0</v>
      </c>
      <c r="DR184">
        <f>SUM($CB184,$CC184:CO184)-SUM($EC184:EP184)</f>
        <v>-50</v>
      </c>
      <c r="DS184">
        <f>SUM($CB184,$CC184:CP184)-SUM($EC184:EQ184)</f>
        <v>-50</v>
      </c>
      <c r="DT184">
        <f>SUM($CB184,$CC184:CQ184)-SUM($EC184:ER184)</f>
        <v>-50</v>
      </c>
      <c r="DU184">
        <f>SUM($CB184,$CC184:CR184)-SUM($EC184:ES184)</f>
        <v>-50</v>
      </c>
      <c r="DV184">
        <f>SUM($CB184,$CC184:CS184)-SUM($EC184:ET184)</f>
        <v>-50</v>
      </c>
      <c r="DW184">
        <f>SUM($CB184,$CC184:CT184)-SUM($EC184:EU184)</f>
        <v>-50</v>
      </c>
      <c r="DX184">
        <f>SUM($CB184,$CC184:CU184)-SUM($EC184:EV184)</f>
        <v>-50</v>
      </c>
      <c r="DY184">
        <f>SUM($CB184,$CC184:CV184)-SUM($EC184:EW184)</f>
        <v>-50</v>
      </c>
      <c r="DZ184">
        <f>SUM($CB184,$CC184:CW184)-SUM($EC184:EX184)</f>
        <v>-50</v>
      </c>
      <c r="EA184">
        <f>SUM($CB184,$CC184:CX184)-SUM($EC184:EY184)</f>
        <v>-50</v>
      </c>
      <c r="EB184">
        <f>SUM($CB184,$CC184:CY184)-SUM($EC184:EZ184)</f>
        <v>-50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40</v>
      </c>
      <c r="EM184" cm="1">
        <f t="array" ref="EM184">SUMPRODUCT($K184:$AJ184,TRANSPOSE(EM$4:EM$29))</f>
        <v>60</v>
      </c>
      <c r="EN184" cm="1">
        <f t="array" ref="EN184">SUMPRODUCT($K184:$AJ184,TRANSPOSE(EN$4:EN$29))</f>
        <v>50</v>
      </c>
      <c r="EO184" cm="1">
        <f t="array" ref="EO184">SUMPRODUCT($K184:$AJ184,TRANSPOSE(EO$4:EO$29))</f>
        <v>40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41"/>
        <v>50</v>
      </c>
      <c r="FB184" t="b">
        <f t="shared" si="42"/>
        <v>0</v>
      </c>
    </row>
    <row r="185" spans="1:158" hidden="1" x14ac:dyDescent="0.2">
      <c r="A185">
        <v>206</v>
      </c>
      <c r="B185" s="7" t="s">
        <v>1257</v>
      </c>
      <c r="C185" t="s">
        <v>1167</v>
      </c>
      <c r="D185">
        <v>416134335</v>
      </c>
      <c r="E185" t="s">
        <v>1256</v>
      </c>
      <c r="G185" t="s">
        <v>6</v>
      </c>
      <c r="H185" s="1">
        <v>1</v>
      </c>
      <c r="I185" s="1">
        <v>1</v>
      </c>
      <c r="J185" s="1">
        <f>VLOOKUP(B185,'[4]AVL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8"/>
        <v>315</v>
      </c>
      <c r="AL185" s="1">
        <f t="shared" si="39"/>
        <v>315</v>
      </c>
      <c r="AP185" s="1" t="s">
        <v>85</v>
      </c>
      <c r="AQ185" s="1">
        <f>VLOOKUP($B185,'[2]AVL F03 05.05.26_לעבוד'!$B$29:$H$721,6,)</f>
        <v>0</v>
      </c>
      <c r="AR185" s="1" t="s">
        <v>25</v>
      </c>
      <c r="AS185" s="1" t="s">
        <v>93</v>
      </c>
      <c r="AT185">
        <f t="shared" si="40"/>
        <v>0</v>
      </c>
      <c r="AU185" t="str">
        <f>VLOOKUP(B185,'[3]AVL F03 05.05.26_לעבוד'!$B$27:$B$694,1,)</f>
        <v>6930N239-001</v>
      </c>
      <c r="AW185" t="s">
        <v>1713</v>
      </c>
      <c r="AX185" t="s">
        <v>1255</v>
      </c>
      <c r="AY185">
        <v>0</v>
      </c>
      <c r="AZ185" t="s">
        <v>0</v>
      </c>
      <c r="BA185">
        <v>1</v>
      </c>
      <c r="BB185" t="s">
        <v>13</v>
      </c>
      <c r="BC185">
        <v>317</v>
      </c>
      <c r="BD185">
        <v>90</v>
      </c>
      <c r="BE185" t="s">
        <v>1173</v>
      </c>
      <c r="BF185">
        <v>0</v>
      </c>
      <c r="BG185">
        <v>0</v>
      </c>
      <c r="BH185">
        <v>20</v>
      </c>
      <c r="BI185" t="s">
        <v>514</v>
      </c>
      <c r="BJ185" t="s">
        <v>1182</v>
      </c>
      <c r="BK185" t="s">
        <v>5</v>
      </c>
      <c r="BL185" t="s">
        <v>5</v>
      </c>
      <c r="BM185" t="s">
        <v>38</v>
      </c>
      <c r="BN185">
        <v>0</v>
      </c>
      <c r="BO185" t="s">
        <v>5</v>
      </c>
      <c r="BP185">
        <v>900</v>
      </c>
      <c r="BQ185" t="s">
        <v>325</v>
      </c>
      <c r="BR185" t="s">
        <v>8</v>
      </c>
      <c r="BS185" t="s">
        <v>1181</v>
      </c>
      <c r="BT185">
        <v>1</v>
      </c>
      <c r="BU185" t="s">
        <v>6</v>
      </c>
      <c r="BV185" t="s">
        <v>5</v>
      </c>
      <c r="BW185">
        <v>232</v>
      </c>
      <c r="BX185" t="s">
        <v>1170</v>
      </c>
      <c r="BY185" t="s">
        <v>1255</v>
      </c>
      <c r="BZ185" t="s">
        <v>1</v>
      </c>
      <c r="CA185" t="s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85</v>
      </c>
      <c r="DO185">
        <f>SUM($CB185,$CC185:CL185)-SUM($EC185:EM185)</f>
        <v>45</v>
      </c>
      <c r="DP185">
        <f>SUM($CB185,$CC185:CM185)-SUM($EC185:EN185)</f>
        <v>-10</v>
      </c>
      <c r="DQ185">
        <f>SUM($CB185,$CC185:CN185)-SUM($EC185:EO185)</f>
        <v>-65</v>
      </c>
      <c r="DR185">
        <f>SUM($CB185,$CC185:CO185)-SUM($EC185:EP185)</f>
        <v>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10</v>
      </c>
      <c r="EM185" cm="1">
        <f t="array" ref="EM185">SUMPRODUCT($K185:$AJ185,TRANSPOSE(EM$4:EM$29))</f>
        <v>40</v>
      </c>
      <c r="EN185" cm="1">
        <f t="array" ref="EN185">SUMPRODUCT($K185:$AJ185,TRANSPOSE(EN$4:EN$29))</f>
        <v>55</v>
      </c>
      <c r="EO185" cm="1">
        <f t="array" ref="EO185">SUMPRODUCT($K185:$AJ185,TRANSPOSE(EO$4:EO$29))</f>
        <v>55</v>
      </c>
      <c r="EP185" cm="1">
        <f t="array" ref="EP185">SUMPRODUCT($K185:$AJ185,TRANSPOSE(EP$4:EP$29))</f>
        <v>35</v>
      </c>
      <c r="EQ185" cm="1">
        <f t="array" ref="EQ185">SUMPRODUCT($K185:$AJ185,TRANSPOSE(EQ$4:EQ$29))</f>
        <v>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41"/>
        <v>0</v>
      </c>
      <c r="FB185" t="b">
        <f t="shared" si="42"/>
        <v>1</v>
      </c>
    </row>
    <row r="186" spans="1:158" hidden="1" x14ac:dyDescent="0.2">
      <c r="A186">
        <v>207</v>
      </c>
      <c r="B186" s="8" t="s">
        <v>640</v>
      </c>
      <c r="C186" t="s">
        <v>1207</v>
      </c>
      <c r="D186">
        <v>417199132</v>
      </c>
      <c r="E186" t="s">
        <v>1254</v>
      </c>
      <c r="G186" t="s">
        <v>6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8"/>
        <v>315</v>
      </c>
      <c r="AL186" s="1">
        <f t="shared" si="39"/>
        <v>315</v>
      </c>
      <c r="AP186" s="1" t="s">
        <v>85</v>
      </c>
      <c r="AQ186" s="1">
        <f>VLOOKUP($B186,'[2]AVL F03 05.05.26_לעבוד'!$B$29:$H$721,6,)</f>
        <v>0</v>
      </c>
      <c r="AR186" s="1" t="s">
        <v>1195</v>
      </c>
      <c r="AS186" s="1" t="s">
        <v>1195</v>
      </c>
      <c r="AT186">
        <f t="shared" si="40"/>
        <v>0</v>
      </c>
      <c r="AU186" t="e">
        <f>VLOOKUP(B186,'[3]AVL F03 05.05.26_לעבוד'!$B$27:$B$694,1,)</f>
        <v>#N/A</v>
      </c>
      <c r="AV186" t="s">
        <v>1222</v>
      </c>
      <c r="AW186" t="s">
        <v>1775</v>
      </c>
      <c r="AX186">
        <v>1</v>
      </c>
      <c r="AY186">
        <v>0</v>
      </c>
      <c r="AZ186" t="s">
        <v>0</v>
      </c>
      <c r="BA186">
        <v>1</v>
      </c>
      <c r="BB186" t="s">
        <v>13</v>
      </c>
      <c r="BC186">
        <v>110</v>
      </c>
      <c r="BD186">
        <v>28</v>
      </c>
      <c r="BE186" t="s">
        <v>1188</v>
      </c>
      <c r="BF186">
        <v>0</v>
      </c>
      <c r="BG186">
        <v>0</v>
      </c>
      <c r="BH186">
        <v>20</v>
      </c>
      <c r="BI186" t="s">
        <v>514</v>
      </c>
      <c r="BJ186" t="s">
        <v>1253</v>
      </c>
      <c r="BK186" t="s">
        <v>5</v>
      </c>
      <c r="BL186" t="s">
        <v>5</v>
      </c>
      <c r="BM186" t="s">
        <v>1252</v>
      </c>
      <c r="BN186">
        <v>0</v>
      </c>
      <c r="BO186" t="s">
        <v>5</v>
      </c>
      <c r="BP186">
        <v>850</v>
      </c>
      <c r="BQ186" t="s">
        <v>1193</v>
      </c>
      <c r="BR186" t="s">
        <v>1251</v>
      </c>
      <c r="BS186" t="s">
        <v>1250</v>
      </c>
      <c r="BT186">
        <v>1</v>
      </c>
      <c r="BU186" t="s">
        <v>6</v>
      </c>
      <c r="BV186" t="s">
        <v>5</v>
      </c>
      <c r="BW186" t="s">
        <v>1249</v>
      </c>
      <c r="BX186" t="s">
        <v>347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9999984</v>
      </c>
      <c r="DO186">
        <f>SUM($CB186,$CC186:CL186)-SUM($EC186:EM186)</f>
        <v>9999944</v>
      </c>
      <c r="DP186">
        <f>SUM($CB186,$CC186:CM186)-SUM($EC186:EN186)</f>
        <v>9999889</v>
      </c>
      <c r="DQ186">
        <f>SUM($CB186,$CC186:CN186)-SUM($EC186:EO186)</f>
        <v>9999834</v>
      </c>
      <c r="DR186">
        <f>SUM($CB186,$CC186:CO186)-SUM($EC186:EP186)</f>
        <v>9999799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10</v>
      </c>
      <c r="EM186" cm="1">
        <f t="array" ref="EM186">SUMPRODUCT($K186:$AJ186,TRANSPOSE(EM$4:EM$29))</f>
        <v>40</v>
      </c>
      <c r="EN186" cm="1">
        <f t="array" ref="EN186">SUMPRODUCT($K186:$AJ186,TRANSPOSE(EN$4:EN$29))</f>
        <v>55</v>
      </c>
      <c r="EO186" cm="1">
        <f t="array" ref="EO186">SUMPRODUCT($K186:$AJ186,TRANSPOSE(EO$4:EO$29))</f>
        <v>55</v>
      </c>
      <c r="EP186" cm="1">
        <f t="array" ref="EP186">SUMPRODUCT($K186:$AJ186,TRANSPOSE(EP$4:EP$29))</f>
        <v>35</v>
      </c>
      <c r="EQ186" cm="1">
        <f t="array" ref="EQ186">SUMPRODUCT($K186:$AJ186,TRANSPOSE(EQ$4:EQ$29))</f>
        <v>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41"/>
        <v>0</v>
      </c>
      <c r="FB186" t="b">
        <f t="shared" si="42"/>
        <v>0</v>
      </c>
    </row>
    <row r="187" spans="1:158" hidden="1" x14ac:dyDescent="0.2">
      <c r="A187">
        <v>208</v>
      </c>
      <c r="B187" s="7" t="s">
        <v>1248</v>
      </c>
      <c r="C187" t="s">
        <v>1167</v>
      </c>
      <c r="D187">
        <v>418975629</v>
      </c>
      <c r="E187" t="s">
        <v>1247</v>
      </c>
      <c r="G187" t="s">
        <v>6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8"/>
        <v>315</v>
      </c>
      <c r="AL187" s="1">
        <f t="shared" si="39"/>
        <v>315</v>
      </c>
      <c r="AP187" s="1" t="s">
        <v>85</v>
      </c>
      <c r="AR187" s="1" t="s">
        <v>1777</v>
      </c>
      <c r="AS187" s="10" t="s">
        <v>93</v>
      </c>
      <c r="AT187">
        <f t="shared" si="40"/>
        <v>0</v>
      </c>
      <c r="AU187" t="e">
        <f>VLOOKUP(B187,'[3]AVL F03 05.05.26_לעבוד'!$B$27:$B$694,1,)</f>
        <v>#N/A</v>
      </c>
      <c r="AV187" t="s">
        <v>1246</v>
      </c>
      <c r="AW187" t="s">
        <v>1712</v>
      </c>
      <c r="AX187">
        <v>1</v>
      </c>
      <c r="AY187">
        <v>0</v>
      </c>
      <c r="AZ187" t="s">
        <v>0</v>
      </c>
      <c r="BA187">
        <v>1</v>
      </c>
      <c r="BB187" t="s">
        <v>13</v>
      </c>
      <c r="BC187">
        <v>400</v>
      </c>
      <c r="BD187">
        <v>50</v>
      </c>
      <c r="BE187" t="s">
        <v>1173</v>
      </c>
      <c r="BF187">
        <v>0</v>
      </c>
      <c r="BG187">
        <v>0</v>
      </c>
      <c r="BH187">
        <v>20</v>
      </c>
      <c r="BI187" t="s">
        <v>514</v>
      </c>
      <c r="BJ187" t="s">
        <v>1204</v>
      </c>
      <c r="BK187" t="s">
        <v>5</v>
      </c>
      <c r="BL187" t="s">
        <v>5</v>
      </c>
      <c r="BM187" t="s">
        <v>38</v>
      </c>
      <c r="BN187">
        <v>0</v>
      </c>
      <c r="BO187" t="s">
        <v>5</v>
      </c>
      <c r="BP187">
        <v>860</v>
      </c>
      <c r="BQ187" t="s">
        <v>325</v>
      </c>
      <c r="BR187" t="s">
        <v>129</v>
      </c>
      <c r="BS187" t="s">
        <v>1203</v>
      </c>
      <c r="BT187">
        <v>1</v>
      </c>
      <c r="BU187" t="s">
        <v>6</v>
      </c>
      <c r="BV187" t="s">
        <v>5</v>
      </c>
      <c r="BW187">
        <v>900</v>
      </c>
      <c r="BX187" t="s">
        <v>1202</v>
      </c>
      <c r="BY187">
        <v>1</v>
      </c>
      <c r="BZ187">
        <v>0</v>
      </c>
      <c r="CA187" t="s">
        <v>0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9999999</v>
      </c>
      <c r="DN187">
        <f>SUM($CB187,$CC187:CK187)-SUM($EC187:EL187)</f>
        <v>9999979</v>
      </c>
      <c r="DO187">
        <f>SUM($CB187,$CC187:CL187)-SUM($EC187:EM187)</f>
        <v>9999899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0</v>
      </c>
      <c r="EL187" cm="1">
        <f t="array" ref="EL187">SUMPRODUCT($K187:$AJ187,TRANSPOSE(EL$4:EL$29))</f>
        <v>20</v>
      </c>
      <c r="EM187" cm="1">
        <f t="array" ref="EM187">SUMPRODUCT($K187:$AJ187,TRANSPOSE(EM$4:EM$29))</f>
        <v>80</v>
      </c>
      <c r="EN187" cm="1">
        <f t="array" ref="EN187">SUMPRODUCT($K187:$AJ187,TRANSPOSE(EN$4:EN$29))</f>
        <v>100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41"/>
        <v>0</v>
      </c>
      <c r="FB187" t="b">
        <f t="shared" si="42"/>
        <v>0</v>
      </c>
    </row>
    <row r="188" spans="1:158" ht="18.600000000000001" hidden="1" customHeight="1" thickBot="1" x14ac:dyDescent="0.25">
      <c r="A188">
        <v>209</v>
      </c>
      <c r="B188" s="8" t="s">
        <v>1245</v>
      </c>
      <c r="C188" t="s">
        <v>1167</v>
      </c>
      <c r="D188">
        <v>418975654</v>
      </c>
      <c r="E188" t="s">
        <v>1244</v>
      </c>
      <c r="G188" t="s">
        <v>6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8"/>
        <v>315</v>
      </c>
      <c r="AL188" s="1">
        <f t="shared" si="39"/>
        <v>315</v>
      </c>
      <c r="AP188" s="1" t="s">
        <v>85</v>
      </c>
      <c r="AQ188" s="1">
        <f>VLOOKUP($B188,'[2]AVL F03 05.05.26_לעבוד'!$B$29:$H$721,6,)</f>
        <v>0</v>
      </c>
      <c r="AR188" s="1" t="s">
        <v>1779</v>
      </c>
      <c r="AS188" s="1" t="s">
        <v>93</v>
      </c>
      <c r="AT188">
        <f t="shared" si="40"/>
        <v>0</v>
      </c>
      <c r="AU188" s="13" t="s">
        <v>1242</v>
      </c>
      <c r="AV188" s="13" t="s">
        <v>1243</v>
      </c>
      <c r="AW188" t="s">
        <v>1712</v>
      </c>
      <c r="AX188">
        <v>1</v>
      </c>
      <c r="AY188">
        <v>0</v>
      </c>
      <c r="AZ188" t="s">
        <v>0</v>
      </c>
      <c r="BA188">
        <v>1</v>
      </c>
      <c r="BB188" t="s">
        <v>13</v>
      </c>
      <c r="BC188">
        <v>400</v>
      </c>
      <c r="BD188">
        <v>50</v>
      </c>
      <c r="BE188" t="s">
        <v>1173</v>
      </c>
      <c r="BF188">
        <v>0</v>
      </c>
      <c r="BG188">
        <v>0</v>
      </c>
      <c r="BH188">
        <v>20</v>
      </c>
      <c r="BI188" t="s">
        <v>514</v>
      </c>
      <c r="BJ188" t="s">
        <v>1204</v>
      </c>
      <c r="BK188" t="s">
        <v>5</v>
      </c>
      <c r="BL188" t="s">
        <v>5</v>
      </c>
      <c r="BM188" t="s">
        <v>38</v>
      </c>
      <c r="BN188">
        <v>0</v>
      </c>
      <c r="BO188" t="s">
        <v>5</v>
      </c>
      <c r="BP188">
        <v>860</v>
      </c>
      <c r="BQ188" t="s">
        <v>325</v>
      </c>
      <c r="BR188" t="s">
        <v>129</v>
      </c>
      <c r="BS188" t="s">
        <v>1203</v>
      </c>
      <c r="BT188">
        <v>1</v>
      </c>
      <c r="BU188" t="s">
        <v>6</v>
      </c>
      <c r="BV188" t="s">
        <v>5</v>
      </c>
      <c r="BW188">
        <v>900</v>
      </c>
      <c r="BX188" t="s">
        <v>1202</v>
      </c>
      <c r="BY188">
        <v>1</v>
      </c>
      <c r="BZ188">
        <v>0</v>
      </c>
      <c r="CA188" t="s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-50</v>
      </c>
      <c r="DN188">
        <f>SUM($CB188,$CC188:CK188)-SUM($EC188:EL188)</f>
        <v>-100</v>
      </c>
      <c r="DO188">
        <f>SUM($CB188,$CC188:CL188)-SUM($EC188:EM188)</f>
        <v>-150</v>
      </c>
      <c r="DP188">
        <f>SUM($CB188,$CC188:CM188)-SUM($EC188:EN188)</f>
        <v>-200</v>
      </c>
      <c r="DQ188">
        <f>SUM($CB188,$CC188:CN188)-SUM($EC188:EO188)</f>
        <v>-200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50</v>
      </c>
      <c r="EL188" cm="1">
        <f t="array" ref="EL188">SUMPRODUCT($K188:$AJ188,TRANSPOSE(EL$4:EL$29))</f>
        <v>50</v>
      </c>
      <c r="EM188" cm="1">
        <f t="array" ref="EM188">SUMPRODUCT($K188:$AJ188,TRANSPOSE(EM$4:EM$29))</f>
        <v>50</v>
      </c>
      <c r="EN188" cm="1">
        <f t="array" ref="EN188">SUMPRODUCT($K188:$AJ188,TRANSPOSE(EN$4:EN$29))</f>
        <v>50</v>
      </c>
      <c r="EO188" cm="1">
        <f t="array" ref="EO188">SUMPRODUCT($K188:$AJ188,TRANSPOSE(EO$4:EO$29))</f>
        <v>0</v>
      </c>
      <c r="EP188" cm="1">
        <f t="array" ref="EP188">SUMPRODUCT($K188:$AJ188,TRANSPOSE(EP$4:EP$29))</f>
        <v>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41"/>
        <v>0</v>
      </c>
      <c r="FB188" t="b">
        <f t="shared" si="42"/>
        <v>1</v>
      </c>
    </row>
    <row r="189" spans="1:158" hidden="1" x14ac:dyDescent="0.2">
      <c r="A189">
        <v>210</v>
      </c>
      <c r="B189" s="7" t="s">
        <v>1240</v>
      </c>
      <c r="C189" t="s">
        <v>1167</v>
      </c>
      <c r="D189">
        <v>411125986</v>
      </c>
      <c r="E189" t="s">
        <v>1238</v>
      </c>
      <c r="G189" t="s">
        <v>6</v>
      </c>
      <c r="H189" s="1">
        <v>1</v>
      </c>
      <c r="I189" s="1">
        <v>2</v>
      </c>
      <c r="J189" s="1">
        <f>VLOOKUP(B189,'[4]AVL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8"/>
        <v>630</v>
      </c>
      <c r="AL189" s="1">
        <f t="shared" si="39"/>
        <v>800</v>
      </c>
      <c r="AQ189" s="1">
        <f>VLOOKUP($B189,'[2]AVL F03 05.05.26_לעבוד'!$B$29:$H$721,6,)</f>
        <v>0</v>
      </c>
      <c r="AR189" s="1" t="s">
        <v>25</v>
      </c>
      <c r="AS189" s="1" t="s">
        <v>93</v>
      </c>
      <c r="AT189">
        <f t="shared" si="40"/>
        <v>32.18</v>
      </c>
      <c r="AU189" t="str">
        <f>VLOOKUP(B189,'[3]AVL F03 05.05.26_לעבוד'!$B$27:$B$694,1,)</f>
        <v>6930N307-001</v>
      </c>
      <c r="AW189" t="s">
        <v>1724</v>
      </c>
      <c r="AX189" t="s">
        <v>1177</v>
      </c>
      <c r="AY189">
        <v>16.09</v>
      </c>
      <c r="AZ189" t="s">
        <v>0</v>
      </c>
      <c r="BA189">
        <v>1</v>
      </c>
      <c r="BB189" t="s">
        <v>13</v>
      </c>
      <c r="BC189">
        <v>317</v>
      </c>
      <c r="BD189">
        <v>50</v>
      </c>
      <c r="BE189" t="s">
        <v>1237</v>
      </c>
      <c r="BF189">
        <v>0</v>
      </c>
      <c r="BG189">
        <v>16.09</v>
      </c>
      <c r="BH189">
        <v>20</v>
      </c>
      <c r="BI189" t="s">
        <v>514</v>
      </c>
      <c r="BJ189" t="s">
        <v>1172</v>
      </c>
      <c r="BK189" t="s">
        <v>5</v>
      </c>
      <c r="BL189" t="s">
        <v>5</v>
      </c>
      <c r="BM189" t="s">
        <v>38</v>
      </c>
      <c r="BN189">
        <v>16.09</v>
      </c>
      <c r="BO189" t="s">
        <v>5</v>
      </c>
      <c r="BP189">
        <v>860</v>
      </c>
      <c r="BQ189" t="s">
        <v>325</v>
      </c>
      <c r="BR189" t="s">
        <v>129</v>
      </c>
      <c r="BS189" t="s">
        <v>1171</v>
      </c>
      <c r="BT189">
        <v>400</v>
      </c>
      <c r="BU189" t="s">
        <v>6</v>
      </c>
      <c r="BV189" t="s">
        <v>5</v>
      </c>
      <c r="BW189">
        <v>900</v>
      </c>
      <c r="BX189" t="s">
        <v>1170</v>
      </c>
      <c r="BY189" t="s">
        <v>1177</v>
      </c>
      <c r="BZ189" t="s">
        <v>1</v>
      </c>
      <c r="CA189" t="s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370</v>
      </c>
      <c r="DO189">
        <f>SUM($CB189,$CC189:CL189)-SUM($EC189:EM189)</f>
        <v>290</v>
      </c>
      <c r="DP189">
        <f>SUM($CB189,$CC189:CM189)-SUM($EC189:EN189)</f>
        <v>180</v>
      </c>
      <c r="DQ189">
        <f>SUM($CB189,$CC189:CN189)-SUM($EC189:EO189)</f>
        <v>70</v>
      </c>
      <c r="DR189">
        <f>SUM($CB189,$CC189:CO189)-SUM($EC189:EP189)</f>
        <v>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20</v>
      </c>
      <c r="EM189" cm="1">
        <f t="array" ref="EM189">SUMPRODUCT($K189:$AJ189,TRANSPOSE(EM$4:EM$29))</f>
        <v>80</v>
      </c>
      <c r="EN189" cm="1">
        <f t="array" ref="EN189">SUMPRODUCT($K189:$AJ189,TRANSPOSE(EN$4:EN$29))</f>
        <v>110</v>
      </c>
      <c r="EO189" cm="1">
        <f t="array" ref="EO189">SUMPRODUCT($K189:$AJ189,TRANSPOSE(EO$4:EO$29))</f>
        <v>110</v>
      </c>
      <c r="EP189" cm="1">
        <f t="array" ref="EP189">SUMPRODUCT($K189:$AJ189,TRANSPOSE(EP$4:EP$29))</f>
        <v>70</v>
      </c>
      <c r="EQ189" cm="1">
        <f t="array" ref="EQ189">SUMPRODUCT($K189:$AJ189,TRANSPOSE(EQ$4:EQ$29))</f>
        <v>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41"/>
        <v>0</v>
      </c>
      <c r="FB189" t="b">
        <f t="shared" si="42"/>
        <v>0</v>
      </c>
    </row>
    <row r="190" spans="1:158" hidden="1" x14ac:dyDescent="0.2">
      <c r="A190">
        <v>211</v>
      </c>
      <c r="B190" s="7" t="s">
        <v>1239</v>
      </c>
      <c r="C190" t="s">
        <v>1167</v>
      </c>
      <c r="D190">
        <v>411125987</v>
      </c>
      <c r="E190" t="s">
        <v>1238</v>
      </c>
      <c r="G190" t="s">
        <v>6</v>
      </c>
      <c r="H190" s="1">
        <v>1</v>
      </c>
      <c r="I190" s="1">
        <v>2</v>
      </c>
      <c r="J190" s="1">
        <f>VLOOKUP(B190,'[4]AVL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8"/>
        <v>630</v>
      </c>
      <c r="AL190" s="1">
        <f t="shared" si="39"/>
        <v>800</v>
      </c>
      <c r="AQ190" s="1">
        <f>VLOOKUP($B190,'[2]AVL F03 05.05.26_לעבוד'!$B$29:$H$721,6,)</f>
        <v>0</v>
      </c>
      <c r="AR190" s="1" t="s">
        <v>25</v>
      </c>
      <c r="AS190" s="1" t="s">
        <v>93</v>
      </c>
      <c r="AT190">
        <f t="shared" si="40"/>
        <v>32.18</v>
      </c>
      <c r="AU190" t="str">
        <f>VLOOKUP(B190,'[3]AVL F03 05.05.26_לעבוד'!$B$27:$B$694,1,)</f>
        <v>6930N308-001</v>
      </c>
      <c r="AW190" t="s">
        <v>1724</v>
      </c>
      <c r="AX190" t="s">
        <v>1177</v>
      </c>
      <c r="AY190">
        <v>16.09</v>
      </c>
      <c r="AZ190" t="s">
        <v>0</v>
      </c>
      <c r="BA190">
        <v>1</v>
      </c>
      <c r="BB190" t="s">
        <v>13</v>
      </c>
      <c r="BC190">
        <v>317</v>
      </c>
      <c r="BD190">
        <v>50</v>
      </c>
      <c r="BE190" t="s">
        <v>1237</v>
      </c>
      <c r="BF190">
        <v>0</v>
      </c>
      <c r="BG190">
        <v>16.09</v>
      </c>
      <c r="BH190">
        <v>20</v>
      </c>
      <c r="BI190" t="s">
        <v>514</v>
      </c>
      <c r="BJ190" t="s">
        <v>1172</v>
      </c>
      <c r="BK190" t="s">
        <v>5</v>
      </c>
      <c r="BL190" t="s">
        <v>5</v>
      </c>
      <c r="BM190" t="s">
        <v>38</v>
      </c>
      <c r="BN190">
        <v>16.09</v>
      </c>
      <c r="BO190" t="s">
        <v>5</v>
      </c>
      <c r="BP190">
        <v>860</v>
      </c>
      <c r="BQ190" t="s">
        <v>325</v>
      </c>
      <c r="BR190" t="s">
        <v>129</v>
      </c>
      <c r="BS190" t="s">
        <v>1171</v>
      </c>
      <c r="BT190">
        <v>400</v>
      </c>
      <c r="BU190" t="s">
        <v>6</v>
      </c>
      <c r="BV190" t="s">
        <v>5</v>
      </c>
      <c r="BW190">
        <v>900</v>
      </c>
      <c r="BX190" t="s">
        <v>1170</v>
      </c>
      <c r="BY190" t="s">
        <v>1177</v>
      </c>
      <c r="BZ190" t="s">
        <v>1</v>
      </c>
      <c r="CA190" t="s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370</v>
      </c>
      <c r="DO190">
        <f>SUM($CB190,$CC190:CL190)-SUM($EC190:EM190)</f>
        <v>290</v>
      </c>
      <c r="DP190">
        <f>SUM($CB190,$CC190:CM190)-SUM($EC190:EN190)</f>
        <v>180</v>
      </c>
      <c r="DQ190">
        <f>SUM($CB190,$CC190:CN190)-SUM($EC190:EO190)</f>
        <v>70</v>
      </c>
      <c r="DR190">
        <f>SUM($CB190,$CC190:CO190)-SUM($EC190:EP190)</f>
        <v>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20</v>
      </c>
      <c r="EM190" cm="1">
        <f t="array" ref="EM190">SUMPRODUCT($K190:$AJ190,TRANSPOSE(EM$4:EM$29))</f>
        <v>80</v>
      </c>
      <c r="EN190" cm="1">
        <f t="array" ref="EN190">SUMPRODUCT($K190:$AJ190,TRANSPOSE(EN$4:EN$29))</f>
        <v>110</v>
      </c>
      <c r="EO190" cm="1">
        <f t="array" ref="EO190">SUMPRODUCT($K190:$AJ190,TRANSPOSE(EO$4:EO$29))</f>
        <v>110</v>
      </c>
      <c r="EP190" cm="1">
        <f t="array" ref="EP190">SUMPRODUCT($K190:$AJ190,TRANSPOSE(EP$4:EP$29))</f>
        <v>70</v>
      </c>
      <c r="EQ190" cm="1">
        <f t="array" ref="EQ190">SUMPRODUCT($K190:$AJ190,TRANSPOSE(EQ$4:EQ$29))</f>
        <v>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41"/>
        <v>0</v>
      </c>
      <c r="FB190" t="b">
        <f t="shared" si="42"/>
        <v>0</v>
      </c>
    </row>
    <row r="191" spans="1:158" hidden="1" x14ac:dyDescent="0.2">
      <c r="A191">
        <v>212</v>
      </c>
      <c r="B191" s="7" t="s">
        <v>1236</v>
      </c>
      <c r="C191" t="s">
        <v>1167</v>
      </c>
      <c r="D191">
        <v>413002706</v>
      </c>
      <c r="E191" t="s">
        <v>1235</v>
      </c>
      <c r="G191" t="s">
        <v>6</v>
      </c>
      <c r="H191" s="1">
        <v>1</v>
      </c>
      <c r="I191" s="1">
        <v>1</v>
      </c>
      <c r="J191" s="1">
        <f>VLOOKUP(B191,'[4]AVL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8"/>
        <v>315</v>
      </c>
      <c r="AL191" s="1">
        <f t="shared" si="39"/>
        <v>315</v>
      </c>
      <c r="AP191" s="1" t="s">
        <v>85</v>
      </c>
      <c r="AQ191" s="1">
        <f>VLOOKUP($B191,'[2]AVL F03 05.05.26_לעבוד'!$B$29:$H$721,6,)</f>
        <v>0</v>
      </c>
      <c r="AR191" s="1" t="s">
        <v>25</v>
      </c>
      <c r="AS191" s="1" t="s">
        <v>93</v>
      </c>
      <c r="AT191">
        <f t="shared" si="40"/>
        <v>270</v>
      </c>
      <c r="AU191" t="str">
        <f>VLOOKUP(B191,'[3]AVL F03 05.05.26_לעבוד'!$B$27:$B$694,1,)</f>
        <v>6930N328-001</v>
      </c>
      <c r="AW191" t="s">
        <v>1736</v>
      </c>
      <c r="AX191" t="s">
        <v>1232</v>
      </c>
      <c r="AY191">
        <v>270</v>
      </c>
      <c r="AZ191" t="s">
        <v>0</v>
      </c>
      <c r="BA191">
        <v>1</v>
      </c>
      <c r="BB191" t="s">
        <v>13</v>
      </c>
      <c r="BC191">
        <v>317</v>
      </c>
      <c r="BD191">
        <v>78</v>
      </c>
      <c r="BE191" t="s">
        <v>1173</v>
      </c>
      <c r="BF191">
        <v>0</v>
      </c>
      <c r="BG191">
        <v>270</v>
      </c>
      <c r="BH191">
        <v>20</v>
      </c>
      <c r="BI191" t="s">
        <v>514</v>
      </c>
      <c r="BJ191" t="s">
        <v>1182</v>
      </c>
      <c r="BK191" t="s">
        <v>5</v>
      </c>
      <c r="BL191" t="s">
        <v>5</v>
      </c>
      <c r="BM191" t="s">
        <v>38</v>
      </c>
      <c r="BN191">
        <v>270</v>
      </c>
      <c r="BO191" t="s">
        <v>5</v>
      </c>
      <c r="BP191">
        <v>900</v>
      </c>
      <c r="BQ191" t="s">
        <v>325</v>
      </c>
      <c r="BR191" t="s">
        <v>8</v>
      </c>
      <c r="BS191" t="s">
        <v>1181</v>
      </c>
      <c r="BT191">
        <v>1</v>
      </c>
      <c r="BU191" t="s">
        <v>6</v>
      </c>
      <c r="BV191" t="s">
        <v>5</v>
      </c>
      <c r="BW191">
        <v>225</v>
      </c>
      <c r="BX191" t="s">
        <v>1170</v>
      </c>
      <c r="BY191" t="s">
        <v>1232</v>
      </c>
      <c r="BZ191" t="s">
        <v>1</v>
      </c>
      <c r="CA191" t="s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50</v>
      </c>
      <c r="DP191">
        <f>SUM($CB191,$CC191:CM191)-SUM($EC191:EN191)</f>
        <v>0</v>
      </c>
      <c r="DQ191">
        <f>SUM($CB191,$CC191:CN191)-SUM($EC191:EO191)</f>
        <v>-50</v>
      </c>
      <c r="DR191">
        <f>SUM($CB191,$CC191:CO191)-SUM($EC191:EP191)</f>
        <v>0</v>
      </c>
      <c r="DS191">
        <f>SUM($CB191,$CC191:CP191)-SUM($EC191:EQ191)</f>
        <v>0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40</v>
      </c>
      <c r="EN191" cm="1">
        <f t="array" ref="EN191">SUMPRODUCT($K191:$AJ191,TRANSPOSE(EN$4:EN$29))</f>
        <v>50</v>
      </c>
      <c r="EO191" cm="1">
        <f t="array" ref="EO191">SUMPRODUCT($K191:$AJ191,TRANSPOSE(EO$4:EO$29))</f>
        <v>50</v>
      </c>
      <c r="EP191" cm="1">
        <f t="array" ref="EP191">SUMPRODUCT($K191:$AJ191,TRANSPOSE(EP$4:EP$29))</f>
        <v>50</v>
      </c>
      <c r="EQ191" cm="1">
        <f t="array" ref="EQ191">SUMPRODUCT($K191:$AJ191,TRANSPOSE(EQ$4:EQ$29))</f>
        <v>0</v>
      </c>
      <c r="ER191" cm="1">
        <f t="array" ref="ER191">SUMPRODUCT($K191:$AJ191,TRANSPOSE(ER$4:ER$29))</f>
        <v>0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41"/>
        <v>0</v>
      </c>
      <c r="FB191" t="b">
        <f t="shared" si="42"/>
        <v>0</v>
      </c>
    </row>
    <row r="192" spans="1:158" hidden="1" x14ac:dyDescent="0.2">
      <c r="A192">
        <v>213</v>
      </c>
      <c r="B192" s="7" t="s">
        <v>1234</v>
      </c>
      <c r="C192" t="s">
        <v>1167</v>
      </c>
      <c r="D192">
        <v>413002707</v>
      </c>
      <c r="E192" t="s">
        <v>1233</v>
      </c>
      <c r="G192" t="s">
        <v>6</v>
      </c>
      <c r="H192" s="1">
        <v>1</v>
      </c>
      <c r="I192" s="1">
        <v>1</v>
      </c>
      <c r="J192" s="1">
        <f>VLOOKUP(B192,'[4]AVL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8"/>
        <v>315</v>
      </c>
      <c r="AL192" s="1">
        <f t="shared" si="39"/>
        <v>315</v>
      </c>
      <c r="AP192" s="1" t="s">
        <v>85</v>
      </c>
      <c r="AQ192" s="1">
        <f>VLOOKUP($B192,'[2]AVL F03 05.05.26_לעבוד'!$B$29:$H$721,6,)</f>
        <v>0</v>
      </c>
      <c r="AR192" s="1" t="s">
        <v>25</v>
      </c>
      <c r="AS192" s="1" t="s">
        <v>93</v>
      </c>
      <c r="AT192">
        <f t="shared" si="40"/>
        <v>270</v>
      </c>
      <c r="AU192" t="str">
        <f>VLOOKUP(B192,'[3]AVL F03 05.05.26_לעבוד'!$B$27:$B$694,1,)</f>
        <v>6930N329-001</v>
      </c>
      <c r="AW192" t="s">
        <v>1736</v>
      </c>
      <c r="AX192" t="s">
        <v>1232</v>
      </c>
      <c r="AY192">
        <v>270</v>
      </c>
      <c r="AZ192" t="s">
        <v>0</v>
      </c>
      <c r="BA192">
        <v>1</v>
      </c>
      <c r="BB192" t="s">
        <v>13</v>
      </c>
      <c r="BC192">
        <v>317</v>
      </c>
      <c r="BD192">
        <v>78</v>
      </c>
      <c r="BE192" t="s">
        <v>1173</v>
      </c>
      <c r="BF192">
        <v>0</v>
      </c>
      <c r="BG192">
        <v>270</v>
      </c>
      <c r="BH192">
        <v>20</v>
      </c>
      <c r="BI192" t="s">
        <v>514</v>
      </c>
      <c r="BJ192" t="s">
        <v>1182</v>
      </c>
      <c r="BK192" t="s">
        <v>5</v>
      </c>
      <c r="BL192" t="s">
        <v>5</v>
      </c>
      <c r="BM192" t="s">
        <v>38</v>
      </c>
      <c r="BN192">
        <v>270</v>
      </c>
      <c r="BO192" t="s">
        <v>5</v>
      </c>
      <c r="BP192">
        <v>900</v>
      </c>
      <c r="BQ192" t="s">
        <v>325</v>
      </c>
      <c r="BR192" t="s">
        <v>8</v>
      </c>
      <c r="BS192" t="s">
        <v>1181</v>
      </c>
      <c r="BT192">
        <v>1</v>
      </c>
      <c r="BU192" t="s">
        <v>6</v>
      </c>
      <c r="BV192" t="s">
        <v>5</v>
      </c>
      <c r="BW192">
        <v>225</v>
      </c>
      <c r="BX192" t="s">
        <v>1170</v>
      </c>
      <c r="BY192" t="s">
        <v>1232</v>
      </c>
      <c r="BZ192" t="s">
        <v>1</v>
      </c>
      <c r="CA192" t="s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50</v>
      </c>
      <c r="DP192">
        <f>SUM($CB192,$CC192:CM192)-SUM($EC192:EN192)</f>
        <v>0</v>
      </c>
      <c r="DQ192">
        <f>SUM($CB192,$CC192:CN192)-SUM($EC192:EO192)</f>
        <v>-50</v>
      </c>
      <c r="DR192">
        <f>SUM($CB192,$CC192:CO192)-SUM($EC192:EP192)</f>
        <v>0</v>
      </c>
      <c r="DS192">
        <f>SUM($CB192,$CC192:CP192)-SUM($EC192:EQ192)</f>
        <v>0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40</v>
      </c>
      <c r="EN192" cm="1">
        <f t="array" ref="EN192">SUMPRODUCT($K192:$AJ192,TRANSPOSE(EN$4:EN$29))</f>
        <v>50</v>
      </c>
      <c r="EO192" cm="1">
        <f t="array" ref="EO192">SUMPRODUCT($K192:$AJ192,TRANSPOSE(EO$4:EO$29))</f>
        <v>50</v>
      </c>
      <c r="EP192" cm="1">
        <f t="array" ref="EP192">SUMPRODUCT($K192:$AJ192,TRANSPOSE(EP$4:EP$29))</f>
        <v>50</v>
      </c>
      <c r="EQ192" cm="1">
        <f t="array" ref="EQ192">SUMPRODUCT($K192:$AJ192,TRANSPOSE(EQ$4:EQ$29))</f>
        <v>0</v>
      </c>
      <c r="ER192" cm="1">
        <f t="array" ref="ER192">SUMPRODUCT($K192:$AJ192,TRANSPOSE(ER$4:ER$29))</f>
        <v>0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41"/>
        <v>0</v>
      </c>
      <c r="FB192" t="b">
        <f t="shared" si="42"/>
        <v>0</v>
      </c>
    </row>
    <row r="193" spans="1:158" hidden="1" x14ac:dyDescent="0.2">
      <c r="A193">
        <v>217</v>
      </c>
      <c r="B193" s="7" t="s">
        <v>1231</v>
      </c>
      <c r="C193" t="s">
        <v>1167</v>
      </c>
      <c r="D193">
        <v>408069398</v>
      </c>
      <c r="E193" t="s">
        <v>1230</v>
      </c>
      <c r="G193" t="s">
        <v>6</v>
      </c>
      <c r="H193" s="1">
        <v>1</v>
      </c>
      <c r="I193" s="1">
        <v>1</v>
      </c>
      <c r="J193" s="1">
        <f>VLOOKUP(B193,'[4]AVL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8"/>
        <v>315</v>
      </c>
      <c r="AL193" s="1">
        <f t="shared" si="39"/>
        <v>315</v>
      </c>
      <c r="AP193" s="1" t="s">
        <v>85</v>
      </c>
      <c r="AQ193" s="1">
        <f>VLOOKUP($B193,'[2]AVL F03 05.05.26_לעבוד'!$B$29:$H$721,6,)</f>
        <v>0</v>
      </c>
      <c r="AR193" s="1" t="s">
        <v>25</v>
      </c>
      <c r="AS193" s="1" t="s">
        <v>93</v>
      </c>
      <c r="AT193">
        <f t="shared" si="40"/>
        <v>92</v>
      </c>
      <c r="AU193" t="str">
        <f>VLOOKUP(B193,'[3]AVL F03 05.05.26_לעבוד'!$B$27:$B$694,1,)</f>
        <v>6930N348-001</v>
      </c>
      <c r="AW193" t="s">
        <v>1713</v>
      </c>
      <c r="AX193" t="s">
        <v>1229</v>
      </c>
      <c r="AY193">
        <v>92</v>
      </c>
      <c r="AZ193" t="s">
        <v>0</v>
      </c>
      <c r="BA193">
        <v>1</v>
      </c>
      <c r="BB193" t="s">
        <v>13</v>
      </c>
      <c r="BC193">
        <v>317</v>
      </c>
      <c r="BD193">
        <v>74</v>
      </c>
      <c r="BE193" t="s">
        <v>1173</v>
      </c>
      <c r="BF193">
        <v>0</v>
      </c>
      <c r="BG193">
        <v>92</v>
      </c>
      <c r="BH193">
        <v>20</v>
      </c>
      <c r="BI193" t="s">
        <v>514</v>
      </c>
      <c r="BJ193" t="s">
        <v>1182</v>
      </c>
      <c r="BK193" t="s">
        <v>5</v>
      </c>
      <c r="BL193" t="s">
        <v>5</v>
      </c>
      <c r="BM193" t="s">
        <v>38</v>
      </c>
      <c r="BN193">
        <v>92</v>
      </c>
      <c r="BO193" t="s">
        <v>5</v>
      </c>
      <c r="BP193">
        <v>900</v>
      </c>
      <c r="BQ193" t="s">
        <v>325</v>
      </c>
      <c r="BR193" t="s">
        <v>8</v>
      </c>
      <c r="BS193" t="s">
        <v>1181</v>
      </c>
      <c r="BT193">
        <v>1</v>
      </c>
      <c r="BU193" t="s">
        <v>6</v>
      </c>
      <c r="BV193" t="s">
        <v>5</v>
      </c>
      <c r="BW193">
        <v>232</v>
      </c>
      <c r="BX193" t="s">
        <v>1170</v>
      </c>
      <c r="BY193" t="s">
        <v>1229</v>
      </c>
      <c r="BZ193" t="s">
        <v>1</v>
      </c>
      <c r="CA193" t="s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150</v>
      </c>
      <c r="DP193">
        <f>SUM($CB193,$CC193:CM193)-SUM($EC193:EN193)</f>
        <v>100</v>
      </c>
      <c r="DQ193">
        <f>SUM($CB193,$CC193:CN193)-SUM($EC193:EO193)</f>
        <v>50</v>
      </c>
      <c r="DR193">
        <f>SUM($CB193,$CC193:CO193)-SUM($EC193:EP193)</f>
        <v>0</v>
      </c>
      <c r="DS193">
        <f>SUM($CB193,$CC193:CP193)-SUM($EC193:EQ193)</f>
        <v>0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40</v>
      </c>
      <c r="EN193" cm="1">
        <f t="array" ref="EN193">SUMPRODUCT($K193:$AJ193,TRANSPOSE(EN$4:EN$29))</f>
        <v>50</v>
      </c>
      <c r="EO193" cm="1">
        <f t="array" ref="EO193">SUMPRODUCT($K193:$AJ193,TRANSPOSE(EO$4:EO$29))</f>
        <v>50</v>
      </c>
      <c r="EP193" cm="1">
        <f t="array" ref="EP193">SUMPRODUCT($K193:$AJ193,TRANSPOSE(EP$4:EP$29))</f>
        <v>50</v>
      </c>
      <c r="EQ193" cm="1">
        <f t="array" ref="EQ193">SUMPRODUCT($K193:$AJ193,TRANSPOSE(EQ$4:EQ$29))</f>
        <v>0</v>
      </c>
      <c r="ER193" cm="1">
        <f t="array" ref="ER193">SUMPRODUCT($K193:$AJ193,TRANSPOSE(ER$4:ER$29))</f>
        <v>0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41"/>
        <v>0</v>
      </c>
      <c r="FB193" t="b">
        <f t="shared" si="42"/>
        <v>0</v>
      </c>
    </row>
    <row r="194" spans="1:158" hidden="1" x14ac:dyDescent="0.2">
      <c r="A194">
        <v>218</v>
      </c>
      <c r="B194" s="7" t="s">
        <v>1228</v>
      </c>
      <c r="C194" t="s">
        <v>1167</v>
      </c>
      <c r="D194">
        <v>418575652</v>
      </c>
      <c r="E194" t="s">
        <v>1227</v>
      </c>
      <c r="G194" t="s">
        <v>6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8"/>
        <v>630</v>
      </c>
      <c r="AL194" s="1">
        <f t="shared" si="39"/>
        <v>630</v>
      </c>
      <c r="AP194" s="1" t="s">
        <v>85</v>
      </c>
      <c r="AQ194" s="1" t="str">
        <f>VLOOKUP($B194,'[2]AVL F03 05.05.26_לעבוד'!$B$29:$H$721,6,)</f>
        <v xml:space="preserve">26/07/26 חדש ב AVL , יסופק כ BFE </v>
      </c>
      <c r="AR194" s="1" t="s">
        <v>1165</v>
      </c>
      <c r="AS194" s="1" t="s">
        <v>93</v>
      </c>
      <c r="AT194">
        <f t="shared" si="40"/>
        <v>0</v>
      </c>
      <c r="AU194" t="e">
        <f>VLOOKUP(B194,'[3]AVL F03 05.05.26_לעבוד'!$B$27:$B$694,1,)</f>
        <v>#N/A</v>
      </c>
      <c r="AV194" s="9" t="s">
        <v>1130</v>
      </c>
      <c r="AW194" t="s">
        <v>1785</v>
      </c>
      <c r="AX194">
        <v>1</v>
      </c>
      <c r="AY194">
        <v>0</v>
      </c>
      <c r="AZ194" t="s">
        <v>0</v>
      </c>
      <c r="BA194">
        <v>1</v>
      </c>
      <c r="BB194" t="s">
        <v>13</v>
      </c>
      <c r="BC194">
        <v>110</v>
      </c>
      <c r="BD194">
        <v>50</v>
      </c>
      <c r="BE194" t="s">
        <v>1173</v>
      </c>
      <c r="BF194">
        <v>0</v>
      </c>
      <c r="BG194">
        <v>0</v>
      </c>
      <c r="BH194">
        <v>20</v>
      </c>
      <c r="BI194" t="s">
        <v>514</v>
      </c>
      <c r="BJ194" t="s">
        <v>1172</v>
      </c>
      <c r="BK194" t="s">
        <v>5</v>
      </c>
      <c r="BL194" t="s">
        <v>5</v>
      </c>
      <c r="BM194" t="s">
        <v>38</v>
      </c>
      <c r="BN194">
        <v>0</v>
      </c>
      <c r="BO194" t="s">
        <v>5</v>
      </c>
      <c r="BP194">
        <v>860</v>
      </c>
      <c r="BQ194" t="s">
        <v>325</v>
      </c>
      <c r="BR194" t="s">
        <v>129</v>
      </c>
      <c r="BS194" t="s">
        <v>1171</v>
      </c>
      <c r="BT194">
        <v>1</v>
      </c>
      <c r="BU194" t="s">
        <v>6</v>
      </c>
      <c r="BV194" t="s">
        <v>5</v>
      </c>
      <c r="BW194">
        <v>900</v>
      </c>
      <c r="BX194" t="s">
        <v>1170</v>
      </c>
      <c r="BY194">
        <v>1</v>
      </c>
      <c r="BZ194">
        <v>0</v>
      </c>
      <c r="CA194" t="s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200</v>
      </c>
      <c r="CK194">
        <v>200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190</v>
      </c>
      <c r="DN194">
        <f>SUM($CB194,$CC194:CK194)-SUM($EC194:EL194)</f>
        <v>370</v>
      </c>
      <c r="DO194">
        <f>SUM($CB194,$CC194:CL194)-SUM($EC194:EM194)</f>
        <v>290</v>
      </c>
      <c r="DP194">
        <f>SUM($CB194,$CC194:CM194)-SUM($EC194:EN194)</f>
        <v>180</v>
      </c>
      <c r="DQ194">
        <f>SUM($CB194,$CC194:CN194)-SUM($EC194:EO194)</f>
        <v>70</v>
      </c>
      <c r="DR194">
        <f>SUM($CB194,$CC194:CO194)-SUM($EC194:EP194)</f>
        <v>0</v>
      </c>
      <c r="DS194">
        <f>SUM($CB194,$CC194:CP194)-SUM($EC194:EQ194)</f>
        <v>0</v>
      </c>
      <c r="DT194">
        <f>SUM($CB194,$CC194:CQ194)-SUM($EC194:ER194)</f>
        <v>0</v>
      </c>
      <c r="DU194">
        <f>SUM($CB194,$CC194:CR194)-SUM($EC194:ES194)</f>
        <v>0</v>
      </c>
      <c r="DV194">
        <f>SUM($CB194,$CC194:CS194)-SUM($EC194:ET194)</f>
        <v>0</v>
      </c>
      <c r="DW194">
        <f>SUM($CB194,$CC194:CT194)-SUM($EC194:EU194)</f>
        <v>0</v>
      </c>
      <c r="DX194">
        <f>SUM($CB194,$CC194:CU194)-SUM($EC194:EV194)</f>
        <v>0</v>
      </c>
      <c r="DY194">
        <f>SUM($CB194,$CC194:CV194)-SUM($EC194:EW194)</f>
        <v>0</v>
      </c>
      <c r="DZ194">
        <f>SUM($CB194,$CC194:CW194)-SUM($EC194:EX194)</f>
        <v>0</v>
      </c>
      <c r="EA194">
        <f>SUM($CB194,$CC194:CX194)-SUM($EC194:EY194)</f>
        <v>0</v>
      </c>
      <c r="EB194">
        <f>SUM($CB194,$CC194:CY194)-SUM($EC194:EZ194)</f>
        <v>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20</v>
      </c>
      <c r="EM194" cm="1">
        <f t="array" ref="EM194">SUMPRODUCT($K194:$AJ194,TRANSPOSE(EM$4:EM$29))</f>
        <v>80</v>
      </c>
      <c r="EN194" cm="1">
        <f t="array" ref="EN194">SUMPRODUCT($K194:$AJ194,TRANSPOSE(EN$4:EN$29))</f>
        <v>110</v>
      </c>
      <c r="EO194" cm="1">
        <f t="array" ref="EO194">SUMPRODUCT($K194:$AJ194,TRANSPOSE(EO$4:EO$29))</f>
        <v>110</v>
      </c>
      <c r="EP194" cm="1">
        <f t="array" ref="EP194">SUMPRODUCT($K194:$AJ194,TRANSPOSE(EP$4:EP$29))</f>
        <v>70</v>
      </c>
      <c r="EQ194" cm="1">
        <f t="array" ref="EQ194">SUMPRODUCT($K194:$AJ194,TRANSPOSE(EQ$4:EQ$29))</f>
        <v>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41"/>
        <v>0</v>
      </c>
      <c r="FB194" t="b">
        <f t="shared" si="42"/>
        <v>0</v>
      </c>
    </row>
    <row r="195" spans="1:158" hidden="1" x14ac:dyDescent="0.2">
      <c r="A195">
        <v>227</v>
      </c>
      <c r="B195" s="7" t="s">
        <v>1226</v>
      </c>
      <c r="C195" t="s">
        <v>1167</v>
      </c>
      <c r="D195">
        <v>416903752</v>
      </c>
      <c r="E195" t="s">
        <v>1225</v>
      </c>
      <c r="G195" t="s">
        <v>6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8"/>
        <v>630</v>
      </c>
      <c r="AL195" s="1">
        <f t="shared" si="39"/>
        <v>630</v>
      </c>
      <c r="AP195" s="1" t="s">
        <v>85</v>
      </c>
      <c r="AQ195" s="1">
        <f>VLOOKUP($B195,'[2]AVL F03 05.05.26_לעבוד'!$B$29:$H$721,6,)</f>
        <v>0</v>
      </c>
      <c r="AR195" s="1" t="s">
        <v>1779</v>
      </c>
      <c r="AS195" s="1" t="s">
        <v>93</v>
      </c>
      <c r="AT195">
        <f t="shared" si="40"/>
        <v>0</v>
      </c>
      <c r="AU195" t="e">
        <f>VLOOKUP(B195,'[3]AVL F03 05.05.26_לעבוד'!$B$27:$B$694,1,)</f>
        <v>#N/A</v>
      </c>
      <c r="AV195" t="s">
        <v>145</v>
      </c>
      <c r="AW195" t="s">
        <v>1787</v>
      </c>
      <c r="AX195" t="s">
        <v>1169</v>
      </c>
      <c r="AY195">
        <v>0</v>
      </c>
      <c r="AZ195" t="s">
        <v>0</v>
      </c>
      <c r="BA195">
        <v>1</v>
      </c>
      <c r="BB195" t="s">
        <v>13</v>
      </c>
      <c r="BC195">
        <v>857</v>
      </c>
      <c r="BD195">
        <v>10</v>
      </c>
      <c r="BE195" t="s">
        <v>1173</v>
      </c>
      <c r="BF195">
        <v>0</v>
      </c>
      <c r="BG195">
        <v>0</v>
      </c>
      <c r="BH195">
        <v>20</v>
      </c>
      <c r="BI195" t="s">
        <v>514</v>
      </c>
      <c r="BJ195" t="s">
        <v>1182</v>
      </c>
      <c r="BK195" t="s">
        <v>5</v>
      </c>
      <c r="BL195" t="s">
        <v>5</v>
      </c>
      <c r="BM195" t="s">
        <v>38</v>
      </c>
      <c r="BN195">
        <v>0</v>
      </c>
      <c r="BO195" t="s">
        <v>5</v>
      </c>
      <c r="BP195">
        <v>230</v>
      </c>
      <c r="BQ195" t="s">
        <v>325</v>
      </c>
      <c r="BR195" t="s">
        <v>129</v>
      </c>
      <c r="BS195" t="s">
        <v>1221</v>
      </c>
      <c r="BT195">
        <v>1</v>
      </c>
      <c r="BU195" t="s">
        <v>6</v>
      </c>
      <c r="BV195" t="s">
        <v>5</v>
      </c>
      <c r="BW195">
        <v>212</v>
      </c>
      <c r="BX195" t="s">
        <v>1170</v>
      </c>
      <c r="BY195" t="s">
        <v>1169</v>
      </c>
      <c r="BZ195" t="s">
        <v>1</v>
      </c>
      <c r="CA195" t="s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-100</v>
      </c>
      <c r="DP195">
        <f>SUM($CB195,$CC195:CM195)-SUM($EC195:EN195)</f>
        <v>-200</v>
      </c>
      <c r="DQ195">
        <f>SUM($CB195,$CC195:CN195)-SUM($EC195:EO195)</f>
        <v>-300</v>
      </c>
      <c r="DR195">
        <f>SUM($CB195,$CC195:CO195)-SUM($EC195:EP195)</f>
        <v>-400</v>
      </c>
      <c r="DS195">
        <f>SUM($CB195,$CC195:CP195)-SUM($EC195:EQ195)</f>
        <v>-400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80</v>
      </c>
      <c r="EN195" cm="1">
        <f t="array" ref="EN195">SUMPRODUCT($K195:$AJ195,TRANSPOSE(EN$4:EN$29))</f>
        <v>100</v>
      </c>
      <c r="EO195" cm="1">
        <f t="array" ref="EO195">SUMPRODUCT($K195:$AJ195,TRANSPOSE(EO$4:EO$29))</f>
        <v>100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0</v>
      </c>
      <c r="ER195" cm="1">
        <f t="array" ref="ER195">SUMPRODUCT($K195:$AJ195,TRANSPOSE(ER$4:ER$29))</f>
        <v>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41"/>
        <v>0</v>
      </c>
      <c r="FB195" t="b">
        <f t="shared" si="42"/>
        <v>1</v>
      </c>
    </row>
    <row r="196" spans="1:158" hidden="1" x14ac:dyDescent="0.2">
      <c r="A196">
        <v>241</v>
      </c>
      <c r="B196" s="12" t="s">
        <v>1224</v>
      </c>
      <c r="C196" t="s">
        <v>1167</v>
      </c>
      <c r="D196">
        <v>418575636</v>
      </c>
      <c r="E196" s="11" t="s">
        <v>1190</v>
      </c>
      <c r="G196" t="s">
        <v>6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8"/>
        <v>315</v>
      </c>
      <c r="AL196" s="1">
        <f t="shared" si="39"/>
        <v>315</v>
      </c>
      <c r="AP196" s="1" t="s">
        <v>85</v>
      </c>
      <c r="AQ196" s="1" t="str">
        <f>VLOOKUP($B196,'[2]AVL F03 05.05.26_לעבוד'!$B$29:$H$721,6,)</f>
        <v xml:space="preserve">ממתין לעידכון סריאלים </v>
      </c>
      <c r="AR196" s="1" t="s">
        <v>1517</v>
      </c>
      <c r="AS196" s="1" t="s">
        <v>93</v>
      </c>
      <c r="AT196">
        <f t="shared" si="40"/>
        <v>0</v>
      </c>
      <c r="AU196" t="e">
        <f>VLOOKUP(B196,'[3]AVL F03 05.05.26_לעבוד'!$B$27:$B$694,1,)</f>
        <v>#N/A</v>
      </c>
      <c r="AV196" t="s">
        <v>1189</v>
      </c>
      <c r="AW196" t="s">
        <v>1716</v>
      </c>
      <c r="AX196">
        <v>1</v>
      </c>
      <c r="AY196">
        <v>0</v>
      </c>
      <c r="AZ196" t="s">
        <v>0</v>
      </c>
      <c r="BA196">
        <v>1</v>
      </c>
      <c r="BB196" t="s">
        <v>261</v>
      </c>
      <c r="BC196">
        <v>110</v>
      </c>
      <c r="BD196">
        <v>40</v>
      </c>
      <c r="BE196" t="s">
        <v>1188</v>
      </c>
      <c r="BF196">
        <v>0</v>
      </c>
      <c r="BG196">
        <v>0</v>
      </c>
      <c r="BH196">
        <v>20</v>
      </c>
      <c r="BI196" t="s">
        <v>514</v>
      </c>
      <c r="BJ196" t="s">
        <v>1187</v>
      </c>
      <c r="BK196" t="s">
        <v>5</v>
      </c>
      <c r="BL196" t="s">
        <v>5</v>
      </c>
      <c r="BM196" t="s">
        <v>9</v>
      </c>
      <c r="BN196">
        <v>0</v>
      </c>
      <c r="BO196" t="s">
        <v>5</v>
      </c>
      <c r="BP196">
        <v>900</v>
      </c>
      <c r="BQ196" t="s">
        <v>325</v>
      </c>
      <c r="BR196" t="s">
        <v>8</v>
      </c>
      <c r="BS196" t="s">
        <v>1186</v>
      </c>
      <c r="BT196">
        <v>1</v>
      </c>
      <c r="BU196" t="s">
        <v>6</v>
      </c>
      <c r="BV196" t="s">
        <v>5</v>
      </c>
      <c r="BW196">
        <v>957</v>
      </c>
      <c r="BX196" t="s">
        <v>1170</v>
      </c>
      <c r="BY196">
        <v>1</v>
      </c>
      <c r="BZ196">
        <v>0</v>
      </c>
      <c r="CA196" t="s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150</v>
      </c>
      <c r="DP196">
        <f>SUM($CB196,$CC196:CM196)-SUM($EC196:EN196)</f>
        <v>100</v>
      </c>
      <c r="DQ196">
        <f>SUM($CB196,$CC196:CN196)-SUM($EC196:EO196)</f>
        <v>50</v>
      </c>
      <c r="DR196">
        <f>SUM($CB196,$CC196:CO196)-SUM($EC196:EP196)</f>
        <v>0</v>
      </c>
      <c r="DS196">
        <f>SUM($CB196,$CC196:CP196)-SUM($EC196:EQ196)</f>
        <v>0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40</v>
      </c>
      <c r="EN196" cm="1">
        <f t="array" ref="EN196">SUMPRODUCT($K196:$AJ196,TRANSPOSE(EN$4:EN$29))</f>
        <v>50</v>
      </c>
      <c r="EO196" cm="1">
        <f t="array" ref="EO196">SUMPRODUCT($K196:$AJ196,TRANSPOSE(EO$4:EO$29))</f>
        <v>50</v>
      </c>
      <c r="EP196" cm="1">
        <f t="array" ref="EP196">SUMPRODUCT($K196:$AJ196,TRANSPOSE(EP$4:EP$29))</f>
        <v>50</v>
      </c>
      <c r="EQ196" cm="1">
        <f t="array" ref="EQ196">SUMPRODUCT($K196:$AJ196,TRANSPOSE(EQ$4:EQ$29))</f>
        <v>0</v>
      </c>
      <c r="ER196" cm="1">
        <f t="array" ref="ER196">SUMPRODUCT($K196:$AJ196,TRANSPOSE(ER$4:ER$29))</f>
        <v>0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41"/>
        <v>0</v>
      </c>
      <c r="FB196" t="b">
        <f t="shared" si="42"/>
        <v>0</v>
      </c>
    </row>
    <row r="197" spans="1:158" hidden="1" x14ac:dyDescent="0.2">
      <c r="A197">
        <v>242</v>
      </c>
      <c r="B197" s="8" t="s">
        <v>285</v>
      </c>
      <c r="C197" t="s">
        <v>1167</v>
      </c>
      <c r="D197">
        <v>418826962</v>
      </c>
      <c r="E197" t="s">
        <v>1223</v>
      </c>
      <c r="G197" t="s">
        <v>6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8"/>
        <v>315</v>
      </c>
      <c r="AL197" s="1">
        <f t="shared" si="39"/>
        <v>315</v>
      </c>
      <c r="AP197" s="1" t="s">
        <v>85</v>
      </c>
      <c r="AQ197" s="1">
        <f>VLOOKUP($B197,'[2]AVL F03 05.05.26_לעבוד'!$B$29:$H$721,6,)</f>
        <v>0</v>
      </c>
      <c r="AR197" s="1" t="s">
        <v>1195</v>
      </c>
      <c r="AS197" s="1" t="s">
        <v>1195</v>
      </c>
      <c r="AT197">
        <f t="shared" si="40"/>
        <v>0</v>
      </c>
      <c r="AU197" t="e">
        <f>VLOOKUP(B197,'[3]AVL F03 05.05.26_לעבוד'!$B$27:$B$694,1,)</f>
        <v>#N/A</v>
      </c>
      <c r="AV197" t="s">
        <v>1222</v>
      </c>
      <c r="AW197" t="s">
        <v>1775</v>
      </c>
      <c r="AX197">
        <v>1</v>
      </c>
      <c r="AY197">
        <v>0</v>
      </c>
      <c r="AZ197" t="s">
        <v>0</v>
      </c>
      <c r="BA197">
        <v>1</v>
      </c>
      <c r="BB197" t="s">
        <v>13</v>
      </c>
      <c r="BC197">
        <v>110</v>
      </c>
      <c r="BD197">
        <v>10</v>
      </c>
      <c r="BE197" t="s">
        <v>1173</v>
      </c>
      <c r="BF197">
        <v>0</v>
      </c>
      <c r="BG197">
        <v>0</v>
      </c>
      <c r="BH197">
        <v>20</v>
      </c>
      <c r="BI197" t="s">
        <v>514</v>
      </c>
      <c r="BJ197" t="s">
        <v>1182</v>
      </c>
      <c r="BK197" t="s">
        <v>5</v>
      </c>
      <c r="BL197" t="s">
        <v>5</v>
      </c>
      <c r="BM197" t="s">
        <v>38</v>
      </c>
      <c r="BN197">
        <v>0</v>
      </c>
      <c r="BO197" t="s">
        <v>5</v>
      </c>
      <c r="BP197">
        <v>860</v>
      </c>
      <c r="BQ197" t="s">
        <v>325</v>
      </c>
      <c r="BR197" t="s">
        <v>129</v>
      </c>
      <c r="BS197" t="s">
        <v>1221</v>
      </c>
      <c r="BT197">
        <v>1</v>
      </c>
      <c r="BU197" t="s">
        <v>6</v>
      </c>
      <c r="BV197" t="s">
        <v>5</v>
      </c>
      <c r="BW197">
        <v>212</v>
      </c>
      <c r="BX197" t="s">
        <v>1170</v>
      </c>
      <c r="BY197">
        <v>1</v>
      </c>
      <c r="BZ197">
        <v>0</v>
      </c>
      <c r="CA197" t="s">
        <v>0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9999949</v>
      </c>
      <c r="DP197">
        <f>SUM($CB197,$CC197:CM197)-SUM($EC197:EN197)</f>
        <v>9999899</v>
      </c>
      <c r="DQ197">
        <f>SUM($CB197,$CC197:CN197)-SUM($EC197:EO197)</f>
        <v>9999849</v>
      </c>
      <c r="DR197">
        <f>SUM($CB197,$CC197:CO197)-SUM($EC197:EP197)</f>
        <v>9999799</v>
      </c>
      <c r="DS197">
        <f>SUM($CB197,$CC197:CP197)-SUM($EC197:EQ197)</f>
        <v>9999799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40</v>
      </c>
      <c r="EN197" cm="1">
        <f t="array" ref="EN197">SUMPRODUCT($K197:$AJ197,TRANSPOSE(EN$4:EN$29))</f>
        <v>50</v>
      </c>
      <c r="EO197" cm="1">
        <f t="array" ref="EO197">SUMPRODUCT($K197:$AJ197,TRANSPOSE(EO$4:EO$29))</f>
        <v>50</v>
      </c>
      <c r="EP197" cm="1">
        <f t="array" ref="EP197">SUMPRODUCT($K197:$AJ197,TRANSPOSE(EP$4:EP$29))</f>
        <v>50</v>
      </c>
      <c r="EQ197" cm="1">
        <f t="array" ref="EQ197">SUMPRODUCT($K197:$AJ197,TRANSPOSE(EQ$4:EQ$29))</f>
        <v>0</v>
      </c>
      <c r="ER197" cm="1">
        <f t="array" ref="ER197">SUMPRODUCT($K197:$AJ197,TRANSPOSE(ER$4:ER$29))</f>
        <v>0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41"/>
        <v>0</v>
      </c>
      <c r="FB197" t="b">
        <f t="shared" si="42"/>
        <v>0</v>
      </c>
    </row>
    <row r="198" spans="1:158" hidden="1" x14ac:dyDescent="0.2">
      <c r="A198">
        <v>243</v>
      </c>
      <c r="B198" s="12" t="s">
        <v>1220</v>
      </c>
      <c r="C198" t="s">
        <v>1167</v>
      </c>
      <c r="D198">
        <v>418575643</v>
      </c>
      <c r="E198" s="11" t="s">
        <v>1190</v>
      </c>
      <c r="G198" t="s">
        <v>6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8"/>
        <v>315</v>
      </c>
      <c r="AL198" s="1">
        <f t="shared" si="39"/>
        <v>315</v>
      </c>
      <c r="AP198" s="1" t="s">
        <v>85</v>
      </c>
      <c r="AQ198" s="1" t="str">
        <f>VLOOKUP($B198,'[2]AVL F03 05.05.26_לעבוד'!$B$29:$H$721,6,)</f>
        <v xml:space="preserve">ממתין לעידכון סריאלים </v>
      </c>
      <c r="AR198" s="1" t="s">
        <v>1517</v>
      </c>
      <c r="AS198" s="1" t="s">
        <v>93</v>
      </c>
      <c r="AT198">
        <f t="shared" si="40"/>
        <v>0</v>
      </c>
      <c r="AU198" t="e">
        <f>VLOOKUP(B198,'[3]AVL F03 05.05.26_לעבוד'!$B$27:$B$694,1,)</f>
        <v>#N/A</v>
      </c>
      <c r="AV198" t="s">
        <v>1189</v>
      </c>
      <c r="AW198" t="s">
        <v>1716</v>
      </c>
      <c r="AX198">
        <v>1</v>
      </c>
      <c r="AY198">
        <v>0</v>
      </c>
      <c r="AZ198" t="s">
        <v>0</v>
      </c>
      <c r="BA198">
        <v>1</v>
      </c>
      <c r="BB198" t="s">
        <v>261</v>
      </c>
      <c r="BC198">
        <v>110</v>
      </c>
      <c r="BD198">
        <v>40</v>
      </c>
      <c r="BE198" t="s">
        <v>1188</v>
      </c>
      <c r="BF198">
        <v>0</v>
      </c>
      <c r="BG198">
        <v>0</v>
      </c>
      <c r="BH198">
        <v>20</v>
      </c>
      <c r="BI198" t="s">
        <v>514</v>
      </c>
      <c r="BJ198" t="s">
        <v>1187</v>
      </c>
      <c r="BK198" t="s">
        <v>5</v>
      </c>
      <c r="BL198" t="s">
        <v>5</v>
      </c>
      <c r="BM198" t="s">
        <v>9</v>
      </c>
      <c r="BN198">
        <v>0</v>
      </c>
      <c r="BO198" t="s">
        <v>5</v>
      </c>
      <c r="BP198">
        <v>900</v>
      </c>
      <c r="BQ198" t="s">
        <v>325</v>
      </c>
      <c r="BR198" t="s">
        <v>8</v>
      </c>
      <c r="BS198" t="s">
        <v>1186</v>
      </c>
      <c r="BT198">
        <v>1</v>
      </c>
      <c r="BU198" t="s">
        <v>6</v>
      </c>
      <c r="BV198" t="s">
        <v>5</v>
      </c>
      <c r="BW198">
        <v>957</v>
      </c>
      <c r="BX198" t="s">
        <v>1170</v>
      </c>
      <c r="BY198">
        <v>1</v>
      </c>
      <c r="BZ198">
        <v>0</v>
      </c>
      <c r="CA198" t="s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120</v>
      </c>
      <c r="DP198">
        <f>SUM($CB198,$CC198:CM198)-SUM($EC198:EN198)</f>
        <v>40</v>
      </c>
      <c r="DQ198">
        <f>SUM($CB198,$CC198:CN198)-SUM($EC198:EO198)</f>
        <v>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60</v>
      </c>
      <c r="EN198" cm="1">
        <f t="array" ref="EN198">SUMPRODUCT($K198:$AJ198,TRANSPOSE(EN$4:EN$29))</f>
        <v>80</v>
      </c>
      <c r="EO198" cm="1">
        <f t="array" ref="EO198">SUMPRODUCT($K198:$AJ198,TRANSPOSE(EO$4:EO$29))</f>
        <v>40</v>
      </c>
      <c r="EP198" cm="1">
        <f t="array" ref="EP198">SUMPRODUCT($K198:$AJ198,TRANSPOSE(EP$4:EP$29))</f>
        <v>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41"/>
        <v>0</v>
      </c>
      <c r="FB198" t="b">
        <f t="shared" si="42"/>
        <v>0</v>
      </c>
    </row>
    <row r="199" spans="1:158" hidden="1" x14ac:dyDescent="0.2">
      <c r="A199">
        <v>244</v>
      </c>
      <c r="B199" s="12" t="s">
        <v>1219</v>
      </c>
      <c r="C199" t="s">
        <v>1167</v>
      </c>
      <c r="D199">
        <v>418944196</v>
      </c>
      <c r="E199" s="11" t="s">
        <v>1218</v>
      </c>
      <c r="G199" t="s">
        <v>6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8"/>
        <v>630</v>
      </c>
      <c r="AL199" s="1">
        <f t="shared" si="39"/>
        <v>630</v>
      </c>
      <c r="AP199" s="1" t="s">
        <v>85</v>
      </c>
      <c r="AQ199" s="1" t="str">
        <f>VLOOKUP($B199,'[2]AVL F03 05.05.26_לעבוד'!$B$29:$H$721,6,)</f>
        <v xml:space="preserve">02/08/26 נשלח עדכון עלויות מהיצרן , NRE + עלויות מכסה אבק </v>
      </c>
      <c r="AR199" s="1" t="s">
        <v>1781</v>
      </c>
      <c r="AS199" s="1" t="s">
        <v>93</v>
      </c>
      <c r="AT199">
        <f t="shared" si="40"/>
        <v>0</v>
      </c>
      <c r="AU199" t="e">
        <f>VLOOKUP(B199,'[3]AVL F03 05.05.26_לעבוד'!$B$27:$B$694,1,)</f>
        <v>#N/A</v>
      </c>
      <c r="AV199" t="s">
        <v>1217</v>
      </c>
      <c r="AW199" t="s">
        <v>1737</v>
      </c>
      <c r="AX199">
        <v>1</v>
      </c>
      <c r="AY199">
        <v>0</v>
      </c>
      <c r="AZ199" t="s">
        <v>0</v>
      </c>
      <c r="BA199">
        <v>1</v>
      </c>
      <c r="BB199" t="s">
        <v>13</v>
      </c>
      <c r="BC199">
        <v>300</v>
      </c>
      <c r="BD199">
        <v>80</v>
      </c>
      <c r="BE199" t="s">
        <v>1211</v>
      </c>
      <c r="BF199">
        <v>0</v>
      </c>
      <c r="BG199">
        <v>0</v>
      </c>
      <c r="BH199">
        <v>20</v>
      </c>
      <c r="BI199" t="s">
        <v>514</v>
      </c>
      <c r="BJ199" t="s">
        <v>1216</v>
      </c>
      <c r="BK199" t="s">
        <v>5</v>
      </c>
      <c r="BL199" t="s">
        <v>5</v>
      </c>
      <c r="BM199" t="s">
        <v>9</v>
      </c>
      <c r="BN199">
        <v>0</v>
      </c>
      <c r="BO199" t="s">
        <v>5</v>
      </c>
      <c r="BP199">
        <v>900</v>
      </c>
      <c r="BQ199" t="s">
        <v>325</v>
      </c>
      <c r="BR199" t="s">
        <v>8</v>
      </c>
      <c r="BS199" t="s">
        <v>1215</v>
      </c>
      <c r="BT199">
        <v>1</v>
      </c>
      <c r="BU199" t="s">
        <v>6</v>
      </c>
      <c r="BV199" t="s">
        <v>5</v>
      </c>
      <c r="BW199" t="s">
        <v>1214</v>
      </c>
      <c r="BX199" t="s">
        <v>1213</v>
      </c>
      <c r="BY199">
        <v>1</v>
      </c>
      <c r="BZ199">
        <v>0</v>
      </c>
      <c r="CA199" t="s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-60</v>
      </c>
      <c r="DP199">
        <f>SUM($CB199,$CC199:CM199)-SUM($EC199:EN199)</f>
        <v>-120</v>
      </c>
      <c r="DQ199">
        <f>SUM($CB199,$CC199:CN199)-SUM($EC199:EO199)</f>
        <v>-180</v>
      </c>
      <c r="DR199">
        <f>SUM($CB199,$CC199:CO199)-SUM($EC199:EP199)</f>
        <v>-240</v>
      </c>
      <c r="DS199">
        <f>SUM($CB199,$CC199:CP199)-SUM($EC199:EQ199)</f>
        <v>-200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80</v>
      </c>
      <c r="EN199" cm="1">
        <f t="array" ref="EN199">SUMPRODUCT($K199:$AJ199,TRANSPOSE(EN$4:EN$29))</f>
        <v>100</v>
      </c>
      <c r="EO199" cm="1">
        <f t="array" ref="EO199">SUMPRODUCT($K199:$AJ199,TRANSPOSE(EO$4:EO$29))</f>
        <v>100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0</v>
      </c>
      <c r="ER199" cm="1">
        <f t="array" ref="ER199">SUMPRODUCT($K199:$AJ199,TRANSPOSE(ER$4:ER$29))</f>
        <v>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41"/>
        <v>0</v>
      </c>
      <c r="FB199" t="b">
        <f t="shared" si="42"/>
        <v>1</v>
      </c>
    </row>
    <row r="200" spans="1:158" hidden="1" x14ac:dyDescent="0.2">
      <c r="A200">
        <v>245</v>
      </c>
      <c r="B200" s="8" t="s">
        <v>1198</v>
      </c>
      <c r="C200" t="s">
        <v>1167</v>
      </c>
      <c r="D200">
        <v>418560839</v>
      </c>
      <c r="E200" t="s">
        <v>1212</v>
      </c>
      <c r="G200" t="s">
        <v>6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8"/>
        <v>315</v>
      </c>
      <c r="AL200" s="1">
        <f t="shared" si="39"/>
        <v>315</v>
      </c>
      <c r="AP200" s="1" t="s">
        <v>85</v>
      </c>
      <c r="AQ200" s="1">
        <f>VLOOKUP($B200,'[2]AVL F03 05.05.26_לעבוד'!$B$29:$H$721,6,)</f>
        <v>0</v>
      </c>
      <c r="AR200" s="1" t="s">
        <v>1195</v>
      </c>
      <c r="AS200" s="1" t="s">
        <v>1195</v>
      </c>
      <c r="AT200">
        <f t="shared" si="40"/>
        <v>0</v>
      </c>
      <c r="AU200" t="e">
        <f>VLOOKUP(B200,'[3]AVL F03 05.05.26_לעבוד'!$B$27:$B$694,1,)</f>
        <v>#N/A</v>
      </c>
      <c r="AV200" t="s">
        <v>1196</v>
      </c>
      <c r="AW200" t="s">
        <v>1775</v>
      </c>
      <c r="AX200">
        <v>1</v>
      </c>
      <c r="AY200">
        <v>0</v>
      </c>
      <c r="AZ200" t="s">
        <v>0</v>
      </c>
      <c r="BA200">
        <v>1</v>
      </c>
      <c r="BB200" t="s">
        <v>13</v>
      </c>
      <c r="BC200">
        <v>400</v>
      </c>
      <c r="BD200">
        <v>35</v>
      </c>
      <c r="BE200" t="s">
        <v>1211</v>
      </c>
      <c r="BF200">
        <v>0</v>
      </c>
      <c r="BG200">
        <v>0</v>
      </c>
      <c r="BH200">
        <v>20</v>
      </c>
      <c r="BI200" t="s">
        <v>514</v>
      </c>
      <c r="BJ200" t="s">
        <v>1210</v>
      </c>
      <c r="BK200" t="s">
        <v>5</v>
      </c>
      <c r="BL200" t="s">
        <v>5</v>
      </c>
      <c r="BM200" t="s">
        <v>38</v>
      </c>
      <c r="BN200">
        <v>0</v>
      </c>
      <c r="BO200" t="s">
        <v>5</v>
      </c>
      <c r="BP200">
        <v>840</v>
      </c>
      <c r="BQ200" t="s">
        <v>325</v>
      </c>
      <c r="BR200" t="s">
        <v>129</v>
      </c>
      <c r="BS200" t="s">
        <v>1209</v>
      </c>
      <c r="BT200">
        <v>1</v>
      </c>
      <c r="BU200" t="s">
        <v>6</v>
      </c>
      <c r="BV200" t="s">
        <v>5</v>
      </c>
      <c r="BW200">
        <v>981</v>
      </c>
      <c r="BX200" t="s">
        <v>1202</v>
      </c>
      <c r="BY200">
        <v>1</v>
      </c>
      <c r="BZ200">
        <v>0</v>
      </c>
      <c r="CA200" t="s">
        <v>0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9999949</v>
      </c>
      <c r="DP200">
        <f>SUM($CB200,$CC200:CM200)-SUM($EC200:EN200)</f>
        <v>9999899</v>
      </c>
      <c r="DQ200">
        <f>SUM($CB200,$CC200:CN200)-SUM($EC200:EO200)</f>
        <v>9999849</v>
      </c>
      <c r="DR200">
        <f>SUM($CB200,$CC200:CO200)-SUM($EC200:EP200)</f>
        <v>9999799</v>
      </c>
      <c r="DS200">
        <f>SUM($CB200,$CC200:CP200)-SUM($EC200:EQ200)</f>
        <v>9999799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40</v>
      </c>
      <c r="EN200" cm="1">
        <f t="array" ref="EN200">SUMPRODUCT($K200:$AJ200,TRANSPOSE(EN$4:EN$29))</f>
        <v>50</v>
      </c>
      <c r="EO200" cm="1">
        <f t="array" ref="EO200">SUMPRODUCT($K200:$AJ200,TRANSPOSE(EO$4:EO$29))</f>
        <v>50</v>
      </c>
      <c r="EP200" cm="1">
        <f t="array" ref="EP200">SUMPRODUCT($K200:$AJ200,TRANSPOSE(EP$4:EP$29))</f>
        <v>50</v>
      </c>
      <c r="EQ200" cm="1">
        <f t="array" ref="EQ200">SUMPRODUCT($K200:$AJ200,TRANSPOSE(EQ$4:EQ$29))</f>
        <v>0</v>
      </c>
      <c r="ER200" cm="1">
        <f t="array" ref="ER200">SUMPRODUCT($K200:$AJ200,TRANSPOSE(ER$4:ER$29))</f>
        <v>0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41"/>
        <v>0</v>
      </c>
      <c r="FB200" t="b">
        <f t="shared" si="42"/>
        <v>0</v>
      </c>
    </row>
    <row r="201" spans="1:158" hidden="1" x14ac:dyDescent="0.2">
      <c r="A201">
        <v>246</v>
      </c>
      <c r="B201" s="7" t="s">
        <v>1208</v>
      </c>
      <c r="C201" t="s">
        <v>1207</v>
      </c>
      <c r="D201">
        <v>418545755</v>
      </c>
      <c r="E201" t="s">
        <v>1206</v>
      </c>
      <c r="G201" t="s">
        <v>6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8"/>
        <v>315</v>
      </c>
      <c r="AL201" s="1">
        <f t="shared" si="39"/>
        <v>315</v>
      </c>
      <c r="AP201" s="1" t="s">
        <v>85</v>
      </c>
      <c r="AQ201" s="1" t="str">
        <f>VLOOKUP($B201,'[2]AVL F03 05.05.26_לעבוד'!$B$29:$H$721,6,)</f>
        <v xml:space="preserve"> </v>
      </c>
      <c r="AR201" s="1" t="s">
        <v>25</v>
      </c>
      <c r="AS201" s="10" t="s">
        <v>93</v>
      </c>
      <c r="AT201">
        <f t="shared" si="40"/>
        <v>0</v>
      </c>
      <c r="AU201" t="e">
        <f>VLOOKUP(B201,'[3]AVL F03 05.05.26_לעבוד'!$B$27:$B$694,1,)</f>
        <v>#N/A</v>
      </c>
      <c r="AV201" t="s">
        <v>1205</v>
      </c>
      <c r="AW201" t="s">
        <v>1710</v>
      </c>
      <c r="AX201" t="s">
        <v>1177</v>
      </c>
      <c r="AY201">
        <v>0</v>
      </c>
      <c r="AZ201" t="s">
        <v>0</v>
      </c>
      <c r="BA201">
        <v>1</v>
      </c>
      <c r="BB201" t="s">
        <v>13</v>
      </c>
      <c r="BC201">
        <v>400</v>
      </c>
      <c r="BD201">
        <v>50</v>
      </c>
      <c r="BE201" t="s">
        <v>1173</v>
      </c>
      <c r="BF201">
        <v>0</v>
      </c>
      <c r="BG201">
        <v>0</v>
      </c>
      <c r="BH201">
        <v>20</v>
      </c>
      <c r="BI201" t="s">
        <v>514</v>
      </c>
      <c r="BJ201" t="s">
        <v>1204</v>
      </c>
      <c r="BK201" t="s">
        <v>5</v>
      </c>
      <c r="BL201" t="s">
        <v>5</v>
      </c>
      <c r="BM201" t="s">
        <v>38</v>
      </c>
      <c r="BN201">
        <v>0</v>
      </c>
      <c r="BO201" t="s">
        <v>5</v>
      </c>
      <c r="BP201">
        <v>860</v>
      </c>
      <c r="BQ201" t="s">
        <v>325</v>
      </c>
      <c r="BR201" t="s">
        <v>129</v>
      </c>
      <c r="BS201" t="s">
        <v>1203</v>
      </c>
      <c r="BT201">
        <v>1</v>
      </c>
      <c r="BU201" t="s">
        <v>6</v>
      </c>
      <c r="BV201" t="s">
        <v>5</v>
      </c>
      <c r="BW201">
        <v>900</v>
      </c>
      <c r="BX201" t="s">
        <v>1202</v>
      </c>
      <c r="BY201" t="s">
        <v>1177</v>
      </c>
      <c r="BZ201" t="s">
        <v>1</v>
      </c>
      <c r="CA201" t="s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85</v>
      </c>
      <c r="DO201">
        <f>SUM($CB201,$CC201:CL201)-SUM($EC201:EM201)</f>
        <v>45</v>
      </c>
      <c r="DP201">
        <f>SUM($CB201,$CC201:CM201)-SUM($EC201:EN201)</f>
        <v>-10</v>
      </c>
      <c r="DQ201">
        <f>SUM($CB201,$CC201:CN201)-SUM($EC201:EO201)</f>
        <v>-65</v>
      </c>
      <c r="DR201">
        <f>SUM($CB201,$CC201:CO201)-SUM($EC201:EP201)</f>
        <v>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10</v>
      </c>
      <c r="EM201" cm="1">
        <f t="array" ref="EM201">SUMPRODUCT($K201:$AJ201,TRANSPOSE(EM$4:EM$29))</f>
        <v>40</v>
      </c>
      <c r="EN201" cm="1">
        <f t="array" ref="EN201">SUMPRODUCT($K201:$AJ201,TRANSPOSE(EN$4:EN$29))</f>
        <v>55</v>
      </c>
      <c r="EO201" cm="1">
        <f t="array" ref="EO201">SUMPRODUCT($K201:$AJ201,TRANSPOSE(EO$4:EO$29))</f>
        <v>55</v>
      </c>
      <c r="EP201" cm="1">
        <f t="array" ref="EP201">SUMPRODUCT($K201:$AJ201,TRANSPOSE(EP$4:EP$29))</f>
        <v>35</v>
      </c>
      <c r="EQ201" cm="1">
        <f t="array" ref="EQ201">SUMPRODUCT($K201:$AJ201,TRANSPOSE(EQ$4:EQ$29))</f>
        <v>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41"/>
        <v>0</v>
      </c>
      <c r="FB201" t="b">
        <f t="shared" si="42"/>
        <v>1</v>
      </c>
    </row>
    <row r="202" spans="1:158" hidden="1" x14ac:dyDescent="0.2">
      <c r="A202">
        <v>247</v>
      </c>
      <c r="B202" s="12" t="s">
        <v>1201</v>
      </c>
      <c r="C202" t="s">
        <v>1167</v>
      </c>
      <c r="D202">
        <v>418545756</v>
      </c>
      <c r="E202" s="11" t="s">
        <v>1200</v>
      </c>
      <c r="G202" t="s">
        <v>6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8"/>
        <v>315</v>
      </c>
      <c r="AL202" s="1">
        <f t="shared" si="39"/>
        <v>315</v>
      </c>
      <c r="AP202" s="1" t="s">
        <v>85</v>
      </c>
      <c r="AQ202" s="1" t="str">
        <f>VLOOKUP($B202,'[2]AVL F03 05.05.26_לעבוד'!$B$29:$H$721,6,)</f>
        <v xml:space="preserve">ממתין לעידכון סריאלים </v>
      </c>
      <c r="AR202" s="1" t="s">
        <v>1517</v>
      </c>
      <c r="AS202" s="1" t="s">
        <v>93</v>
      </c>
      <c r="AT202">
        <f t="shared" si="40"/>
        <v>0</v>
      </c>
      <c r="AU202" t="e">
        <f>VLOOKUP(B202,'[3]AVL F03 05.05.26_לעבוד'!$B$27:$B$694,1,)</f>
        <v>#N/A</v>
      </c>
      <c r="AV202" t="s">
        <v>1189</v>
      </c>
      <c r="AW202" t="s">
        <v>1716</v>
      </c>
      <c r="AX202">
        <v>1</v>
      </c>
      <c r="AY202">
        <v>0</v>
      </c>
      <c r="AZ202" t="s">
        <v>0</v>
      </c>
      <c r="BA202">
        <v>1</v>
      </c>
      <c r="BB202" t="s">
        <v>261</v>
      </c>
      <c r="BC202">
        <v>400</v>
      </c>
      <c r="BD202">
        <v>7</v>
      </c>
      <c r="BE202" t="s">
        <v>1188</v>
      </c>
      <c r="BF202">
        <v>0</v>
      </c>
      <c r="BG202">
        <v>0</v>
      </c>
      <c r="BH202">
        <v>20</v>
      </c>
      <c r="BI202" t="s">
        <v>514</v>
      </c>
      <c r="BJ202" t="s">
        <v>1187</v>
      </c>
      <c r="BK202" t="s">
        <v>5</v>
      </c>
      <c r="BL202" t="s">
        <v>5</v>
      </c>
      <c r="BM202" t="s">
        <v>9</v>
      </c>
      <c r="BN202">
        <v>0</v>
      </c>
      <c r="BO202" t="s">
        <v>5</v>
      </c>
      <c r="BP202">
        <v>900</v>
      </c>
      <c r="BQ202" t="s">
        <v>325</v>
      </c>
      <c r="BR202" t="s">
        <v>8</v>
      </c>
      <c r="BS202" t="s">
        <v>1199</v>
      </c>
      <c r="BT202">
        <v>1</v>
      </c>
      <c r="BU202" t="s">
        <v>6</v>
      </c>
      <c r="BV202" t="s">
        <v>5</v>
      </c>
      <c r="BW202">
        <v>957</v>
      </c>
      <c r="BX202" t="s">
        <v>347</v>
      </c>
      <c r="BY202">
        <v>1</v>
      </c>
      <c r="BZ202">
        <v>0</v>
      </c>
      <c r="CA202" t="s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185</v>
      </c>
      <c r="DO202">
        <f>SUM($CB202,$CC202:CL202)-SUM($EC202:EM202)</f>
        <v>145</v>
      </c>
      <c r="DP202">
        <f>SUM($CB202,$CC202:CM202)-SUM($EC202:EN202)</f>
        <v>90</v>
      </c>
      <c r="DQ202">
        <f>SUM($CB202,$CC202:CN202)-SUM($EC202:EO202)</f>
        <v>35</v>
      </c>
      <c r="DR202">
        <f>SUM($CB202,$CC202:CO202)-SUM($EC202:EP202)</f>
        <v>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10</v>
      </c>
      <c r="EM202" cm="1">
        <f t="array" ref="EM202">SUMPRODUCT($K202:$AJ202,TRANSPOSE(EM$4:EM$29))</f>
        <v>40</v>
      </c>
      <c r="EN202" cm="1">
        <f t="array" ref="EN202">SUMPRODUCT($K202:$AJ202,TRANSPOSE(EN$4:EN$29))</f>
        <v>55</v>
      </c>
      <c r="EO202" cm="1">
        <f t="array" ref="EO202">SUMPRODUCT($K202:$AJ202,TRANSPOSE(EO$4:EO$29))</f>
        <v>55</v>
      </c>
      <c r="EP202" cm="1">
        <f t="array" ref="EP202">SUMPRODUCT($K202:$AJ202,TRANSPOSE(EP$4:EP$29))</f>
        <v>35</v>
      </c>
      <c r="EQ202" cm="1">
        <f t="array" ref="EQ202">SUMPRODUCT($K202:$AJ202,TRANSPOSE(EQ$4:EQ$29))</f>
        <v>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41"/>
        <v>0</v>
      </c>
      <c r="FB202" t="b">
        <f t="shared" si="42"/>
        <v>0</v>
      </c>
    </row>
    <row r="203" spans="1:158" hidden="1" x14ac:dyDescent="0.2">
      <c r="A203">
        <v>248</v>
      </c>
      <c r="B203" s="8" t="s">
        <v>322</v>
      </c>
      <c r="C203" t="s">
        <v>1162</v>
      </c>
      <c r="D203">
        <v>418936443</v>
      </c>
      <c r="E203" t="s">
        <v>1197</v>
      </c>
      <c r="G203" t="s">
        <v>6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8"/>
        <v>315</v>
      </c>
      <c r="AL203" s="1">
        <f t="shared" si="39"/>
        <v>315</v>
      </c>
      <c r="AP203" s="1" t="s">
        <v>85</v>
      </c>
      <c r="AQ203" s="1">
        <f>VLOOKUP($B203,'[2]AVL F03 05.05.26_לעבוד'!$B$29:$H$721,6,)</f>
        <v>0</v>
      </c>
      <c r="AR203" s="1" t="s">
        <v>1195</v>
      </c>
      <c r="AS203" s="1" t="s">
        <v>1195</v>
      </c>
      <c r="AT203">
        <f t="shared" si="40"/>
        <v>0</v>
      </c>
      <c r="AU203" t="e">
        <f>VLOOKUP(B203,'[3]AVL F03 05.05.26_לעבוד'!$B$27:$B$694,1,)</f>
        <v>#N/A</v>
      </c>
      <c r="AV203" t="s">
        <v>1196</v>
      </c>
      <c r="AW203" t="s">
        <v>1775</v>
      </c>
      <c r="AX203">
        <v>1</v>
      </c>
      <c r="AY203">
        <v>0</v>
      </c>
      <c r="AZ203" t="s">
        <v>0</v>
      </c>
      <c r="BA203">
        <v>1</v>
      </c>
      <c r="BB203" t="s">
        <v>13</v>
      </c>
      <c r="BC203">
        <v>300</v>
      </c>
      <c r="BD203">
        <v>20</v>
      </c>
      <c r="BE203" t="s">
        <v>1194</v>
      </c>
      <c r="BF203">
        <v>0</v>
      </c>
      <c r="BG203">
        <v>0</v>
      </c>
      <c r="BH203">
        <v>20</v>
      </c>
      <c r="BI203" t="s">
        <v>514</v>
      </c>
      <c r="BJ203" t="s">
        <v>33</v>
      </c>
      <c r="BK203" t="s">
        <v>5</v>
      </c>
      <c r="BL203" t="s">
        <v>5</v>
      </c>
      <c r="BM203" t="s">
        <v>38</v>
      </c>
      <c r="BN203">
        <v>0</v>
      </c>
      <c r="BO203" t="s">
        <v>5</v>
      </c>
      <c r="BP203">
        <v>235</v>
      </c>
      <c r="BQ203" t="s">
        <v>1193</v>
      </c>
      <c r="BR203" t="s">
        <v>129</v>
      </c>
      <c r="BS203" t="s">
        <v>1192</v>
      </c>
      <c r="BT203">
        <v>1</v>
      </c>
      <c r="BU203" t="s">
        <v>6</v>
      </c>
      <c r="BV203" t="s">
        <v>5</v>
      </c>
      <c r="BW203" t="s">
        <v>30</v>
      </c>
      <c r="BX203" t="s">
        <v>74</v>
      </c>
      <c r="BY203">
        <v>1</v>
      </c>
      <c r="BZ203">
        <v>0</v>
      </c>
      <c r="CA203" t="s">
        <v>0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9999949</v>
      </c>
      <c r="DP203">
        <f>SUM($CB203,$CC203:CM203)-SUM($EC203:EN203)</f>
        <v>9999899</v>
      </c>
      <c r="DQ203">
        <f>SUM($CB203,$CC203:CN203)-SUM($EC203:EO203)</f>
        <v>9999849</v>
      </c>
      <c r="DR203">
        <f>SUM($CB203,$CC203:CO203)-SUM($EC203:EP203)</f>
        <v>9999799</v>
      </c>
      <c r="DS203">
        <f>SUM($CB203,$CC203:CP203)-SUM($EC203:EQ203)</f>
        <v>9999799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40</v>
      </c>
      <c r="EN203" cm="1">
        <f t="array" ref="EN203">SUMPRODUCT($K203:$AJ203,TRANSPOSE(EN$4:EN$29))</f>
        <v>50</v>
      </c>
      <c r="EO203" cm="1">
        <f t="array" ref="EO203">SUMPRODUCT($K203:$AJ203,TRANSPOSE(EO$4:EO$29))</f>
        <v>50</v>
      </c>
      <c r="EP203" cm="1">
        <f t="array" ref="EP203">SUMPRODUCT($K203:$AJ203,TRANSPOSE(EP$4:EP$29))</f>
        <v>50</v>
      </c>
      <c r="EQ203" cm="1">
        <f t="array" ref="EQ203">SUMPRODUCT($K203:$AJ203,TRANSPOSE(EQ$4:EQ$29))</f>
        <v>0</v>
      </c>
      <c r="ER203" cm="1">
        <f t="array" ref="ER203">SUMPRODUCT($K203:$AJ203,TRANSPOSE(ER$4:ER$29))</f>
        <v>0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41"/>
        <v>0</v>
      </c>
      <c r="FB203" t="b">
        <f t="shared" si="42"/>
        <v>0</v>
      </c>
    </row>
    <row r="204" spans="1:158" hidden="1" x14ac:dyDescent="0.2">
      <c r="A204">
        <v>250</v>
      </c>
      <c r="B204" s="12" t="s">
        <v>1191</v>
      </c>
      <c r="C204" t="s">
        <v>1167</v>
      </c>
      <c r="D204">
        <v>418538445</v>
      </c>
      <c r="E204" s="11" t="s">
        <v>1190</v>
      </c>
      <c r="G204" t="s">
        <v>6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8"/>
        <v>315</v>
      </c>
      <c r="AL204" s="1">
        <f t="shared" si="39"/>
        <v>315</v>
      </c>
      <c r="AP204" s="1" t="s">
        <v>85</v>
      </c>
      <c r="AQ204" s="1" t="str">
        <f>VLOOKUP($B204,'[2]AVL F03 05.05.26_לעבוד'!$B$29:$H$721,6,)</f>
        <v xml:space="preserve">ממתין לעידכון סריאלים </v>
      </c>
      <c r="AR204" s="1" t="s">
        <v>1517</v>
      </c>
      <c r="AS204" s="1" t="s">
        <v>93</v>
      </c>
      <c r="AT204">
        <f t="shared" si="40"/>
        <v>0</v>
      </c>
      <c r="AU204" t="e">
        <f>VLOOKUP(B204,'[3]AVL F03 05.05.26_לעבוד'!$B$27:$B$694,1,)</f>
        <v>#N/A</v>
      </c>
      <c r="AV204" t="s">
        <v>1189</v>
      </c>
      <c r="AW204" t="s">
        <v>1716</v>
      </c>
      <c r="AX204">
        <v>1</v>
      </c>
      <c r="AY204">
        <v>0</v>
      </c>
      <c r="AZ204" t="s">
        <v>0</v>
      </c>
      <c r="BA204">
        <v>1</v>
      </c>
      <c r="BB204" t="s">
        <v>261</v>
      </c>
      <c r="BC204">
        <v>110</v>
      </c>
      <c r="BD204">
        <v>40</v>
      </c>
      <c r="BE204" t="s">
        <v>1188</v>
      </c>
      <c r="BF204">
        <v>0</v>
      </c>
      <c r="BG204">
        <v>0</v>
      </c>
      <c r="BH204">
        <v>20</v>
      </c>
      <c r="BI204" t="s">
        <v>514</v>
      </c>
      <c r="BJ204" t="s">
        <v>1187</v>
      </c>
      <c r="BK204" t="s">
        <v>5</v>
      </c>
      <c r="BL204" t="s">
        <v>5</v>
      </c>
      <c r="BM204" t="s">
        <v>9</v>
      </c>
      <c r="BN204">
        <v>0</v>
      </c>
      <c r="BO204" t="s">
        <v>5</v>
      </c>
      <c r="BP204">
        <v>900</v>
      </c>
      <c r="BQ204" t="s">
        <v>325</v>
      </c>
      <c r="BR204" t="s">
        <v>8</v>
      </c>
      <c r="BS204" t="s">
        <v>1186</v>
      </c>
      <c r="BT204">
        <v>1</v>
      </c>
      <c r="BU204" t="s">
        <v>6</v>
      </c>
      <c r="BV204" t="s">
        <v>5</v>
      </c>
      <c r="BW204">
        <v>957</v>
      </c>
      <c r="BX204" t="s">
        <v>1170</v>
      </c>
      <c r="BY204">
        <v>1</v>
      </c>
      <c r="BZ204">
        <v>0</v>
      </c>
      <c r="CA204" t="s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185</v>
      </c>
      <c r="DO204">
        <f>SUM($CB204,$CC204:CL204)-SUM($EC204:EM204)</f>
        <v>145</v>
      </c>
      <c r="DP204">
        <f>SUM($CB204,$CC204:CM204)-SUM($EC204:EN204)</f>
        <v>90</v>
      </c>
      <c r="DQ204">
        <f>SUM($CB204,$CC204:CN204)-SUM($EC204:EO204)</f>
        <v>35</v>
      </c>
      <c r="DR204">
        <f>SUM($CB204,$CC204:CO204)-SUM($EC204:EP204)</f>
        <v>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10</v>
      </c>
      <c r="EM204" cm="1">
        <f t="array" ref="EM204">SUMPRODUCT($K204:$AJ204,TRANSPOSE(EM$4:EM$29))</f>
        <v>40</v>
      </c>
      <c r="EN204" cm="1">
        <f t="array" ref="EN204">SUMPRODUCT($K204:$AJ204,TRANSPOSE(EN$4:EN$29))</f>
        <v>55</v>
      </c>
      <c r="EO204" cm="1">
        <f t="array" ref="EO204">SUMPRODUCT($K204:$AJ204,TRANSPOSE(EO$4:EO$29))</f>
        <v>55</v>
      </c>
      <c r="EP204" cm="1">
        <f t="array" ref="EP204">SUMPRODUCT($K204:$AJ204,TRANSPOSE(EP$4:EP$29))</f>
        <v>35</v>
      </c>
      <c r="EQ204" cm="1">
        <f t="array" ref="EQ204">SUMPRODUCT($K204:$AJ204,TRANSPOSE(EQ$4:EQ$29))</f>
        <v>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41"/>
        <v>0</v>
      </c>
      <c r="FB204" t="b">
        <f t="shared" si="42"/>
        <v>0</v>
      </c>
    </row>
    <row r="205" spans="1:158" hidden="1" x14ac:dyDescent="0.2">
      <c r="A205">
        <v>251</v>
      </c>
      <c r="B205" s="7" t="s">
        <v>1185</v>
      </c>
      <c r="C205" t="s">
        <v>1167</v>
      </c>
      <c r="D205">
        <v>418621189</v>
      </c>
      <c r="E205" t="s">
        <v>1184</v>
      </c>
      <c r="G205" t="s">
        <v>6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8"/>
        <v>315</v>
      </c>
      <c r="AL205" s="1">
        <f t="shared" si="39"/>
        <v>315</v>
      </c>
      <c r="AP205" s="1" t="s">
        <v>85</v>
      </c>
      <c r="AQ205" s="1" t="str">
        <f>VLOOKUP($B205,'[2]AVL F03 05.05.26_לעבוד'!$B$29:$H$721,6,)</f>
        <v xml:space="preserve"> </v>
      </c>
      <c r="AR205" s="1" t="s">
        <v>25</v>
      </c>
      <c r="AS205" s="10" t="s">
        <v>93</v>
      </c>
      <c r="AT205">
        <f t="shared" si="40"/>
        <v>0</v>
      </c>
      <c r="AU205" t="e">
        <f>VLOOKUP(B205,'[3]AVL F03 05.05.26_לעבוד'!$B$27:$B$694,1,)</f>
        <v>#N/A</v>
      </c>
      <c r="AV205" t="s">
        <v>1183</v>
      </c>
      <c r="AW205" t="s">
        <v>1738</v>
      </c>
      <c r="AX205">
        <v>1</v>
      </c>
      <c r="AY205">
        <v>0</v>
      </c>
      <c r="AZ205" t="s">
        <v>0</v>
      </c>
      <c r="BA205">
        <v>1</v>
      </c>
      <c r="BB205" t="s">
        <v>13</v>
      </c>
      <c r="BC205">
        <v>110</v>
      </c>
      <c r="BD205">
        <v>90</v>
      </c>
      <c r="BE205" t="s">
        <v>1173</v>
      </c>
      <c r="BF205">
        <v>0</v>
      </c>
      <c r="BG205">
        <v>0</v>
      </c>
      <c r="BH205">
        <v>20</v>
      </c>
      <c r="BI205" t="s">
        <v>514</v>
      </c>
      <c r="BJ205" t="s">
        <v>1182</v>
      </c>
      <c r="BK205" t="s">
        <v>5</v>
      </c>
      <c r="BL205" t="s">
        <v>5</v>
      </c>
      <c r="BM205" t="s">
        <v>38</v>
      </c>
      <c r="BN205">
        <v>0</v>
      </c>
      <c r="BO205" t="s">
        <v>5</v>
      </c>
      <c r="BP205">
        <v>900</v>
      </c>
      <c r="BQ205" t="s">
        <v>325</v>
      </c>
      <c r="BR205" t="s">
        <v>8</v>
      </c>
      <c r="BS205" t="s">
        <v>1181</v>
      </c>
      <c r="BT205">
        <v>1</v>
      </c>
      <c r="BU205" t="s">
        <v>6</v>
      </c>
      <c r="BV205" t="s">
        <v>5</v>
      </c>
      <c r="BW205">
        <v>212</v>
      </c>
      <c r="BX205" t="s">
        <v>1170</v>
      </c>
      <c r="BY205">
        <v>1</v>
      </c>
      <c r="BZ205">
        <v>0</v>
      </c>
      <c r="CA205" t="s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20</v>
      </c>
      <c r="DP205">
        <f>SUM($CB205,$CC205:CM205)-SUM($EC205:EN205)</f>
        <v>-60</v>
      </c>
      <c r="DQ205">
        <f>SUM($CB205,$CC205:CN205)-SUM($EC205:EO205)</f>
        <v>-100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60</v>
      </c>
      <c r="EN205" cm="1">
        <f t="array" ref="EN205">SUMPRODUCT($K205:$AJ205,TRANSPOSE(EN$4:EN$29))</f>
        <v>80</v>
      </c>
      <c r="EO205" cm="1">
        <f t="array" ref="EO205">SUMPRODUCT($K205:$AJ205,TRANSPOSE(EO$4:EO$29))</f>
        <v>40</v>
      </c>
      <c r="EP205" cm="1">
        <f t="array" ref="EP205">SUMPRODUCT($K205:$AJ205,TRANSPOSE(EP$4:EP$29))</f>
        <v>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41"/>
        <v>0</v>
      </c>
      <c r="FB205" t="b">
        <f t="shared" si="42"/>
        <v>0</v>
      </c>
    </row>
    <row r="206" spans="1:158" hidden="1" x14ac:dyDescent="0.2">
      <c r="A206">
        <v>252</v>
      </c>
      <c r="B206" s="7" t="s">
        <v>1180</v>
      </c>
      <c r="C206" t="s">
        <v>1167</v>
      </c>
      <c r="D206">
        <v>418575645</v>
      </c>
      <c r="E206" t="s">
        <v>1179</v>
      </c>
      <c r="G206" t="s">
        <v>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8"/>
        <v>315</v>
      </c>
      <c r="AL206" s="1">
        <f t="shared" si="39"/>
        <v>315</v>
      </c>
      <c r="AP206" s="1" t="s">
        <v>85</v>
      </c>
      <c r="AQ206" s="1">
        <f>VLOOKUP($B206,'[2]AVL F03 05.05.26_לעבוד'!$B$29:$H$721,6,)</f>
        <v>0</v>
      </c>
      <c r="AR206" s="1" t="s">
        <v>25</v>
      </c>
      <c r="AS206" s="10" t="s">
        <v>93</v>
      </c>
      <c r="AT206">
        <f t="shared" si="40"/>
        <v>0</v>
      </c>
      <c r="AU206" t="e">
        <f>VLOOKUP(B206,'[3]AVL F03 05.05.26_לעבוד'!$B$27:$B$694,1,)</f>
        <v>#N/A</v>
      </c>
      <c r="AV206" t="s">
        <v>1178</v>
      </c>
      <c r="AW206" t="s">
        <v>1734</v>
      </c>
      <c r="AX206" t="s">
        <v>1177</v>
      </c>
      <c r="AY206">
        <v>0</v>
      </c>
      <c r="AZ206" t="s">
        <v>0</v>
      </c>
      <c r="BA206">
        <v>1</v>
      </c>
      <c r="BB206" t="s">
        <v>13</v>
      </c>
      <c r="BC206">
        <v>110</v>
      </c>
      <c r="BD206">
        <v>50</v>
      </c>
      <c r="BE206" t="s">
        <v>1173</v>
      </c>
      <c r="BF206">
        <v>0</v>
      </c>
      <c r="BG206">
        <v>0</v>
      </c>
      <c r="BH206">
        <v>20</v>
      </c>
      <c r="BI206" t="s">
        <v>514</v>
      </c>
      <c r="BJ206" t="s">
        <v>1172</v>
      </c>
      <c r="BK206" t="s">
        <v>5</v>
      </c>
      <c r="BL206" t="s">
        <v>5</v>
      </c>
      <c r="BM206" t="s">
        <v>38</v>
      </c>
      <c r="BN206">
        <v>0</v>
      </c>
      <c r="BO206" t="s">
        <v>5</v>
      </c>
      <c r="BP206">
        <v>860</v>
      </c>
      <c r="BQ206" t="s">
        <v>325</v>
      </c>
      <c r="BR206" t="s">
        <v>129</v>
      </c>
      <c r="BS206" t="s">
        <v>1171</v>
      </c>
      <c r="BT206">
        <v>1</v>
      </c>
      <c r="BU206" t="s">
        <v>6</v>
      </c>
      <c r="BV206" t="s">
        <v>5</v>
      </c>
      <c r="BW206">
        <v>900</v>
      </c>
      <c r="BX206" t="s">
        <v>1170</v>
      </c>
      <c r="BY206" t="s">
        <v>1177</v>
      </c>
      <c r="BZ206" t="s">
        <v>1</v>
      </c>
      <c r="CA206" t="s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20</v>
      </c>
      <c r="DP206">
        <f>SUM($CB206,$CC206:CM206)-SUM($EC206:EN206)</f>
        <v>-60</v>
      </c>
      <c r="DQ206">
        <f>SUM($CB206,$CC206:CN206)-SUM($EC206:EO206)</f>
        <v>-100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60</v>
      </c>
      <c r="EN206" cm="1">
        <f t="array" ref="EN206">SUMPRODUCT($K206:$AJ206,TRANSPOSE(EN$4:EN$29))</f>
        <v>80</v>
      </c>
      <c r="EO206" cm="1">
        <f t="array" ref="EO206">SUMPRODUCT($K206:$AJ206,TRANSPOSE(EO$4:EO$29))</f>
        <v>40</v>
      </c>
      <c r="EP206" cm="1">
        <f t="array" ref="EP206">SUMPRODUCT($K206:$AJ206,TRANSPOSE(EP$4:EP$29))</f>
        <v>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41"/>
        <v>0</v>
      </c>
      <c r="FB206" t="b">
        <f t="shared" si="42"/>
        <v>0</v>
      </c>
    </row>
    <row r="207" spans="1:158" hidden="1" x14ac:dyDescent="0.2">
      <c r="A207">
        <v>253</v>
      </c>
      <c r="B207" s="7" t="s">
        <v>1176</v>
      </c>
      <c r="C207" t="s">
        <v>1167</v>
      </c>
      <c r="D207">
        <v>418575650</v>
      </c>
      <c r="E207" t="s">
        <v>1175</v>
      </c>
      <c r="G207" t="s">
        <v>6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8"/>
        <v>315</v>
      </c>
      <c r="AL207" s="1">
        <f t="shared" si="39"/>
        <v>315</v>
      </c>
      <c r="AP207" s="1" t="s">
        <v>85</v>
      </c>
      <c r="AQ207" s="1" t="str">
        <f>VLOOKUP($B207,'[2]AVL F03 05.05.26_לעבוד'!$B$29:$H$721,6,)</f>
        <v xml:space="preserve"> כמות לרכש 1 יח' במעגל</v>
      </c>
      <c r="AR207" s="1" t="s">
        <v>1553</v>
      </c>
      <c r="AS207" s="10" t="s">
        <v>93</v>
      </c>
      <c r="AT207">
        <f t="shared" si="40"/>
        <v>0</v>
      </c>
      <c r="AU207" t="e">
        <f>VLOOKUP(B207,'[3]AVL F03 05.05.26_לעבוד'!$B$27:$B$694,1,)</f>
        <v>#N/A</v>
      </c>
      <c r="AV207" s="9" t="s">
        <v>1174</v>
      </c>
      <c r="AW207" t="s">
        <v>1787</v>
      </c>
      <c r="AX207" t="s">
        <v>1169</v>
      </c>
      <c r="AY207">
        <v>0</v>
      </c>
      <c r="AZ207" t="s">
        <v>0</v>
      </c>
      <c r="BA207">
        <v>1</v>
      </c>
      <c r="BB207" t="s">
        <v>13</v>
      </c>
      <c r="BC207">
        <v>110</v>
      </c>
      <c r="BD207">
        <v>50</v>
      </c>
      <c r="BE207" t="s">
        <v>1173</v>
      </c>
      <c r="BF207">
        <v>0</v>
      </c>
      <c r="BG207">
        <v>0</v>
      </c>
      <c r="BH207">
        <v>20</v>
      </c>
      <c r="BI207" t="s">
        <v>514</v>
      </c>
      <c r="BJ207" t="s">
        <v>1172</v>
      </c>
      <c r="BK207" t="s">
        <v>5</v>
      </c>
      <c r="BL207" t="s">
        <v>5</v>
      </c>
      <c r="BM207" t="s">
        <v>38</v>
      </c>
      <c r="BN207">
        <v>0</v>
      </c>
      <c r="BO207" t="s">
        <v>5</v>
      </c>
      <c r="BP207">
        <v>860</v>
      </c>
      <c r="BQ207" t="s">
        <v>325</v>
      </c>
      <c r="BR207" t="s">
        <v>129</v>
      </c>
      <c r="BS207" t="s">
        <v>1171</v>
      </c>
      <c r="BT207">
        <v>1</v>
      </c>
      <c r="BU207" t="s">
        <v>6</v>
      </c>
      <c r="BV207" t="s">
        <v>5</v>
      </c>
      <c r="BW207">
        <v>900</v>
      </c>
      <c r="BX207" t="s">
        <v>1170</v>
      </c>
      <c r="BY207" t="s">
        <v>1169</v>
      </c>
      <c r="BZ207" t="s">
        <v>1</v>
      </c>
      <c r="CA207" t="s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-15</v>
      </c>
      <c r="DO207">
        <f>SUM($CB207,$CC207:CL207)-SUM($EC207:EM207)</f>
        <v>-55</v>
      </c>
      <c r="DP207">
        <f>SUM($CB207,$CC207:CM207)-SUM($EC207:EN207)</f>
        <v>-110</v>
      </c>
      <c r="DQ207">
        <f>SUM($CB207,$CC207:CN207)-SUM($EC207:EO207)</f>
        <v>-165</v>
      </c>
      <c r="DR207">
        <f>SUM($CB207,$CC207:CO207)-SUM($EC207:EP207)</f>
        <v>-200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10</v>
      </c>
      <c r="EM207" cm="1">
        <f t="array" ref="EM207">SUMPRODUCT($K207:$AJ207,TRANSPOSE(EM$4:EM$29))</f>
        <v>40</v>
      </c>
      <c r="EN207" cm="1">
        <f t="array" ref="EN207">SUMPRODUCT($K207:$AJ207,TRANSPOSE(EN$4:EN$29))</f>
        <v>55</v>
      </c>
      <c r="EO207" cm="1">
        <f t="array" ref="EO207">SUMPRODUCT($K207:$AJ207,TRANSPOSE(EO$4:EO$29))</f>
        <v>55</v>
      </c>
      <c r="EP207" cm="1">
        <f t="array" ref="EP207">SUMPRODUCT($K207:$AJ207,TRANSPOSE(EP$4:EP$29))</f>
        <v>35</v>
      </c>
      <c r="EQ207" cm="1">
        <f t="array" ref="EQ207">SUMPRODUCT($K207:$AJ207,TRANSPOSE(EQ$4:EQ$29))</f>
        <v>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41"/>
        <v>0</v>
      </c>
      <c r="FB207" t="b">
        <f t="shared" si="42"/>
        <v>1</v>
      </c>
    </row>
    <row r="208" spans="1:158" hidden="1" x14ac:dyDescent="0.2">
      <c r="A208">
        <v>260</v>
      </c>
      <c r="B208" s="7" t="s">
        <v>1168</v>
      </c>
      <c r="C208" t="s">
        <v>1167</v>
      </c>
      <c r="D208">
        <v>418826922</v>
      </c>
      <c r="E208" t="s">
        <v>1166</v>
      </c>
      <c r="G208" t="s">
        <v>6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8"/>
        <v>315</v>
      </c>
      <c r="AL208" s="1">
        <f t="shared" si="39"/>
        <v>315</v>
      </c>
      <c r="AP208" s="1" t="s">
        <v>85</v>
      </c>
      <c r="AQ208" s="1" t="str">
        <f>VLOOKUP($B208,'[2]AVL F03 05.05.26_לעבוד'!$B$29:$H$721,6,)</f>
        <v xml:space="preserve">26/07/26 חדש ב AVL , יסופק כ BFE </v>
      </c>
      <c r="AR208" s="1" t="s">
        <v>1165</v>
      </c>
      <c r="AS208" s="1" t="s">
        <v>93</v>
      </c>
      <c r="AT208">
        <f t="shared" si="40"/>
        <v>0</v>
      </c>
      <c r="AU208" t="e">
        <f>VLOOKUP(B208,'[3]AVL F03 05.05.26_לעבוד'!$B$27:$B$694,1,)</f>
        <v>#N/A</v>
      </c>
      <c r="AV208" t="s">
        <v>1130</v>
      </c>
      <c r="AW208" t="s">
        <v>1785</v>
      </c>
      <c r="AX208">
        <v>1</v>
      </c>
      <c r="AY208">
        <v>0</v>
      </c>
      <c r="AZ208" t="s">
        <v>0</v>
      </c>
      <c r="BA208">
        <v>1</v>
      </c>
      <c r="BB208" t="s">
        <v>13</v>
      </c>
      <c r="BC208">
        <v>700</v>
      </c>
      <c r="BD208">
        <v>55</v>
      </c>
      <c r="BE208" t="s">
        <v>1164</v>
      </c>
      <c r="BF208">
        <v>0</v>
      </c>
      <c r="BG208">
        <v>0</v>
      </c>
      <c r="BH208">
        <v>20</v>
      </c>
      <c r="BI208" t="s">
        <v>514</v>
      </c>
      <c r="BJ208" t="s">
        <v>1163</v>
      </c>
      <c r="BK208" t="s">
        <v>5</v>
      </c>
      <c r="BL208" t="s">
        <v>5</v>
      </c>
      <c r="BM208" t="s">
        <v>38</v>
      </c>
      <c r="BN208">
        <v>0</v>
      </c>
      <c r="BO208" t="s">
        <v>5</v>
      </c>
      <c r="BP208">
        <v>220</v>
      </c>
      <c r="BQ208" t="s">
        <v>325</v>
      </c>
      <c r="BR208" t="s">
        <v>129</v>
      </c>
      <c r="BS208" t="s">
        <v>1161</v>
      </c>
      <c r="BT208">
        <v>1</v>
      </c>
      <c r="BU208" t="s">
        <v>6</v>
      </c>
      <c r="BV208" t="s">
        <v>5</v>
      </c>
      <c r="BW208" t="s">
        <v>1162</v>
      </c>
      <c r="BX208" t="s">
        <v>1161</v>
      </c>
      <c r="BY208">
        <v>1</v>
      </c>
      <c r="BZ208">
        <v>0</v>
      </c>
      <c r="CA208" t="s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10</v>
      </c>
      <c r="CM208">
        <v>40</v>
      </c>
      <c r="CN208">
        <v>60</v>
      </c>
      <c r="CO208">
        <v>50</v>
      </c>
      <c r="CP208">
        <v>40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-15</v>
      </c>
      <c r="DO208">
        <f>SUM($CB208,$CC208:CL208)-SUM($EC208:EM208)</f>
        <v>-45</v>
      </c>
      <c r="DP208">
        <f>SUM($CB208,$CC208:CM208)-SUM($EC208:EN208)</f>
        <v>-60</v>
      </c>
      <c r="DQ208">
        <f>SUM($CB208,$CC208:CN208)-SUM($EC208:EO208)</f>
        <v>-55</v>
      </c>
      <c r="DR208">
        <f>SUM($CB208,$CC208:CO208)-SUM($EC208:EP208)</f>
        <v>-40</v>
      </c>
      <c r="DS208">
        <f>SUM($CB208,$CC208:CP208)-SUM($EC208:EQ208)</f>
        <v>0</v>
      </c>
      <c r="DT208">
        <f>SUM($CB208,$CC208:CQ208)-SUM($EC208:ER208)</f>
        <v>0</v>
      </c>
      <c r="DU208">
        <f>SUM($CB208,$CC208:CR208)-SUM($EC208:ES208)</f>
        <v>0</v>
      </c>
      <c r="DV208">
        <f>SUM($CB208,$CC208:CS208)-SUM($EC208:ET208)</f>
        <v>0</v>
      </c>
      <c r="DW208">
        <f>SUM($CB208,$CC208:CT208)-SUM($EC208:EU208)</f>
        <v>0</v>
      </c>
      <c r="DX208">
        <f>SUM($CB208,$CC208:CU208)-SUM($EC208:EV208)</f>
        <v>0</v>
      </c>
      <c r="DY208">
        <f>SUM($CB208,$CC208:CV208)-SUM($EC208:EW208)</f>
        <v>0</v>
      </c>
      <c r="DZ208">
        <f>SUM($CB208,$CC208:CW208)-SUM($EC208:EX208)</f>
        <v>0</v>
      </c>
      <c r="EA208">
        <f>SUM($CB208,$CC208:CX208)-SUM($EC208:EY208)</f>
        <v>0</v>
      </c>
      <c r="EB208">
        <f>SUM($CB208,$CC208:CY208)-SUM($EC208:EZ208)</f>
        <v>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10</v>
      </c>
      <c r="EM208" cm="1">
        <f t="array" ref="EM208">SUMPRODUCT($K208:$AJ208,TRANSPOSE(EM$4:EM$29))</f>
        <v>40</v>
      </c>
      <c r="EN208" cm="1">
        <f t="array" ref="EN208">SUMPRODUCT($K208:$AJ208,TRANSPOSE(EN$4:EN$29))</f>
        <v>55</v>
      </c>
      <c r="EO208" cm="1">
        <f t="array" ref="EO208">SUMPRODUCT($K208:$AJ208,TRANSPOSE(EO$4:EO$29))</f>
        <v>55</v>
      </c>
      <c r="EP208" cm="1">
        <f t="array" ref="EP208">SUMPRODUCT($K208:$AJ208,TRANSPOSE(EP$4:EP$29))</f>
        <v>35</v>
      </c>
      <c r="EQ208" cm="1">
        <f t="array" ref="EQ208">SUMPRODUCT($K208:$AJ208,TRANSPOSE(EQ$4:EQ$29))</f>
        <v>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41"/>
        <v>0</v>
      </c>
      <c r="FB208" t="b">
        <f t="shared" si="42"/>
        <v>1</v>
      </c>
    </row>
    <row r="209" spans="1:158" hidden="1" x14ac:dyDescent="0.2">
      <c r="A209">
        <v>261</v>
      </c>
      <c r="B209" s="7" t="s">
        <v>1160</v>
      </c>
      <c r="C209" t="s">
        <v>17</v>
      </c>
      <c r="D209">
        <v>401329236</v>
      </c>
      <c r="E209" t="s">
        <v>1159</v>
      </c>
      <c r="G209" t="s">
        <v>6</v>
      </c>
      <c r="H209" s="1">
        <v>2</v>
      </c>
      <c r="I209" s="1">
        <v>5</v>
      </c>
      <c r="J209" s="1">
        <f>VLOOKUP(B209,'[4]AVL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8"/>
        <v>1575</v>
      </c>
      <c r="AL209" s="1">
        <f t="shared" si="39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26</v>
      </c>
      <c r="AQ209" s="1">
        <f>VLOOKUP($B209,'[2]AVL F03 05.05.26_לעבוד'!$B$29:$H$721,6,)</f>
        <v>0</v>
      </c>
      <c r="AR209" s="1" t="s">
        <v>46</v>
      </c>
      <c r="AS209" s="1" t="s">
        <v>14</v>
      </c>
      <c r="AT209">
        <f t="shared" si="40"/>
        <v>5.5</v>
      </c>
      <c r="AU209" t="str">
        <f>VLOOKUP(B209,'[3]AVL F03 05.05.26_לעבוד'!$B$27:$B$694,1,)</f>
        <v>74AHC1G125DCKTG4</v>
      </c>
      <c r="AW209" t="s">
        <v>1739</v>
      </c>
      <c r="AX209">
        <v>1</v>
      </c>
      <c r="AY209">
        <v>1.1000000000000001</v>
      </c>
      <c r="AZ209" t="s">
        <v>0</v>
      </c>
      <c r="BA209">
        <v>2</v>
      </c>
      <c r="BB209" t="s">
        <v>13</v>
      </c>
      <c r="BC209">
        <v>105</v>
      </c>
      <c r="BD209">
        <v>103</v>
      </c>
      <c r="BE209" t="s">
        <v>53</v>
      </c>
      <c r="BF209">
        <v>0</v>
      </c>
      <c r="BG209">
        <v>1.1000000000000001</v>
      </c>
      <c r="BH209">
        <v>60</v>
      </c>
      <c r="BI209" t="s">
        <v>11</v>
      </c>
      <c r="BJ209" t="s">
        <v>44</v>
      </c>
      <c r="BK209" t="s">
        <v>5</v>
      </c>
      <c r="BL209">
        <v>1</v>
      </c>
      <c r="BM209" t="s">
        <v>9</v>
      </c>
      <c r="BN209">
        <v>1.1000000000000001</v>
      </c>
      <c r="BO209" t="s">
        <v>5</v>
      </c>
      <c r="BP209">
        <v>1</v>
      </c>
      <c r="BQ209" t="s">
        <v>5</v>
      </c>
      <c r="BR209" t="s">
        <v>8</v>
      </c>
      <c r="BS209" t="s">
        <v>43</v>
      </c>
      <c r="BT209">
        <v>1000</v>
      </c>
      <c r="BU209" t="s">
        <v>6</v>
      </c>
      <c r="BV209" t="s">
        <v>5</v>
      </c>
      <c r="BW209" t="s">
        <v>42</v>
      </c>
      <c r="BX209" t="s">
        <v>3</v>
      </c>
      <c r="BY209">
        <v>1</v>
      </c>
      <c r="BZ209" t="s">
        <v>29</v>
      </c>
      <c r="CA209" t="s">
        <v>0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5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41"/>
        <v>0</v>
      </c>
      <c r="FB209" t="b">
        <f t="shared" si="42"/>
        <v>0</v>
      </c>
    </row>
    <row r="210" spans="1:158" hidden="1" x14ac:dyDescent="0.2">
      <c r="A210">
        <v>262</v>
      </c>
      <c r="B210" s="7" t="s">
        <v>1158</v>
      </c>
      <c r="C210" t="s">
        <v>17</v>
      </c>
      <c r="D210">
        <v>400020595</v>
      </c>
      <c r="E210" t="s">
        <v>1157</v>
      </c>
      <c r="F210">
        <v>400563174</v>
      </c>
      <c r="G210" t="s">
        <v>6</v>
      </c>
      <c r="H210" s="1">
        <v>2</v>
      </c>
      <c r="I210" s="1">
        <v>1</v>
      </c>
      <c r="J210" s="1">
        <f>VLOOKUP(B210,'[4]AVL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8"/>
        <v>315</v>
      </c>
      <c r="AL210" s="1">
        <f t="shared" si="39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26</v>
      </c>
      <c r="AQ210" s="1">
        <f>VLOOKUP($B210,'[2]AVL F03 05.05.26_לעבוד'!$B$29:$H$721,6,)</f>
        <v>0</v>
      </c>
      <c r="AR210" s="1" t="s">
        <v>25</v>
      </c>
      <c r="AS210" s="1" t="s">
        <v>14</v>
      </c>
      <c r="AT210">
        <f t="shared" si="40"/>
        <v>0.19</v>
      </c>
      <c r="AU210" t="str">
        <f>VLOOKUP(B210,'[3]AVL F03 05.05.26_לעבוד'!$B$27:$B$694,1,)</f>
        <v>74LCX244MTCX</v>
      </c>
      <c r="AW210" t="s">
        <v>1722</v>
      </c>
      <c r="AX210" t="s">
        <v>99</v>
      </c>
      <c r="AY210">
        <v>0.19</v>
      </c>
      <c r="AZ210" t="s">
        <v>0</v>
      </c>
      <c r="BA210">
        <v>2</v>
      </c>
      <c r="BB210" t="s">
        <v>13</v>
      </c>
      <c r="BC210">
        <v>100</v>
      </c>
      <c r="BD210">
        <v>120</v>
      </c>
      <c r="BE210" t="s">
        <v>45</v>
      </c>
      <c r="BF210">
        <v>0</v>
      </c>
      <c r="BG210">
        <v>0.19</v>
      </c>
      <c r="BH210">
        <v>20</v>
      </c>
      <c r="BI210" t="s">
        <v>11</v>
      </c>
      <c r="BJ210" t="s">
        <v>44</v>
      </c>
      <c r="BK210" t="s">
        <v>5</v>
      </c>
      <c r="BL210">
        <v>1</v>
      </c>
      <c r="BM210" t="s">
        <v>22</v>
      </c>
      <c r="BN210">
        <v>0.19</v>
      </c>
      <c r="BO210" t="s">
        <v>5</v>
      </c>
      <c r="BP210">
        <v>1</v>
      </c>
      <c r="BQ210" t="s">
        <v>5</v>
      </c>
      <c r="BR210" t="s">
        <v>8</v>
      </c>
      <c r="BS210" t="s">
        <v>43</v>
      </c>
      <c r="BT210">
        <v>2500</v>
      </c>
      <c r="BU210" t="s">
        <v>6</v>
      </c>
      <c r="BV210" t="s">
        <v>31</v>
      </c>
      <c r="BW210" t="s">
        <v>42</v>
      </c>
      <c r="BX210" t="s">
        <v>3</v>
      </c>
      <c r="BY210" t="s">
        <v>99</v>
      </c>
      <c r="BZ210" t="s">
        <v>1</v>
      </c>
      <c r="CA210" t="s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41"/>
        <v>0</v>
      </c>
      <c r="FB210" t="b">
        <f t="shared" si="42"/>
        <v>0</v>
      </c>
    </row>
    <row r="211" spans="1:158" hidden="1" x14ac:dyDescent="0.2">
      <c r="A211">
        <v>264</v>
      </c>
      <c r="B211" s="7" t="s">
        <v>1156</v>
      </c>
      <c r="C211" t="s">
        <v>17</v>
      </c>
      <c r="D211">
        <v>422580528</v>
      </c>
      <c r="E211" t="s">
        <v>1155</v>
      </c>
      <c r="F211">
        <v>407387050</v>
      </c>
      <c r="G211" t="s">
        <v>6</v>
      </c>
      <c r="H211" s="1">
        <v>1</v>
      </c>
      <c r="I211" s="1">
        <v>2</v>
      </c>
      <c r="J211" s="1">
        <f>VLOOKUP(B211,'[4]AVL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8"/>
        <v>630</v>
      </c>
      <c r="AL211" s="1">
        <f t="shared" si="39"/>
        <v>2500</v>
      </c>
      <c r="AQ211" s="1">
        <f>VLOOKUP($B211,'[2]AVL F03 05.05.26_לעבוד'!$B$29:$H$721,6,)</f>
        <v>0</v>
      </c>
      <c r="AR211" s="1" t="s">
        <v>46</v>
      </c>
      <c r="AS211" s="1" t="s">
        <v>14</v>
      </c>
      <c r="AT211">
        <f t="shared" si="40"/>
        <v>11.74</v>
      </c>
      <c r="AU211" t="str">
        <f>VLOOKUP(B211,'[3]AVL F03 05.05.26_לעבוד'!$B$27:$B$694,1,)</f>
        <v>8P34S1204NLGI8</v>
      </c>
      <c r="AW211" t="s">
        <v>1740</v>
      </c>
      <c r="AX211" t="s">
        <v>41</v>
      </c>
      <c r="AY211">
        <v>5.87</v>
      </c>
      <c r="AZ211" t="s">
        <v>0</v>
      </c>
      <c r="BA211">
        <v>1</v>
      </c>
      <c r="BB211" t="s">
        <v>13</v>
      </c>
      <c r="BC211">
        <v>356</v>
      </c>
      <c r="BD211">
        <v>87</v>
      </c>
      <c r="BE211" t="s">
        <v>45</v>
      </c>
      <c r="BF211">
        <v>0</v>
      </c>
      <c r="BG211">
        <v>5.87</v>
      </c>
      <c r="BH211">
        <v>20</v>
      </c>
      <c r="BI211" t="s">
        <v>11</v>
      </c>
      <c r="BJ211" t="s">
        <v>44</v>
      </c>
      <c r="BK211" t="s">
        <v>5</v>
      </c>
      <c r="BL211">
        <v>1</v>
      </c>
      <c r="BM211" t="s">
        <v>22</v>
      </c>
      <c r="BN211">
        <v>5.87</v>
      </c>
      <c r="BO211" t="s">
        <v>5</v>
      </c>
      <c r="BP211">
        <v>1</v>
      </c>
      <c r="BQ211" t="s">
        <v>5</v>
      </c>
      <c r="BR211" t="s">
        <v>8</v>
      </c>
      <c r="BS211" t="s">
        <v>43</v>
      </c>
      <c r="BT211">
        <v>2500</v>
      </c>
      <c r="BU211" t="s">
        <v>6</v>
      </c>
      <c r="BV211" t="s">
        <v>31</v>
      </c>
      <c r="BW211" t="s">
        <v>42</v>
      </c>
      <c r="BX211" t="s">
        <v>3</v>
      </c>
      <c r="BY211" t="s">
        <v>41</v>
      </c>
      <c r="BZ211" t="s">
        <v>1</v>
      </c>
      <c r="CA211" t="s">
        <v>0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5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41"/>
        <v>0</v>
      </c>
      <c r="FB211" t="b">
        <f t="shared" si="42"/>
        <v>0</v>
      </c>
    </row>
    <row r="212" spans="1:158" hidden="1" x14ac:dyDescent="0.2">
      <c r="A212">
        <v>265</v>
      </c>
      <c r="B212" s="7" t="s">
        <v>1154</v>
      </c>
      <c r="C212" t="s">
        <v>17</v>
      </c>
      <c r="D212">
        <v>412942205</v>
      </c>
      <c r="E212" t="s">
        <v>1153</v>
      </c>
      <c r="G212" t="s">
        <v>6</v>
      </c>
      <c r="H212" s="1">
        <v>1</v>
      </c>
      <c r="I212" s="1">
        <v>1</v>
      </c>
      <c r="J212" s="1">
        <f>VLOOKUP(B212,'[4]AVL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8"/>
        <v>315</v>
      </c>
      <c r="AL212" s="1">
        <f t="shared" si="39"/>
        <v>490</v>
      </c>
      <c r="AQ212" s="1">
        <f>VLOOKUP($B212,'[2]AVL F03 05.05.26_לעבוד'!$B$29:$H$721,6,)</f>
        <v>0</v>
      </c>
      <c r="AR212" s="1" t="s">
        <v>25</v>
      </c>
      <c r="AS212" s="1" t="s">
        <v>14</v>
      </c>
      <c r="AT212">
        <f t="shared" si="40"/>
        <v>7.18</v>
      </c>
      <c r="AU212" t="str">
        <f>VLOOKUP(B212,'[3]AVL F03 05.05.26_לעבוד'!$B$27:$B$694,1,)</f>
        <v>8P34S1208NBGI</v>
      </c>
      <c r="AW212" t="s">
        <v>1741</v>
      </c>
      <c r="AX212" t="s">
        <v>41</v>
      </c>
      <c r="AY212">
        <v>7.18</v>
      </c>
      <c r="AZ212" t="s">
        <v>0</v>
      </c>
      <c r="BA212">
        <v>1</v>
      </c>
      <c r="BB212" t="s">
        <v>13</v>
      </c>
      <c r="BC212">
        <v>317</v>
      </c>
      <c r="BD212">
        <v>40</v>
      </c>
      <c r="BE212" t="s">
        <v>45</v>
      </c>
      <c r="BF212">
        <v>0</v>
      </c>
      <c r="BG212">
        <v>7.18</v>
      </c>
      <c r="BH212">
        <v>20</v>
      </c>
      <c r="BI212" t="s">
        <v>11</v>
      </c>
      <c r="BJ212" t="s">
        <v>44</v>
      </c>
      <c r="BK212" t="s">
        <v>5</v>
      </c>
      <c r="BL212">
        <v>1</v>
      </c>
      <c r="BM212" t="s">
        <v>22</v>
      </c>
      <c r="BN212">
        <v>7.18</v>
      </c>
      <c r="BO212" t="s">
        <v>5</v>
      </c>
      <c r="BP212">
        <v>1</v>
      </c>
      <c r="BQ212" t="s">
        <v>325</v>
      </c>
      <c r="BR212" t="s">
        <v>8</v>
      </c>
      <c r="BS212" t="s">
        <v>43</v>
      </c>
      <c r="BT212">
        <v>490</v>
      </c>
      <c r="BU212" t="s">
        <v>6</v>
      </c>
      <c r="BV212" t="s">
        <v>368</v>
      </c>
      <c r="BW212" t="s">
        <v>42</v>
      </c>
      <c r="BX212" t="s">
        <v>3</v>
      </c>
      <c r="BY212" t="s">
        <v>41</v>
      </c>
      <c r="BZ212" t="s">
        <v>1</v>
      </c>
      <c r="CA212" t="s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41"/>
        <v>0</v>
      </c>
      <c r="FB212" t="b">
        <f t="shared" si="42"/>
        <v>0</v>
      </c>
    </row>
    <row r="213" spans="1:158" hidden="1" x14ac:dyDescent="0.2">
      <c r="A213">
        <v>267</v>
      </c>
      <c r="B213" s="7" t="s">
        <v>1152</v>
      </c>
      <c r="C213" t="s">
        <v>17</v>
      </c>
      <c r="D213">
        <v>724704010</v>
      </c>
      <c r="E213" t="s">
        <v>1148</v>
      </c>
      <c r="F213" t="s">
        <v>1151</v>
      </c>
      <c r="G213" t="s">
        <v>263</v>
      </c>
      <c r="H213" s="1">
        <v>2</v>
      </c>
      <c r="I213" s="1" t="s">
        <v>262</v>
      </c>
      <c r="J213" s="1" t="str">
        <f>VLOOKUP(B213,'[4]AVL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8"/>
        <v>15.75</v>
      </c>
      <c r="AL213" s="1">
        <f t="shared" si="39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26</v>
      </c>
      <c r="AQ213" s="1">
        <f>VLOOKUP($B213,'[2]AVL F03 05.05.26_לעבוד'!$B$29:$H$721,6,)</f>
        <v>0</v>
      </c>
      <c r="AR213" s="1" t="s">
        <v>25</v>
      </c>
      <c r="AS213" s="1" t="s">
        <v>93</v>
      </c>
      <c r="AT213">
        <f t="shared" si="40"/>
        <v>1.6500000000000001</v>
      </c>
      <c r="AU213" t="str">
        <f>VLOOKUP(B213,'[3]AVL F03 05.05.26_לעבוד'!$B$27:$B$694,1,)</f>
        <v>A-A-52080-B-3 BLACK</v>
      </c>
      <c r="AW213" t="s">
        <v>1709</v>
      </c>
      <c r="AX213" t="s">
        <v>648</v>
      </c>
      <c r="AY213">
        <v>33</v>
      </c>
      <c r="AZ213" t="s">
        <v>0</v>
      </c>
      <c r="BA213">
        <v>2</v>
      </c>
      <c r="BB213" t="s">
        <v>261</v>
      </c>
      <c r="BC213">
        <v>91</v>
      </c>
      <c r="BD213">
        <v>90</v>
      </c>
      <c r="BE213" t="s">
        <v>500</v>
      </c>
      <c r="BF213">
        <v>0</v>
      </c>
      <c r="BG213">
        <v>33</v>
      </c>
      <c r="BH213">
        <v>20</v>
      </c>
      <c r="BI213" t="s">
        <v>11</v>
      </c>
      <c r="BJ213" t="s">
        <v>130</v>
      </c>
      <c r="BK213" t="s">
        <v>129</v>
      </c>
      <c r="BL213" t="s">
        <v>5</v>
      </c>
      <c r="BM213" t="s">
        <v>9</v>
      </c>
      <c r="BN213">
        <v>33</v>
      </c>
      <c r="BO213" t="s">
        <v>5</v>
      </c>
      <c r="BP213">
        <v>1</v>
      </c>
      <c r="BQ213" t="s">
        <v>5</v>
      </c>
      <c r="BR213" t="s">
        <v>8</v>
      </c>
      <c r="BS213" t="s">
        <v>3</v>
      </c>
      <c r="BT213">
        <v>10</v>
      </c>
      <c r="BU213" t="s">
        <v>1150</v>
      </c>
      <c r="BV213" t="s">
        <v>5</v>
      </c>
      <c r="BW213">
        <v>724</v>
      </c>
      <c r="BX213" t="s">
        <v>3</v>
      </c>
      <c r="BY213" t="s">
        <v>648</v>
      </c>
      <c r="BZ213" t="s">
        <v>1</v>
      </c>
      <c r="CA213" t="s">
        <v>255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9.25</v>
      </c>
      <c r="DO213">
        <f>SUM($CB213,$CC213:CL213)-SUM($EC213:EM213)</f>
        <v>7.25</v>
      </c>
      <c r="DP213">
        <f>SUM($CB213,$CC213:CM213)-SUM($EC213:EN213)</f>
        <v>4.5</v>
      </c>
      <c r="DQ213">
        <f>SUM($CB213,$CC213:CN213)-SUM($EC213:EO213)</f>
        <v>1.75</v>
      </c>
      <c r="DR213">
        <f>SUM($CB213,$CC213:CO213)-SUM($EC213:EP213)</f>
        <v>0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0.5</v>
      </c>
      <c r="EM213" cm="1">
        <f t="array" ref="EM213">SUMPRODUCT($K213:$AJ213,TRANSPOSE(EM$4:EM$29))</f>
        <v>2</v>
      </c>
      <c r="EN213" cm="1">
        <f t="array" ref="EN213">SUMPRODUCT($K213:$AJ213,TRANSPOSE(EN$4:EN$29))</f>
        <v>2.75</v>
      </c>
      <c r="EO213" cm="1">
        <f t="array" ref="EO213">SUMPRODUCT($K213:$AJ213,TRANSPOSE(EO$4:EO$29))</f>
        <v>2.75</v>
      </c>
      <c r="EP213" cm="1">
        <f t="array" ref="EP213">SUMPRODUCT($K213:$AJ213,TRANSPOSE(EP$4:EP$29))</f>
        <v>1.75</v>
      </c>
      <c r="EQ213" cm="1">
        <f t="array" ref="EQ213">SUMPRODUCT($K213:$AJ213,TRANSPOSE(EQ$4:EQ$29))</f>
        <v>0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41"/>
        <v>0</v>
      </c>
      <c r="FB213" t="b">
        <f t="shared" si="42"/>
        <v>0</v>
      </c>
    </row>
    <row r="214" spans="1:158" hidden="1" x14ac:dyDescent="0.2">
      <c r="A214">
        <v>268</v>
      </c>
      <c r="B214" s="7" t="s">
        <v>1149</v>
      </c>
      <c r="C214" t="s">
        <v>17</v>
      </c>
      <c r="D214">
        <v>404689928</v>
      </c>
      <c r="E214" t="s">
        <v>1148</v>
      </c>
      <c r="G214" t="s">
        <v>263</v>
      </c>
      <c r="H214" s="1">
        <v>2</v>
      </c>
      <c r="I214" s="1" t="s">
        <v>262</v>
      </c>
      <c r="J214" s="1" t="str">
        <f>VLOOKUP(B214,'[4]AVL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8"/>
        <v>15.75</v>
      </c>
      <c r="AL214" s="1">
        <f t="shared" si="39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26</v>
      </c>
      <c r="AQ214" s="1">
        <f>VLOOKUP($B214,'[2]AVL F03 05.05.26_לעבוד'!$B$29:$H$721,6,)</f>
        <v>0</v>
      </c>
      <c r="AR214" s="1" t="s">
        <v>25</v>
      </c>
      <c r="AS214" s="1" t="s">
        <v>93</v>
      </c>
      <c r="AT214">
        <f t="shared" si="40"/>
        <v>2.3740000000000001</v>
      </c>
      <c r="AU214" t="str">
        <f>VLOOKUP(B214,'[3]AVL F03 05.05.26_לעבוד'!$B$27:$B$694,1,)</f>
        <v>A-A-52080-E-3 BLACK</v>
      </c>
      <c r="AW214" t="s">
        <v>1709</v>
      </c>
      <c r="AX214">
        <v>1</v>
      </c>
      <c r="AY214">
        <v>47.48</v>
      </c>
      <c r="AZ214" t="s">
        <v>0</v>
      </c>
      <c r="BA214">
        <v>2</v>
      </c>
      <c r="BB214" t="s">
        <v>132</v>
      </c>
      <c r="BC214">
        <v>91</v>
      </c>
      <c r="BD214">
        <v>83</v>
      </c>
      <c r="BE214" t="s">
        <v>399</v>
      </c>
      <c r="BF214">
        <v>25</v>
      </c>
      <c r="BG214">
        <v>47.48</v>
      </c>
      <c r="BH214">
        <v>20</v>
      </c>
      <c r="BI214" t="s">
        <v>11</v>
      </c>
      <c r="BJ214" t="s">
        <v>130</v>
      </c>
      <c r="BK214" t="s">
        <v>129</v>
      </c>
      <c r="BL214" t="s">
        <v>5</v>
      </c>
      <c r="BM214" t="s">
        <v>128</v>
      </c>
      <c r="BN214">
        <v>47.48</v>
      </c>
      <c r="BO214" t="s">
        <v>5</v>
      </c>
      <c r="BP214">
        <v>1</v>
      </c>
      <c r="BQ214" t="s">
        <v>5</v>
      </c>
      <c r="BR214" t="s">
        <v>8</v>
      </c>
      <c r="BS214" t="s">
        <v>277</v>
      </c>
      <c r="BT214">
        <v>10</v>
      </c>
      <c r="BU214" t="s">
        <v>31</v>
      </c>
      <c r="BV214" t="s">
        <v>5</v>
      </c>
      <c r="BW214">
        <v>724</v>
      </c>
      <c r="BX214" t="s">
        <v>3</v>
      </c>
      <c r="BY214">
        <v>1</v>
      </c>
      <c r="BZ214" t="s">
        <v>29</v>
      </c>
      <c r="CA214" t="s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6</v>
      </c>
      <c r="DP214">
        <f>SUM($CB214,$CC214:CM214)-SUM($EC214:EN214)</f>
        <v>2</v>
      </c>
      <c r="DQ214">
        <f>SUM($CB214,$CC214:CN214)-SUM($EC214:EO214)</f>
        <v>0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3</v>
      </c>
      <c r="EN214" cm="1">
        <f t="array" ref="EN214">SUMPRODUCT($K214:$AJ214,TRANSPOSE(EN$4:EN$29))</f>
        <v>4</v>
      </c>
      <c r="EO214" cm="1">
        <f t="array" ref="EO214">SUMPRODUCT($K214:$AJ214,TRANSPOSE(EO$4:EO$29))</f>
        <v>2</v>
      </c>
      <c r="EP214" cm="1">
        <f t="array" ref="EP214">SUMPRODUCT($K214:$AJ214,TRANSPOSE(EP$4:EP$29))</f>
        <v>0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41"/>
        <v>0</v>
      </c>
      <c r="FB214" t="b">
        <f t="shared" si="42"/>
        <v>0</v>
      </c>
    </row>
    <row r="215" spans="1:158" hidden="1" x14ac:dyDescent="0.2">
      <c r="A215">
        <v>269</v>
      </c>
      <c r="B215" s="7" t="s">
        <v>1147</v>
      </c>
      <c r="C215" t="s">
        <v>17</v>
      </c>
      <c r="D215">
        <v>424126006</v>
      </c>
      <c r="E215" t="s">
        <v>1146</v>
      </c>
      <c r="G215" t="s">
        <v>6</v>
      </c>
      <c r="H215" s="1">
        <v>1</v>
      </c>
      <c r="I215" s="1">
        <v>1</v>
      </c>
      <c r="J215" s="1">
        <f>VLOOKUP(B215,'[4]AVL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8"/>
        <v>315</v>
      </c>
      <c r="AL215" s="1">
        <f t="shared" si="39"/>
        <v>315</v>
      </c>
      <c r="AP215" s="1" t="s">
        <v>85</v>
      </c>
      <c r="AQ215" s="1" t="str">
        <f>VLOOKUP($B215,'[2]AVL F03 05.05.26_לעבוד'!$B$29:$H$721,6,)</f>
        <v xml:space="preserve"> </v>
      </c>
      <c r="AR215" s="1" t="s">
        <v>25</v>
      </c>
      <c r="AS215" s="1" t="s">
        <v>93</v>
      </c>
      <c r="AT215">
        <f t="shared" si="40"/>
        <v>51.55</v>
      </c>
      <c r="AU215" t="str">
        <f>VLOOKUP(B215,'[3]AVL F03 05.05.26_לעבוד'!$B$27:$B$694,1,)</f>
        <v>A82.A15GHC.00225</v>
      </c>
      <c r="AW215" t="s">
        <v>1742</v>
      </c>
      <c r="AX215" t="s">
        <v>2</v>
      </c>
      <c r="AY215">
        <v>51.55</v>
      </c>
      <c r="AZ215" t="s">
        <v>0</v>
      </c>
      <c r="BA215">
        <v>1</v>
      </c>
      <c r="BB215" t="s">
        <v>13</v>
      </c>
      <c r="BC215">
        <v>356</v>
      </c>
      <c r="BD215">
        <v>100</v>
      </c>
      <c r="BE215" t="s">
        <v>645</v>
      </c>
      <c r="BF215">
        <v>0</v>
      </c>
      <c r="BG215">
        <v>51.55</v>
      </c>
      <c r="BH215">
        <v>20</v>
      </c>
      <c r="BI215" t="s">
        <v>11</v>
      </c>
      <c r="BJ215" t="s">
        <v>644</v>
      </c>
      <c r="BK215" t="s">
        <v>5</v>
      </c>
      <c r="BL215" t="s">
        <v>5</v>
      </c>
      <c r="BM215" t="s">
        <v>9</v>
      </c>
      <c r="BN215">
        <v>51.55</v>
      </c>
      <c r="BO215" t="s">
        <v>5</v>
      </c>
      <c r="BP215">
        <v>1</v>
      </c>
      <c r="BQ215" t="s">
        <v>5</v>
      </c>
      <c r="BR215" t="s">
        <v>8</v>
      </c>
      <c r="BS215" t="s">
        <v>643</v>
      </c>
      <c r="BT215">
        <v>1</v>
      </c>
      <c r="BU215" t="s">
        <v>6</v>
      </c>
      <c r="BV215" t="s">
        <v>5</v>
      </c>
      <c r="BW215" t="s">
        <v>642</v>
      </c>
      <c r="BX215" t="s">
        <v>3</v>
      </c>
      <c r="BY215" t="s">
        <v>2</v>
      </c>
      <c r="BZ215" t="s">
        <v>1</v>
      </c>
      <c r="CA215" t="s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5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140</v>
      </c>
      <c r="DO215">
        <f>SUM($CB215,$CC215:CL215)-SUM($EC215:EM215)</f>
        <v>80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40</v>
      </c>
      <c r="EM215" cm="1">
        <f t="array" ref="EM215">SUMPRODUCT($K215:$AJ215,TRANSPOSE(EM$4:EM$29))</f>
        <v>60</v>
      </c>
      <c r="EN215" cm="1">
        <f t="array" ref="EN215">SUMPRODUCT($K215:$AJ215,TRANSPOSE(EN$4:EN$29))</f>
        <v>80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41"/>
        <v>0</v>
      </c>
      <c r="FB215" t="b">
        <f t="shared" si="42"/>
        <v>0</v>
      </c>
    </row>
    <row r="216" spans="1:158" hidden="1" x14ac:dyDescent="0.2">
      <c r="A216">
        <v>270</v>
      </c>
      <c r="B216" s="7" t="s">
        <v>1145</v>
      </c>
      <c r="C216" t="s">
        <v>17</v>
      </c>
      <c r="D216">
        <v>400072696</v>
      </c>
      <c r="E216" t="s">
        <v>1144</v>
      </c>
      <c r="F216">
        <v>400750842</v>
      </c>
      <c r="G216" t="s">
        <v>6</v>
      </c>
      <c r="H216" s="1">
        <v>2</v>
      </c>
      <c r="I216" s="1">
        <v>3</v>
      </c>
      <c r="J216" s="1">
        <f>VLOOKUP(B216,'[4]AVL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8"/>
        <v>945</v>
      </c>
      <c r="AL216" s="1">
        <f t="shared" si="39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26</v>
      </c>
      <c r="AQ216" s="1">
        <f>VLOOKUP($B216,'[2]AVL F03 05.05.26_לעבוד'!$B$29:$H$721,6,)</f>
        <v>0</v>
      </c>
      <c r="AR216" s="1" t="s">
        <v>25</v>
      </c>
      <c r="AS216" s="1" t="s">
        <v>93</v>
      </c>
      <c r="AT216">
        <f t="shared" si="40"/>
        <v>1.6500000000000001</v>
      </c>
      <c r="AU216" t="str">
        <f>VLOOKUP(B216,'[3]AVL F03 05.05.26_לעבוד'!$B$27:$B$694,1,)</f>
        <v>ABMM-AT-D</v>
      </c>
      <c r="AW216" t="s">
        <v>1743</v>
      </c>
      <c r="AX216">
        <v>1</v>
      </c>
      <c r="AY216">
        <v>0.55000000000000004</v>
      </c>
      <c r="AZ216" t="s">
        <v>0</v>
      </c>
      <c r="BA216">
        <v>2</v>
      </c>
      <c r="BB216" t="s">
        <v>132</v>
      </c>
      <c r="BC216">
        <v>98</v>
      </c>
      <c r="BD216">
        <v>28</v>
      </c>
      <c r="BE216" t="s">
        <v>123</v>
      </c>
      <c r="BF216">
        <v>3800</v>
      </c>
      <c r="BG216">
        <v>0.55000000000000004</v>
      </c>
      <c r="BH216">
        <v>20</v>
      </c>
      <c r="BI216" t="s">
        <v>11</v>
      </c>
      <c r="BJ216" t="s">
        <v>184</v>
      </c>
      <c r="BK216" t="s">
        <v>129</v>
      </c>
      <c r="BL216" t="s">
        <v>5</v>
      </c>
      <c r="BM216" t="s">
        <v>128</v>
      </c>
      <c r="BN216">
        <v>0.55000000000000004</v>
      </c>
      <c r="BO216" t="s">
        <v>5</v>
      </c>
      <c r="BP216">
        <v>1</v>
      </c>
      <c r="BQ216" t="s">
        <v>5</v>
      </c>
      <c r="BR216" t="s">
        <v>8</v>
      </c>
      <c r="BS216" t="s">
        <v>286</v>
      </c>
      <c r="BT216">
        <v>1000</v>
      </c>
      <c r="BU216" t="s">
        <v>6</v>
      </c>
      <c r="BV216" t="s">
        <v>5</v>
      </c>
      <c r="BW216" t="s">
        <v>121</v>
      </c>
      <c r="BX216" t="s">
        <v>3</v>
      </c>
      <c r="BY216">
        <v>1</v>
      </c>
      <c r="BZ216" t="s">
        <v>29</v>
      </c>
      <c r="CA216" t="s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760</v>
      </c>
      <c r="DP216">
        <f>SUM($CB216,$CC216:CM216)-SUM($EC216:EN216)</f>
        <v>520</v>
      </c>
      <c r="DQ216">
        <f>SUM($CB216,$CC216:CN216)-SUM($EC216:EO216)</f>
        <v>400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180</v>
      </c>
      <c r="EN216" cm="1">
        <f t="array" ref="EN216">SUMPRODUCT($K216:$AJ216,TRANSPOSE(EN$4:EN$29))</f>
        <v>240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41"/>
        <v>0</v>
      </c>
      <c r="FB216" t="b">
        <f t="shared" si="42"/>
        <v>0</v>
      </c>
    </row>
    <row r="217" spans="1:158" hidden="1" x14ac:dyDescent="0.2">
      <c r="A217">
        <v>271</v>
      </c>
      <c r="B217" s="7" t="s">
        <v>1143</v>
      </c>
      <c r="C217" t="s">
        <v>17</v>
      </c>
      <c r="D217">
        <v>421747169</v>
      </c>
      <c r="E217" t="s">
        <v>1142</v>
      </c>
      <c r="G217" t="s">
        <v>6</v>
      </c>
      <c r="H217" s="1">
        <v>1</v>
      </c>
      <c r="I217" s="1">
        <v>1</v>
      </c>
      <c r="J217" s="1">
        <f>VLOOKUP(B217,'[4]AVL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8"/>
        <v>315</v>
      </c>
      <c r="AL217" s="1">
        <f t="shared" si="39"/>
        <v>1500</v>
      </c>
      <c r="AQ217" s="1" t="str">
        <f>VLOOKUP($B217,'[2]AVL F03 05.05.26_לעבוד'!$B$29:$H$721,6,)</f>
        <v xml:space="preserve">תינתן עזרה מאלתא </v>
      </c>
      <c r="AR217" s="1" t="s">
        <v>25</v>
      </c>
      <c r="AS217" s="1" t="s">
        <v>14</v>
      </c>
      <c r="AT217">
        <f t="shared" si="40"/>
        <v>2.87</v>
      </c>
      <c r="AU217" t="str">
        <f>VLOOKUP(B217,'[3]AVL F03 05.05.26_לעבוד'!$B$27:$B$694,1,)</f>
        <v>AD5144BCPZ100-RL7</v>
      </c>
      <c r="AW217" t="s">
        <v>1788</v>
      </c>
      <c r="AX217" t="s">
        <v>1141</v>
      </c>
      <c r="AY217">
        <v>2.87</v>
      </c>
      <c r="AZ217" t="s">
        <v>0</v>
      </c>
      <c r="BA217">
        <v>1</v>
      </c>
      <c r="BB217" t="s">
        <v>13</v>
      </c>
      <c r="BC217">
        <v>317</v>
      </c>
      <c r="BD217">
        <v>120</v>
      </c>
      <c r="BE217" t="s">
        <v>270</v>
      </c>
      <c r="BF217">
        <v>0</v>
      </c>
      <c r="BG217">
        <v>2.87</v>
      </c>
      <c r="BH217">
        <v>20</v>
      </c>
      <c r="BI217" t="s">
        <v>11</v>
      </c>
      <c r="BJ217" t="s">
        <v>44</v>
      </c>
      <c r="BK217" t="s">
        <v>5</v>
      </c>
      <c r="BL217">
        <v>1</v>
      </c>
      <c r="BM217" t="s">
        <v>38</v>
      </c>
      <c r="BN217">
        <v>2.87</v>
      </c>
      <c r="BO217" t="s">
        <v>5</v>
      </c>
      <c r="BP217">
        <v>1</v>
      </c>
      <c r="BQ217" t="s">
        <v>5</v>
      </c>
      <c r="BR217" t="s">
        <v>8</v>
      </c>
      <c r="BS217" t="s">
        <v>43</v>
      </c>
      <c r="BT217">
        <v>1500</v>
      </c>
      <c r="BU217" t="s">
        <v>6</v>
      </c>
      <c r="BV217" t="s">
        <v>5</v>
      </c>
      <c r="BW217" t="s">
        <v>42</v>
      </c>
      <c r="BX217" t="s">
        <v>3</v>
      </c>
      <c r="BY217" t="s">
        <v>1141</v>
      </c>
      <c r="BZ217" t="s">
        <v>1</v>
      </c>
      <c r="CA217" t="s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41"/>
        <v>0</v>
      </c>
      <c r="FB217" t="b">
        <f t="shared" si="42"/>
        <v>0</v>
      </c>
    </row>
    <row r="218" spans="1:158" hidden="1" x14ac:dyDescent="0.2">
      <c r="A218">
        <v>272</v>
      </c>
      <c r="B218" s="7" t="s">
        <v>1140</v>
      </c>
      <c r="C218" t="s">
        <v>17</v>
      </c>
      <c r="D218">
        <v>402415463</v>
      </c>
      <c r="E218" t="s">
        <v>1139</v>
      </c>
      <c r="F218">
        <v>400407984</v>
      </c>
      <c r="G218" t="s">
        <v>6</v>
      </c>
      <c r="H218" s="1">
        <v>2</v>
      </c>
      <c r="I218" s="1">
        <v>1</v>
      </c>
      <c r="J218" s="1">
        <f>VLOOKUP(B218,'[4]AVL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8"/>
        <v>315</v>
      </c>
      <c r="AL218" s="1">
        <f t="shared" si="39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107</v>
      </c>
      <c r="AQ218" s="1" t="str">
        <f>VLOOKUP($B218,'[2]AVL F03 05.05.26_לעבוד'!$B$29:$H$721,6,)</f>
        <v xml:space="preserve">תינתן עזרה מאלתא </v>
      </c>
      <c r="AR218" s="1" t="s">
        <v>25</v>
      </c>
      <c r="AS218" s="1" t="s">
        <v>14</v>
      </c>
      <c r="AT218">
        <f t="shared" si="40"/>
        <v>13.25</v>
      </c>
      <c r="AU218" t="str">
        <f>VLOOKUP(B218,'[3]AVL F03 05.05.26_לעבוד'!$B$27:$B$694,1,)</f>
        <v>AD780BRZ-REEL7</v>
      </c>
      <c r="AW218" t="s">
        <v>1788</v>
      </c>
      <c r="AX218">
        <v>1</v>
      </c>
      <c r="AY218">
        <v>13.25</v>
      </c>
      <c r="AZ218" t="s">
        <v>0</v>
      </c>
      <c r="BA218">
        <v>2</v>
      </c>
      <c r="BB218" t="s">
        <v>13</v>
      </c>
      <c r="BC218">
        <v>100</v>
      </c>
      <c r="BD218">
        <v>134</v>
      </c>
      <c r="BE218" t="s">
        <v>270</v>
      </c>
      <c r="BF218">
        <v>0</v>
      </c>
      <c r="BG218">
        <v>13.25</v>
      </c>
      <c r="BH218">
        <v>20</v>
      </c>
      <c r="BI218" t="s">
        <v>11</v>
      </c>
      <c r="BJ218" t="s">
        <v>44</v>
      </c>
      <c r="BK218" t="s">
        <v>5</v>
      </c>
      <c r="BL218">
        <v>1</v>
      </c>
      <c r="BM218" t="s">
        <v>22</v>
      </c>
      <c r="BN218">
        <v>13.25</v>
      </c>
      <c r="BO218" t="s">
        <v>5</v>
      </c>
      <c r="BP218">
        <v>1</v>
      </c>
      <c r="BQ218" t="s">
        <v>5</v>
      </c>
      <c r="BR218" t="s">
        <v>8</v>
      </c>
      <c r="BS218" t="s">
        <v>43</v>
      </c>
      <c r="BT218">
        <v>750</v>
      </c>
      <c r="BU218" t="s">
        <v>6</v>
      </c>
      <c r="BV218" t="s">
        <v>31</v>
      </c>
      <c r="BW218" t="s">
        <v>42</v>
      </c>
      <c r="BX218" t="s">
        <v>3</v>
      </c>
      <c r="BY218">
        <v>1</v>
      </c>
      <c r="BZ218" t="s">
        <v>29</v>
      </c>
      <c r="CA218" t="s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5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41"/>
        <v>0</v>
      </c>
      <c r="FB218" t="b">
        <f t="shared" si="42"/>
        <v>0</v>
      </c>
    </row>
    <row r="219" spans="1:158" hidden="1" x14ac:dyDescent="0.2">
      <c r="A219">
        <v>273</v>
      </c>
      <c r="B219" s="7" t="s">
        <v>1138</v>
      </c>
      <c r="C219" t="s">
        <v>17</v>
      </c>
      <c r="D219">
        <v>401349548</v>
      </c>
      <c r="E219" t="s">
        <v>1137</v>
      </c>
      <c r="F219">
        <v>421403401</v>
      </c>
      <c r="G219" t="s">
        <v>6</v>
      </c>
      <c r="H219" s="1">
        <v>2</v>
      </c>
      <c r="I219" s="1">
        <v>7</v>
      </c>
      <c r="J219" s="1">
        <f>VLOOKUP(B219,'[4]AVL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8"/>
        <v>2205</v>
      </c>
      <c r="AL219" s="1">
        <f t="shared" si="39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107</v>
      </c>
      <c r="AQ219" s="1" t="str">
        <f>VLOOKUP($B219,'[2]AVL F03 05.05.26_לעבוד'!$B$29:$H$721,6,)</f>
        <v xml:space="preserve"> </v>
      </c>
      <c r="AR219" s="1" t="s">
        <v>25</v>
      </c>
      <c r="AS219" s="1" t="s">
        <v>14</v>
      </c>
      <c r="AT219">
        <f t="shared" si="40"/>
        <v>20.86</v>
      </c>
      <c r="AU219" t="str">
        <f>VLOOKUP(B219,'[3]AVL F03 05.05.26_לעבוד'!$B$27:$B$694,1,)</f>
        <v>AD7928BRUZ-REEL7</v>
      </c>
      <c r="AW219" t="s">
        <v>1744</v>
      </c>
      <c r="AX219">
        <v>1</v>
      </c>
      <c r="AY219">
        <v>2.98</v>
      </c>
      <c r="AZ219" t="s">
        <v>0</v>
      </c>
      <c r="BA219">
        <v>2</v>
      </c>
      <c r="BB219" t="s">
        <v>13</v>
      </c>
      <c r="BC219">
        <v>100</v>
      </c>
      <c r="BD219">
        <v>114</v>
      </c>
      <c r="BE219" t="s">
        <v>270</v>
      </c>
      <c r="BF219">
        <v>0</v>
      </c>
      <c r="BG219">
        <v>2.98</v>
      </c>
      <c r="BH219">
        <v>20</v>
      </c>
      <c r="BI219" t="s">
        <v>11</v>
      </c>
      <c r="BJ219" t="s">
        <v>44</v>
      </c>
      <c r="BK219" t="s">
        <v>5</v>
      </c>
      <c r="BL219">
        <v>1</v>
      </c>
      <c r="BM219" t="s">
        <v>22</v>
      </c>
      <c r="BN219">
        <v>2.98</v>
      </c>
      <c r="BO219" t="s">
        <v>5</v>
      </c>
      <c r="BP219">
        <v>1</v>
      </c>
      <c r="BQ219" t="s">
        <v>5</v>
      </c>
      <c r="BR219" t="s">
        <v>8</v>
      </c>
      <c r="BS219" t="s">
        <v>43</v>
      </c>
      <c r="BT219">
        <v>1000</v>
      </c>
      <c r="BU219" t="s">
        <v>6</v>
      </c>
      <c r="BV219" t="s">
        <v>31</v>
      </c>
      <c r="BW219" t="s">
        <v>42</v>
      </c>
      <c r="BX219" t="s">
        <v>3</v>
      </c>
      <c r="BY219">
        <v>1</v>
      </c>
      <c r="BZ219" t="s">
        <v>29</v>
      </c>
      <c r="CA219" t="s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5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41"/>
        <v>0</v>
      </c>
      <c r="FB219" t="b">
        <f t="shared" si="42"/>
        <v>0</v>
      </c>
    </row>
    <row r="220" spans="1:158" hidden="1" x14ac:dyDescent="0.2">
      <c r="A220">
        <v>274</v>
      </c>
      <c r="B220" s="7" t="s">
        <v>1136</v>
      </c>
      <c r="C220" t="s">
        <v>17</v>
      </c>
      <c r="D220">
        <v>401237618</v>
      </c>
      <c r="E220" t="s">
        <v>1135</v>
      </c>
      <c r="G220" t="s">
        <v>6</v>
      </c>
      <c r="H220" s="1">
        <v>1</v>
      </c>
      <c r="I220" s="1">
        <v>5</v>
      </c>
      <c r="J220" s="1">
        <f>VLOOKUP(B220,'[4]AVL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8"/>
        <v>1575</v>
      </c>
      <c r="AL220" s="1">
        <f t="shared" si="39"/>
        <v>1820</v>
      </c>
      <c r="AQ220" s="1">
        <f>VLOOKUP($B220,'[2]AVL F03 05.05.26_לעבוד'!$B$29:$H$721,6,)</f>
        <v>0</v>
      </c>
      <c r="AR220" s="1" t="s">
        <v>25</v>
      </c>
      <c r="AS220" s="1" t="s">
        <v>14</v>
      </c>
      <c r="AT220">
        <f t="shared" si="40"/>
        <v>294.25</v>
      </c>
      <c r="AU220" t="str">
        <f>VLOOKUP(B220,'[3]AVL F03 05.05.26_לעבוד'!$B$27:$B$694,1,)</f>
        <v>AD9253BCPZ-80</v>
      </c>
      <c r="AW220" t="s">
        <v>1744</v>
      </c>
      <c r="AX220">
        <v>1</v>
      </c>
      <c r="AY220">
        <v>58.85</v>
      </c>
      <c r="AZ220" t="s">
        <v>0</v>
      </c>
      <c r="BA220">
        <v>1</v>
      </c>
      <c r="BB220" t="s">
        <v>13</v>
      </c>
      <c r="BC220">
        <v>356</v>
      </c>
      <c r="BD220">
        <v>125</v>
      </c>
      <c r="BE220" t="s">
        <v>270</v>
      </c>
      <c r="BF220">
        <v>0</v>
      </c>
      <c r="BG220">
        <v>58.85</v>
      </c>
      <c r="BH220">
        <v>20</v>
      </c>
      <c r="BI220" t="s">
        <v>11</v>
      </c>
      <c r="BJ220" t="s">
        <v>44</v>
      </c>
      <c r="BK220" t="s">
        <v>5</v>
      </c>
      <c r="BL220">
        <v>1</v>
      </c>
      <c r="BM220" t="s">
        <v>22</v>
      </c>
      <c r="BN220">
        <v>58.85</v>
      </c>
      <c r="BO220" t="s">
        <v>5</v>
      </c>
      <c r="BP220">
        <v>1</v>
      </c>
      <c r="BQ220" t="s">
        <v>5</v>
      </c>
      <c r="BR220" t="s">
        <v>8</v>
      </c>
      <c r="BS220" t="s">
        <v>43</v>
      </c>
      <c r="BT220">
        <v>260</v>
      </c>
      <c r="BU220" t="s">
        <v>6</v>
      </c>
      <c r="BV220" t="s">
        <v>368</v>
      </c>
      <c r="BW220" t="s">
        <v>42</v>
      </c>
      <c r="BX220" t="s">
        <v>3</v>
      </c>
      <c r="BY220">
        <v>1</v>
      </c>
      <c r="BZ220" t="s">
        <v>29</v>
      </c>
      <c r="CA220" t="s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41"/>
        <v>0</v>
      </c>
      <c r="FB220" t="b">
        <f t="shared" si="42"/>
        <v>0</v>
      </c>
    </row>
    <row r="221" spans="1:158" hidden="1" x14ac:dyDescent="0.2">
      <c r="A221">
        <v>275</v>
      </c>
      <c r="B221" s="7" t="s">
        <v>1134</v>
      </c>
      <c r="C221" t="s">
        <v>17</v>
      </c>
      <c r="D221">
        <v>421772165</v>
      </c>
      <c r="E221" t="s">
        <v>1133</v>
      </c>
      <c r="G221" t="s">
        <v>6</v>
      </c>
      <c r="H221" s="1">
        <v>2</v>
      </c>
      <c r="I221" s="1">
        <v>1</v>
      </c>
      <c r="J221" s="1">
        <f>VLOOKUP(B221,'[4]AVL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8"/>
        <v>315</v>
      </c>
      <c r="AL221" s="1">
        <f t="shared" si="39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107</v>
      </c>
      <c r="AQ221" s="1">
        <f>VLOOKUP($B221,'[2]AVL F03 05.05.26_לעבוד'!$B$29:$H$721,6,)</f>
        <v>0</v>
      </c>
      <c r="AR221" s="1" t="s">
        <v>25</v>
      </c>
      <c r="AS221" s="1" t="s">
        <v>14</v>
      </c>
      <c r="AT221">
        <f t="shared" si="40"/>
        <v>7.93</v>
      </c>
      <c r="AU221" t="str">
        <f>VLOOKUP(B221,'[3]AVL F03 05.05.26_לעבוד'!$B$27:$B$694,1,)</f>
        <v>AD9508BCPZ</v>
      </c>
      <c r="AW221" t="s">
        <v>1744</v>
      </c>
      <c r="AX221">
        <v>1</v>
      </c>
      <c r="AY221">
        <v>7.93</v>
      </c>
      <c r="AZ221" t="s">
        <v>0</v>
      </c>
      <c r="BA221">
        <v>2</v>
      </c>
      <c r="BB221" t="s">
        <v>13</v>
      </c>
      <c r="BC221">
        <v>100</v>
      </c>
      <c r="BD221">
        <v>89</v>
      </c>
      <c r="BE221" t="s">
        <v>270</v>
      </c>
      <c r="BF221">
        <v>0</v>
      </c>
      <c r="BG221">
        <v>7.93</v>
      </c>
      <c r="BH221">
        <v>20</v>
      </c>
      <c r="BI221" t="s">
        <v>11</v>
      </c>
      <c r="BJ221" t="s">
        <v>44</v>
      </c>
      <c r="BK221" t="s">
        <v>5</v>
      </c>
      <c r="BL221">
        <v>1</v>
      </c>
      <c r="BM221" t="s">
        <v>22</v>
      </c>
      <c r="BN221">
        <v>7.93</v>
      </c>
      <c r="BO221" t="s">
        <v>5</v>
      </c>
      <c r="BP221">
        <v>1</v>
      </c>
      <c r="BQ221" t="s">
        <v>5</v>
      </c>
      <c r="BR221" t="s">
        <v>8</v>
      </c>
      <c r="BS221" t="s">
        <v>43</v>
      </c>
      <c r="BT221">
        <v>490</v>
      </c>
      <c r="BU221" t="s">
        <v>6</v>
      </c>
      <c r="BV221" t="s">
        <v>368</v>
      </c>
      <c r="BW221" t="s">
        <v>42</v>
      </c>
      <c r="BX221" t="s">
        <v>3</v>
      </c>
      <c r="BY221">
        <v>1</v>
      </c>
      <c r="BZ221" t="s">
        <v>29</v>
      </c>
      <c r="CA221" t="s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41"/>
        <v>0</v>
      </c>
      <c r="FB221" t="b">
        <f t="shared" si="42"/>
        <v>0</v>
      </c>
    </row>
    <row r="222" spans="1:158" hidden="1" x14ac:dyDescent="0.2">
      <c r="A222">
        <v>276</v>
      </c>
      <c r="B222" s="7" t="s">
        <v>1132</v>
      </c>
      <c r="C222" t="s">
        <v>17</v>
      </c>
      <c r="D222">
        <v>400957509</v>
      </c>
      <c r="E222" t="s">
        <v>1131</v>
      </c>
      <c r="G222" t="s">
        <v>6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8"/>
        <v>3150</v>
      </c>
      <c r="AL222" s="1">
        <f t="shared" si="39"/>
        <v>3250</v>
      </c>
      <c r="AQ222" s="1" t="str">
        <f>VLOOKUP($B222,'[2]AVL F03 05.05.26_לעבוד'!$B$29:$H$721,6,)</f>
        <v xml:space="preserve">26/07/26 חדש ב AVL , יסופק כ BFE </v>
      </c>
      <c r="AR222" s="1" t="s">
        <v>68</v>
      </c>
      <c r="AS222" s="1" t="s">
        <v>93</v>
      </c>
      <c r="AT222">
        <f t="shared" si="40"/>
        <v>65.400000000000006</v>
      </c>
      <c r="AU222" t="e">
        <f>VLOOKUP(B222,'[3]AVL F03 05.05.26_לעבוד'!$B$27:$B$694,1,)</f>
        <v>#N/A</v>
      </c>
      <c r="AV222" t="s">
        <v>1130</v>
      </c>
      <c r="AW222" t="s">
        <v>1785</v>
      </c>
      <c r="AX222">
        <v>1</v>
      </c>
      <c r="AY222">
        <v>6.54</v>
      </c>
      <c r="AZ222" t="s">
        <v>0</v>
      </c>
      <c r="BA222">
        <v>1</v>
      </c>
      <c r="BB222" t="s">
        <v>13</v>
      </c>
      <c r="BC222">
        <v>317</v>
      </c>
      <c r="BD222">
        <v>365</v>
      </c>
      <c r="BE222" t="s">
        <v>270</v>
      </c>
      <c r="BF222">
        <v>0</v>
      </c>
      <c r="BG222">
        <v>6.54</v>
      </c>
      <c r="BH222">
        <v>20</v>
      </c>
      <c r="BI222" t="s">
        <v>11</v>
      </c>
      <c r="BJ222" t="s">
        <v>44</v>
      </c>
      <c r="BK222" t="s">
        <v>5</v>
      </c>
      <c r="BL222">
        <v>1</v>
      </c>
      <c r="BM222" t="s">
        <v>22</v>
      </c>
      <c r="BN222">
        <v>6.54</v>
      </c>
      <c r="BO222" t="s">
        <v>5</v>
      </c>
      <c r="BP222">
        <v>1</v>
      </c>
      <c r="BQ222" t="s">
        <v>5</v>
      </c>
      <c r="BR222" t="s">
        <v>8</v>
      </c>
      <c r="BS222" t="s">
        <v>43</v>
      </c>
      <c r="BT222">
        <v>250</v>
      </c>
      <c r="BU222" t="s">
        <v>6</v>
      </c>
      <c r="BV222" t="s">
        <v>31</v>
      </c>
      <c r="BW222" t="s">
        <v>42</v>
      </c>
      <c r="BX222" t="s">
        <v>3</v>
      </c>
      <c r="BY222">
        <v>1</v>
      </c>
      <c r="BZ222" t="s">
        <v>29</v>
      </c>
      <c r="CA222" t="s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2000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1000</v>
      </c>
      <c r="DO222">
        <f>SUM($CB222,$CC222:CL222)-SUM($EC222:EM222)</f>
        <v>500</v>
      </c>
      <c r="DP222">
        <f>SUM($CB222,$CC222:CM222)-SUM($EC222:EN222)</f>
        <v>0</v>
      </c>
      <c r="DQ222">
        <f>SUM($CB222,$CC222:CN222)-SUM($EC222:EO222)</f>
        <v>0</v>
      </c>
      <c r="DR222">
        <f>SUM($CB222,$CC222:CO222)-SUM($EC222:EP222)</f>
        <v>0</v>
      </c>
      <c r="DS222">
        <f>SUM($CB222,$CC222:CP222)-SUM($EC222:EQ222)</f>
        <v>0</v>
      </c>
      <c r="DT222">
        <f>SUM($CB222,$CC222:CQ222)-SUM($EC222:ER222)</f>
        <v>0</v>
      </c>
      <c r="DU222">
        <f>SUM($CB222,$CC222:CR222)-SUM($EC222:ES222)</f>
        <v>0</v>
      </c>
      <c r="DV222">
        <f>SUM($CB222,$CC222:CS222)-SUM($EC222:ET222)</f>
        <v>0</v>
      </c>
      <c r="DW222">
        <f>SUM($CB222,$CC222:CT222)-SUM($EC222:EU222)</f>
        <v>0</v>
      </c>
      <c r="DX222">
        <f>SUM($CB222,$CC222:CU222)-SUM($EC222:EV222)</f>
        <v>0</v>
      </c>
      <c r="DY222">
        <f>SUM($CB222,$CC222:CV222)-SUM($EC222:EW222)</f>
        <v>0</v>
      </c>
      <c r="DZ222">
        <f>SUM($CB222,$CC222:CW222)-SUM($EC222:EX222)</f>
        <v>0</v>
      </c>
      <c r="EA222">
        <f>SUM($CB222,$CC222:CX222)-SUM($EC222:EY222)</f>
        <v>0</v>
      </c>
      <c r="EB222">
        <f>SUM($CB222,$CC222:CY222)-SUM($EC222:EZ222)</f>
        <v>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41"/>
        <v>0</v>
      </c>
      <c r="FB222" t="b">
        <f t="shared" si="42"/>
        <v>1</v>
      </c>
    </row>
    <row r="223" spans="1:158" hidden="1" x14ac:dyDescent="0.2">
      <c r="A223">
        <v>277</v>
      </c>
      <c r="B223" s="7" t="s">
        <v>1128</v>
      </c>
      <c r="C223" t="s">
        <v>17</v>
      </c>
      <c r="D223">
        <v>401212537</v>
      </c>
      <c r="E223" t="s">
        <v>1126</v>
      </c>
      <c r="G223" t="s">
        <v>6</v>
      </c>
      <c r="H223" s="1">
        <v>1</v>
      </c>
      <c r="I223" s="1">
        <v>1</v>
      </c>
      <c r="J223" s="1">
        <f>VLOOKUP(B223,'[4]AVL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43">SUM(K223:AJ223)*300*1.05</f>
        <v>315</v>
      </c>
      <c r="AL223" s="1">
        <f t="shared" ref="AL223:AL286" si="44">CEILING(AK223,BT223)</f>
        <v>500</v>
      </c>
      <c r="AQ223" s="1">
        <f>VLOOKUP($B223,'[2]AVL F03 05.05.26_לעבוד'!$B$29:$H$721,6,)</f>
        <v>0</v>
      </c>
      <c r="AR223" s="1" t="s">
        <v>25</v>
      </c>
      <c r="AS223" s="1" t="s">
        <v>14</v>
      </c>
      <c r="AT223">
        <f t="shared" ref="AT223:AT263" si="45">SUM(K223:AJ223)*AY223</f>
        <v>9.9</v>
      </c>
      <c r="AU223" t="str">
        <f>VLOOKUP(B223,'[3]AVL F03 05.05.26_לעבוד'!$B$27:$B$694,1,)</f>
        <v>ADCLK907BCPZ-R2</v>
      </c>
      <c r="AW223" t="s">
        <v>1744</v>
      </c>
      <c r="AX223">
        <v>1</v>
      </c>
      <c r="AY223">
        <v>9.9</v>
      </c>
      <c r="AZ223" t="s">
        <v>0</v>
      </c>
      <c r="BA223">
        <v>1</v>
      </c>
      <c r="BB223" t="s">
        <v>13</v>
      </c>
      <c r="BC223">
        <v>322</v>
      </c>
      <c r="BD223">
        <v>127</v>
      </c>
      <c r="BE223" t="s">
        <v>270</v>
      </c>
      <c r="BF223">
        <v>0</v>
      </c>
      <c r="BG223">
        <v>9.9</v>
      </c>
      <c r="BH223">
        <v>20</v>
      </c>
      <c r="BI223" t="s">
        <v>11</v>
      </c>
      <c r="BJ223" t="s">
        <v>44</v>
      </c>
      <c r="BK223" t="s">
        <v>5</v>
      </c>
      <c r="BL223">
        <v>1</v>
      </c>
      <c r="BM223" t="s">
        <v>22</v>
      </c>
      <c r="BN223">
        <v>9.9</v>
      </c>
      <c r="BO223" t="s">
        <v>5</v>
      </c>
      <c r="BP223">
        <v>1</v>
      </c>
      <c r="BQ223" t="s">
        <v>5</v>
      </c>
      <c r="BR223" t="s">
        <v>8</v>
      </c>
      <c r="BS223" t="s">
        <v>43</v>
      </c>
      <c r="BT223">
        <v>250</v>
      </c>
      <c r="BU223" t="s">
        <v>6</v>
      </c>
      <c r="BV223" t="s">
        <v>31</v>
      </c>
      <c r="BW223" t="s">
        <v>42</v>
      </c>
      <c r="BX223" t="s">
        <v>3</v>
      </c>
      <c r="BY223">
        <v>1</v>
      </c>
      <c r="BZ223" t="s">
        <v>29</v>
      </c>
      <c r="CA223" t="s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6">SUM(EC223:EZ223)-200*SUM(K223:AJ223)</f>
        <v>0</v>
      </c>
      <c r="FB223" t="b">
        <f t="shared" si="42"/>
        <v>0</v>
      </c>
    </row>
    <row r="224" spans="1:158" hidden="1" x14ac:dyDescent="0.2">
      <c r="A224">
        <v>278</v>
      </c>
      <c r="B224" s="7" t="s">
        <v>1127</v>
      </c>
      <c r="C224" t="s">
        <v>17</v>
      </c>
      <c r="D224">
        <v>401212600</v>
      </c>
      <c r="E224" t="s">
        <v>1126</v>
      </c>
      <c r="G224" t="s">
        <v>6</v>
      </c>
      <c r="H224" s="1">
        <v>1</v>
      </c>
      <c r="I224" s="1">
        <v>1</v>
      </c>
      <c r="J224" s="1">
        <f>VLOOKUP(B224,'[4]AVL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43"/>
        <v>315</v>
      </c>
      <c r="AL224" s="1">
        <f t="shared" si="44"/>
        <v>500</v>
      </c>
      <c r="AQ224" s="1">
        <f>VLOOKUP($B224,'[2]AVL F03 05.05.26_לעבוד'!$B$29:$H$721,6,)</f>
        <v>0</v>
      </c>
      <c r="AR224" s="1" t="s">
        <v>25</v>
      </c>
      <c r="AS224" s="1" t="s">
        <v>14</v>
      </c>
      <c r="AT224">
        <f t="shared" si="45"/>
        <v>7.74</v>
      </c>
      <c r="AU224" t="str">
        <f>VLOOKUP(B224,'[3]AVL F03 05.05.26_לעבוד'!$B$27:$B$694,1,)</f>
        <v>ADCLK925BCPZ-R2</v>
      </c>
      <c r="AW224" t="s">
        <v>1744</v>
      </c>
      <c r="AX224">
        <v>1</v>
      </c>
      <c r="AY224">
        <v>7.74</v>
      </c>
      <c r="AZ224" t="s">
        <v>0</v>
      </c>
      <c r="BA224">
        <v>1</v>
      </c>
      <c r="BB224" t="s">
        <v>13</v>
      </c>
      <c r="BC224">
        <v>356</v>
      </c>
      <c r="BD224">
        <v>50</v>
      </c>
      <c r="BE224" t="s">
        <v>270</v>
      </c>
      <c r="BF224">
        <v>0</v>
      </c>
      <c r="BG224">
        <v>7.74</v>
      </c>
      <c r="BH224">
        <v>20</v>
      </c>
      <c r="BI224" t="s">
        <v>11</v>
      </c>
      <c r="BJ224" t="s">
        <v>44</v>
      </c>
      <c r="BK224" t="s">
        <v>5</v>
      </c>
      <c r="BL224">
        <v>1</v>
      </c>
      <c r="BM224" t="s">
        <v>22</v>
      </c>
      <c r="BN224">
        <v>7.74</v>
      </c>
      <c r="BO224" t="s">
        <v>5</v>
      </c>
      <c r="BP224">
        <v>1</v>
      </c>
      <c r="BQ224" t="s">
        <v>5</v>
      </c>
      <c r="BR224" t="s">
        <v>8</v>
      </c>
      <c r="BS224" t="s">
        <v>43</v>
      </c>
      <c r="BT224">
        <v>250</v>
      </c>
      <c r="BU224" t="s">
        <v>6</v>
      </c>
      <c r="BV224" t="s">
        <v>31</v>
      </c>
      <c r="BW224" t="s">
        <v>42</v>
      </c>
      <c r="BX224" t="s">
        <v>3</v>
      </c>
      <c r="BY224">
        <v>1</v>
      </c>
      <c r="BZ224" t="s">
        <v>29</v>
      </c>
      <c r="CA224" t="s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6"/>
        <v>0</v>
      </c>
      <c r="FB224" t="b">
        <f t="shared" ref="FB224:FB287" si="47">OR(DM224&lt;0,DN224&lt;0)</f>
        <v>0</v>
      </c>
    </row>
    <row r="225" spans="1:158" hidden="1" x14ac:dyDescent="0.2">
      <c r="A225">
        <v>279</v>
      </c>
      <c r="B225" s="7" t="s">
        <v>1125</v>
      </c>
      <c r="C225" t="s">
        <v>17</v>
      </c>
      <c r="D225">
        <v>401744097</v>
      </c>
      <c r="E225" t="s">
        <v>1124</v>
      </c>
      <c r="G225" t="s">
        <v>6</v>
      </c>
      <c r="H225" s="1">
        <v>2</v>
      </c>
      <c r="I225" s="1">
        <v>5</v>
      </c>
      <c r="J225" s="1">
        <f>VLOOKUP(B225,'[4]AVL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43"/>
        <v>1575</v>
      </c>
      <c r="AL225" s="1">
        <f t="shared" si="44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107</v>
      </c>
      <c r="AQ225" s="1" t="str">
        <f>VLOOKUP($B225,'[2]AVL F03 05.05.26_לעבוד'!$B$29:$H$721,6,)</f>
        <v xml:space="preserve">תינתן עזרה מאלתא </v>
      </c>
      <c r="AR225" s="1" t="s">
        <v>25</v>
      </c>
      <c r="AS225" s="1" t="s">
        <v>14</v>
      </c>
      <c r="AT225">
        <f t="shared" si="45"/>
        <v>25.45</v>
      </c>
      <c r="AU225" t="str">
        <f>VLOOKUP(B225,'[3]AVL F03 05.05.26_לעבוד'!$B$27:$B$694,1,)</f>
        <v>ADG1634BCPZ-REEL7</v>
      </c>
      <c r="AW225" t="s">
        <v>1788</v>
      </c>
      <c r="AX225">
        <v>1</v>
      </c>
      <c r="AY225">
        <v>5.09</v>
      </c>
      <c r="AZ225" t="s">
        <v>0</v>
      </c>
      <c r="BA225">
        <v>2</v>
      </c>
      <c r="BB225" t="s">
        <v>13</v>
      </c>
      <c r="BC225">
        <v>100</v>
      </c>
      <c r="BD225">
        <v>129</v>
      </c>
      <c r="BE225" t="s">
        <v>270</v>
      </c>
      <c r="BF225">
        <v>0</v>
      </c>
      <c r="BG225">
        <v>5.09</v>
      </c>
      <c r="BH225">
        <v>20</v>
      </c>
      <c r="BI225" t="s">
        <v>11</v>
      </c>
      <c r="BJ225" t="s">
        <v>44</v>
      </c>
      <c r="BK225" t="s">
        <v>5</v>
      </c>
      <c r="BL225">
        <v>1</v>
      </c>
      <c r="BM225" t="s">
        <v>38</v>
      </c>
      <c r="BN225">
        <v>5.09</v>
      </c>
      <c r="BO225" t="s">
        <v>5</v>
      </c>
      <c r="BP225">
        <v>1</v>
      </c>
      <c r="BQ225" t="s">
        <v>5</v>
      </c>
      <c r="BR225" t="s">
        <v>8</v>
      </c>
      <c r="BS225" t="s">
        <v>43</v>
      </c>
      <c r="BT225">
        <v>1500</v>
      </c>
      <c r="BU225" t="s">
        <v>6</v>
      </c>
      <c r="BV225" t="s">
        <v>31</v>
      </c>
      <c r="BW225" t="s">
        <v>42</v>
      </c>
      <c r="BX225" t="s">
        <v>3</v>
      </c>
      <c r="BY225">
        <v>1</v>
      </c>
      <c r="BZ225" t="s">
        <v>29</v>
      </c>
      <c r="CA225" t="s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50</v>
      </c>
      <c r="EN225" cm="1">
        <f t="array" ref="EN225">SUMPRODUCT($K225:$AJ225,TRANSPOSE(EN$4:EN$29))</f>
        <v>410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6"/>
        <v>0</v>
      </c>
      <c r="FB225" t="b">
        <f t="shared" si="47"/>
        <v>0</v>
      </c>
    </row>
    <row r="226" spans="1:158" hidden="1" x14ac:dyDescent="0.2">
      <c r="A226">
        <v>280</v>
      </c>
      <c r="B226" s="7" t="s">
        <v>1123</v>
      </c>
      <c r="C226" t="s">
        <v>17</v>
      </c>
      <c r="D226">
        <v>416753360</v>
      </c>
      <c r="E226" t="s">
        <v>1122</v>
      </c>
      <c r="F226">
        <v>416800547</v>
      </c>
      <c r="G226" t="s">
        <v>6</v>
      </c>
      <c r="H226" s="1">
        <v>2</v>
      </c>
      <c r="I226" s="1">
        <v>4</v>
      </c>
      <c r="J226" s="1">
        <f>VLOOKUP(B226,'[4]AVL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43"/>
        <v>1260</v>
      </c>
      <c r="AL226" s="1">
        <f t="shared" si="44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26</v>
      </c>
      <c r="AQ226" s="1">
        <f>VLOOKUP($B226,'[2]AVL F03 05.05.26_לעבוד'!$B$29:$H$721,6,)</f>
        <v>0</v>
      </c>
      <c r="AR226" s="1" t="s">
        <v>25</v>
      </c>
      <c r="AS226" s="1" t="s">
        <v>14</v>
      </c>
      <c r="AT226">
        <f t="shared" si="45"/>
        <v>7.88</v>
      </c>
      <c r="AU226" t="str">
        <f>VLOOKUP(B226,'[3]AVL F03 05.05.26_לעבוד'!$B$27:$B$694,1,)</f>
        <v>ADG4612BRUZ</v>
      </c>
      <c r="AW226" t="s">
        <v>1744</v>
      </c>
      <c r="AX226">
        <v>1</v>
      </c>
      <c r="AY226">
        <v>1.97</v>
      </c>
      <c r="AZ226" t="s">
        <v>0</v>
      </c>
      <c r="BA226">
        <v>2</v>
      </c>
      <c r="BB226" t="s">
        <v>13</v>
      </c>
      <c r="BC226">
        <v>100</v>
      </c>
      <c r="BD226">
        <v>57</v>
      </c>
      <c r="BE226" t="s">
        <v>270</v>
      </c>
      <c r="BF226">
        <v>0</v>
      </c>
      <c r="BG226">
        <v>1.97</v>
      </c>
      <c r="BH226">
        <v>20</v>
      </c>
      <c r="BI226" t="s">
        <v>11</v>
      </c>
      <c r="BJ226" t="s">
        <v>44</v>
      </c>
      <c r="BK226" t="s">
        <v>5</v>
      </c>
      <c r="BL226">
        <v>1</v>
      </c>
      <c r="BM226" t="s">
        <v>22</v>
      </c>
      <c r="BN226">
        <v>1.97</v>
      </c>
      <c r="BO226" t="s">
        <v>5</v>
      </c>
      <c r="BP226">
        <v>1</v>
      </c>
      <c r="BQ226" t="s">
        <v>5</v>
      </c>
      <c r="BR226" t="s">
        <v>8</v>
      </c>
      <c r="BS226" t="s">
        <v>43</v>
      </c>
      <c r="BT226">
        <v>96</v>
      </c>
      <c r="BU226" t="s">
        <v>6</v>
      </c>
      <c r="BV226" t="s">
        <v>192</v>
      </c>
      <c r="BW226" t="s">
        <v>42</v>
      </c>
      <c r="BX226" t="s">
        <v>3</v>
      </c>
      <c r="BY226">
        <v>1</v>
      </c>
      <c r="BZ226" t="s">
        <v>29</v>
      </c>
      <c r="CA226" t="s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6"/>
        <v>0</v>
      </c>
      <c r="FB226" t="b">
        <f t="shared" si="47"/>
        <v>0</v>
      </c>
    </row>
    <row r="227" spans="1:158" hidden="1" x14ac:dyDescent="0.2">
      <c r="A227">
        <v>281</v>
      </c>
      <c r="B227" s="7" t="s">
        <v>1121</v>
      </c>
      <c r="C227" t="s">
        <v>17</v>
      </c>
      <c r="D227">
        <v>421894406</v>
      </c>
      <c r="E227" t="s">
        <v>1120</v>
      </c>
      <c r="F227">
        <v>421575490</v>
      </c>
      <c r="G227" t="s">
        <v>6</v>
      </c>
      <c r="H227" s="1">
        <v>1</v>
      </c>
      <c r="I227" s="1">
        <v>2</v>
      </c>
      <c r="J227" s="1">
        <f>VLOOKUP(B227,'[4]AVL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43"/>
        <v>630</v>
      </c>
      <c r="AL227" s="1">
        <f t="shared" si="44"/>
        <v>980</v>
      </c>
      <c r="AQ227" s="1">
        <f>VLOOKUP($B227,'[2]AVL F03 05.05.26_לעבוד'!$B$29:$H$721,6,)</f>
        <v>0</v>
      </c>
      <c r="AR227" s="1" t="s">
        <v>25</v>
      </c>
      <c r="AS227" s="1" t="s">
        <v>14</v>
      </c>
      <c r="AT227">
        <f t="shared" si="45"/>
        <v>168.8</v>
      </c>
      <c r="AU227" t="str">
        <f>VLOOKUP(B227,'[3]AVL F03 05.05.26_לעבוד'!$B$27:$B$694,1,)</f>
        <v>ADRF6780ACPZN</v>
      </c>
      <c r="AW227" t="s">
        <v>1744</v>
      </c>
      <c r="AX227">
        <v>1</v>
      </c>
      <c r="AY227">
        <v>84.4</v>
      </c>
      <c r="AZ227" t="s">
        <v>0</v>
      </c>
      <c r="BA227">
        <v>1</v>
      </c>
      <c r="BB227" t="s">
        <v>13</v>
      </c>
      <c r="BC227">
        <v>356</v>
      </c>
      <c r="BD227">
        <v>175</v>
      </c>
      <c r="BE227" t="s">
        <v>270</v>
      </c>
      <c r="BF227">
        <v>0</v>
      </c>
      <c r="BG227">
        <v>84.4</v>
      </c>
      <c r="BH227">
        <v>20</v>
      </c>
      <c r="BI227" t="s">
        <v>11</v>
      </c>
      <c r="BJ227" t="s">
        <v>44</v>
      </c>
      <c r="BK227" t="s">
        <v>5</v>
      </c>
      <c r="BL227">
        <v>1</v>
      </c>
      <c r="BM227" t="s">
        <v>22</v>
      </c>
      <c r="BN227">
        <v>84.4</v>
      </c>
      <c r="BO227" t="s">
        <v>5</v>
      </c>
      <c r="BP227">
        <v>1</v>
      </c>
      <c r="BQ227" t="s">
        <v>5</v>
      </c>
      <c r="BR227" t="s">
        <v>8</v>
      </c>
      <c r="BS227" t="s">
        <v>43</v>
      </c>
      <c r="BT227">
        <v>490</v>
      </c>
      <c r="BU227" t="s">
        <v>6</v>
      </c>
      <c r="BV227" t="s">
        <v>5</v>
      </c>
      <c r="BW227" t="s">
        <v>42</v>
      </c>
      <c r="BX227" t="s">
        <v>3</v>
      </c>
      <c r="BY227">
        <v>1</v>
      </c>
      <c r="BZ227" t="s">
        <v>29</v>
      </c>
      <c r="CA227" t="s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6"/>
        <v>0</v>
      </c>
      <c r="FB227" t="b">
        <f t="shared" si="47"/>
        <v>0</v>
      </c>
    </row>
    <row r="228" spans="1:158" hidden="1" x14ac:dyDescent="0.2">
      <c r="A228">
        <v>282</v>
      </c>
      <c r="B228" s="7" t="s">
        <v>1119</v>
      </c>
      <c r="C228" t="s">
        <v>17</v>
      </c>
      <c r="D228">
        <v>402663752</v>
      </c>
      <c r="E228" t="s">
        <v>1118</v>
      </c>
      <c r="G228" t="s">
        <v>6</v>
      </c>
      <c r="H228" s="1">
        <v>2</v>
      </c>
      <c r="I228" s="1">
        <v>1</v>
      </c>
      <c r="J228" s="1">
        <f>VLOOKUP(B228,'[4]AVL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43"/>
        <v>315</v>
      </c>
      <c r="AL228" s="1">
        <f t="shared" si="44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107</v>
      </c>
      <c r="AQ228" s="1">
        <f>VLOOKUP($B228,'[2]AVL F03 05.05.26_לעבוד'!$B$29:$H$721,6,)</f>
        <v>0</v>
      </c>
      <c r="AR228" s="1" t="s">
        <v>25</v>
      </c>
      <c r="AS228" s="1" t="s">
        <v>14</v>
      </c>
      <c r="AT228">
        <f t="shared" si="45"/>
        <v>12.37</v>
      </c>
      <c r="AU228" t="str">
        <f>VLOOKUP(B228,'[3]AVL F03 05.05.26_לעבוד'!$B$27:$B$694,1,)</f>
        <v>ADXL375BCCZ</v>
      </c>
      <c r="AW228" t="s">
        <v>1744</v>
      </c>
      <c r="AX228">
        <v>1</v>
      </c>
      <c r="AY228">
        <v>12.37</v>
      </c>
      <c r="AZ228" t="s">
        <v>0</v>
      </c>
      <c r="BA228">
        <v>2</v>
      </c>
      <c r="BB228" t="s">
        <v>13</v>
      </c>
      <c r="BC228">
        <v>101</v>
      </c>
      <c r="BD228">
        <v>76</v>
      </c>
      <c r="BE228" t="s">
        <v>270</v>
      </c>
      <c r="BF228">
        <v>0</v>
      </c>
      <c r="BG228">
        <v>12.37</v>
      </c>
      <c r="BH228">
        <v>20</v>
      </c>
      <c r="BI228" t="s">
        <v>11</v>
      </c>
      <c r="BJ228" t="s">
        <v>44</v>
      </c>
      <c r="BK228" t="s">
        <v>5</v>
      </c>
      <c r="BL228">
        <v>1</v>
      </c>
      <c r="BM228" t="s">
        <v>22</v>
      </c>
      <c r="BN228">
        <v>12.37</v>
      </c>
      <c r="BO228" t="s">
        <v>5</v>
      </c>
      <c r="BP228">
        <v>1</v>
      </c>
      <c r="BQ228" t="s">
        <v>5</v>
      </c>
      <c r="BR228" t="s">
        <v>8</v>
      </c>
      <c r="BS228" t="s">
        <v>43</v>
      </c>
      <c r="BT228">
        <v>490</v>
      </c>
      <c r="BU228" t="s">
        <v>6</v>
      </c>
      <c r="BV228" t="s">
        <v>368</v>
      </c>
      <c r="BW228" t="s">
        <v>42</v>
      </c>
      <c r="BX228" t="s">
        <v>3</v>
      </c>
      <c r="BY228">
        <v>1</v>
      </c>
      <c r="BZ228" t="s">
        <v>29</v>
      </c>
      <c r="CA228" t="s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6"/>
        <v>0</v>
      </c>
      <c r="FB228" t="b">
        <f t="shared" si="47"/>
        <v>0</v>
      </c>
    </row>
    <row r="229" spans="1:158" hidden="1" x14ac:dyDescent="0.2">
      <c r="A229">
        <v>283</v>
      </c>
      <c r="B229" s="7" t="s">
        <v>1117</v>
      </c>
      <c r="C229" t="s">
        <v>17</v>
      </c>
      <c r="D229">
        <v>422241979</v>
      </c>
      <c r="E229" t="s">
        <v>1116</v>
      </c>
      <c r="G229" t="s">
        <v>6</v>
      </c>
      <c r="H229" s="1">
        <v>2</v>
      </c>
      <c r="I229" s="1">
        <v>8</v>
      </c>
      <c r="J229" s="1">
        <f>VLOOKUP(B229,'[4]AVL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43"/>
        <v>2520</v>
      </c>
      <c r="AL229" s="1">
        <f t="shared" si="44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26</v>
      </c>
      <c r="AQ229" s="1" t="str">
        <f>VLOOKUP($B229,'[2]AVL F03 05.05.26_לעבוד'!$B$29:$H$721,6,)</f>
        <v>נדרשת עזרה אלתא</v>
      </c>
      <c r="AR229" s="1" t="s">
        <v>15</v>
      </c>
      <c r="AS229" s="1" t="s">
        <v>14</v>
      </c>
      <c r="AT229">
        <f t="shared" si="45"/>
        <v>0.8</v>
      </c>
      <c r="AU229" t="str">
        <f>VLOOKUP(B229,'[3]AVL F03 05.05.26_לעבוד'!$B$27:$B$694,1,)</f>
        <v>AF0201JR-0733RL</v>
      </c>
      <c r="AW229" t="s">
        <v>1788</v>
      </c>
      <c r="AX229">
        <v>1</v>
      </c>
      <c r="AY229">
        <v>0.1</v>
      </c>
      <c r="AZ229" t="s">
        <v>0</v>
      </c>
      <c r="BA229">
        <v>2</v>
      </c>
      <c r="BB229" t="s">
        <v>13</v>
      </c>
      <c r="BC229">
        <v>96</v>
      </c>
      <c r="BD229">
        <v>99</v>
      </c>
      <c r="BE229" t="s">
        <v>24</v>
      </c>
      <c r="BF229">
        <v>0</v>
      </c>
      <c r="BG229">
        <v>0.1</v>
      </c>
      <c r="BH229">
        <v>20</v>
      </c>
      <c r="BI229" t="s">
        <v>11</v>
      </c>
      <c r="BJ229" t="s">
        <v>23</v>
      </c>
      <c r="BK229" t="s">
        <v>5</v>
      </c>
      <c r="BL229">
        <v>1</v>
      </c>
      <c r="BM229" t="s">
        <v>22</v>
      </c>
      <c r="BN229">
        <v>0.1</v>
      </c>
      <c r="BO229" t="s">
        <v>5</v>
      </c>
      <c r="BP229">
        <v>1</v>
      </c>
      <c r="BQ229" t="s">
        <v>5</v>
      </c>
      <c r="BR229" t="s">
        <v>8</v>
      </c>
      <c r="BS229" t="s">
        <v>21</v>
      </c>
      <c r="BT229">
        <v>10000</v>
      </c>
      <c r="BU229" t="s">
        <v>6</v>
      </c>
      <c r="BV229" t="s">
        <v>5</v>
      </c>
      <c r="BW229" t="s">
        <v>20</v>
      </c>
      <c r="BX229" t="s">
        <v>3</v>
      </c>
      <c r="BY229">
        <v>1</v>
      </c>
      <c r="BZ229" t="s">
        <v>29</v>
      </c>
      <c r="CA229" t="s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6"/>
        <v>0</v>
      </c>
      <c r="FB229" t="b">
        <f t="shared" si="47"/>
        <v>0</v>
      </c>
    </row>
    <row r="230" spans="1:158" hidden="1" x14ac:dyDescent="0.2">
      <c r="A230">
        <v>285</v>
      </c>
      <c r="B230" s="7" t="s">
        <v>1114</v>
      </c>
      <c r="C230" t="s">
        <v>17</v>
      </c>
      <c r="D230">
        <v>414779311</v>
      </c>
      <c r="E230" t="s">
        <v>1113</v>
      </c>
      <c r="G230" t="s">
        <v>6</v>
      </c>
      <c r="H230" s="1">
        <v>1</v>
      </c>
      <c r="I230" s="1">
        <v>11</v>
      </c>
      <c r="J230" s="1">
        <f>VLOOKUP(B230,'[4]AVL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43"/>
        <v>3465</v>
      </c>
      <c r="AL230" s="1">
        <f t="shared" si="44"/>
        <v>3465</v>
      </c>
      <c r="AP230" s="1" t="s">
        <v>85</v>
      </c>
      <c r="AQ230" s="1">
        <f>VLOOKUP($B230,'[2]AVL F03 05.05.26_לעבוד'!$B$29:$H$721,6,)</f>
        <v>0</v>
      </c>
      <c r="AR230" s="1" t="s">
        <v>78</v>
      </c>
      <c r="AS230" s="1" t="s">
        <v>14</v>
      </c>
      <c r="AT230">
        <f t="shared" si="45"/>
        <v>314.05</v>
      </c>
      <c r="AU230" t="str">
        <f>VLOOKUP(B230,'[3]AVL F03 05.05.26_לעבוד'!$B$27:$B$694,1,)</f>
        <v>AKF-1938</v>
      </c>
      <c r="AW230" t="s">
        <v>1785</v>
      </c>
      <c r="AX230" t="s">
        <v>2</v>
      </c>
      <c r="AY230">
        <v>28.55</v>
      </c>
      <c r="AZ230" t="s">
        <v>0</v>
      </c>
      <c r="BA230">
        <v>1</v>
      </c>
      <c r="BB230" t="s">
        <v>13</v>
      </c>
      <c r="BC230">
        <v>357</v>
      </c>
      <c r="BD230">
        <v>259</v>
      </c>
      <c r="BE230" t="s">
        <v>34</v>
      </c>
      <c r="BF230">
        <v>0</v>
      </c>
      <c r="BG230">
        <v>28.55</v>
      </c>
      <c r="BH230">
        <v>20</v>
      </c>
      <c r="BI230" t="s">
        <v>11</v>
      </c>
      <c r="BJ230" t="s">
        <v>138</v>
      </c>
      <c r="BK230" t="s">
        <v>5</v>
      </c>
      <c r="BL230">
        <v>1</v>
      </c>
      <c r="BM230" t="s">
        <v>75</v>
      </c>
      <c r="BN230">
        <v>28.55</v>
      </c>
      <c r="BO230" t="s">
        <v>5</v>
      </c>
      <c r="BP230">
        <v>1</v>
      </c>
      <c r="BQ230" t="s">
        <v>5</v>
      </c>
      <c r="BR230" t="s">
        <v>8</v>
      </c>
      <c r="BS230" t="s">
        <v>137</v>
      </c>
      <c r="BT230">
        <v>1</v>
      </c>
      <c r="BU230" t="s">
        <v>6</v>
      </c>
      <c r="BV230" t="s">
        <v>5</v>
      </c>
      <c r="BW230" t="s">
        <v>81</v>
      </c>
      <c r="BX230" t="s">
        <v>3</v>
      </c>
      <c r="BY230" t="s">
        <v>2</v>
      </c>
      <c r="BZ230" t="s">
        <v>1</v>
      </c>
      <c r="CA230" t="s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6"/>
        <v>0</v>
      </c>
      <c r="FB230" t="b">
        <f t="shared" si="47"/>
        <v>0</v>
      </c>
    </row>
    <row r="231" spans="1:158" hidden="1" x14ac:dyDescent="0.2">
      <c r="A231">
        <v>286</v>
      </c>
      <c r="B231" s="7" t="s">
        <v>1112</v>
      </c>
      <c r="C231" t="s">
        <v>17</v>
      </c>
      <c r="D231">
        <v>401383585</v>
      </c>
      <c r="E231" t="s">
        <v>1110</v>
      </c>
      <c r="G231" t="s">
        <v>6</v>
      </c>
      <c r="H231" s="1">
        <v>1</v>
      </c>
      <c r="I231" s="1">
        <v>4</v>
      </c>
      <c r="J231" s="1">
        <f>VLOOKUP(B231,'[4]AVL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43"/>
        <v>1260</v>
      </c>
      <c r="AL231" s="1">
        <f t="shared" si="44"/>
        <v>2000</v>
      </c>
      <c r="AQ231" s="1">
        <f>VLOOKUP($B231,'[2]AVL F03 05.05.26_לעבוד'!$B$29:$H$721,6,)</f>
        <v>0</v>
      </c>
      <c r="AR231" s="1" t="s">
        <v>25</v>
      </c>
      <c r="AS231" s="1" t="s">
        <v>14</v>
      </c>
      <c r="AT231">
        <f t="shared" si="45"/>
        <v>4.16</v>
      </c>
      <c r="AU231" t="str">
        <f>VLOOKUP(B231,'[3]AVL F03 05.05.26_לעבוד'!$B$27:$B$694,1,)</f>
        <v>AM26LV31EIPWR</v>
      </c>
      <c r="AW231" t="s">
        <v>1744</v>
      </c>
      <c r="AX231" t="s">
        <v>41</v>
      </c>
      <c r="AY231">
        <v>1.04</v>
      </c>
      <c r="AZ231" t="s">
        <v>0</v>
      </c>
      <c r="BA231">
        <v>1</v>
      </c>
      <c r="BB231" t="s">
        <v>13</v>
      </c>
      <c r="BC231">
        <v>317</v>
      </c>
      <c r="BD231">
        <v>121</v>
      </c>
      <c r="BE231" t="s">
        <v>45</v>
      </c>
      <c r="BF231">
        <v>0</v>
      </c>
      <c r="BG231">
        <v>1.04</v>
      </c>
      <c r="BH231">
        <v>20</v>
      </c>
      <c r="BI231" t="s">
        <v>11</v>
      </c>
      <c r="BJ231" t="s">
        <v>44</v>
      </c>
      <c r="BK231" t="s">
        <v>5</v>
      </c>
      <c r="BL231">
        <v>1</v>
      </c>
      <c r="BM231" t="s">
        <v>22</v>
      </c>
      <c r="BN231">
        <v>1.04</v>
      </c>
      <c r="BO231" t="s">
        <v>5</v>
      </c>
      <c r="BP231">
        <v>1</v>
      </c>
      <c r="BQ231" t="s">
        <v>5</v>
      </c>
      <c r="BR231" t="s">
        <v>8</v>
      </c>
      <c r="BS231" t="s">
        <v>43</v>
      </c>
      <c r="BT231">
        <v>2000</v>
      </c>
      <c r="BU231" t="s">
        <v>6</v>
      </c>
      <c r="BV231" t="s">
        <v>31</v>
      </c>
      <c r="BW231" t="s">
        <v>42</v>
      </c>
      <c r="BX231" t="s">
        <v>3</v>
      </c>
      <c r="BY231" t="s">
        <v>41</v>
      </c>
      <c r="BZ231" t="s">
        <v>1</v>
      </c>
      <c r="CA231" t="s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6"/>
        <v>0</v>
      </c>
      <c r="FB231" t="b">
        <f t="shared" si="47"/>
        <v>0</v>
      </c>
    </row>
    <row r="232" spans="1:158" hidden="1" x14ac:dyDescent="0.2">
      <c r="A232">
        <v>287</v>
      </c>
      <c r="B232" s="7" t="s">
        <v>1111</v>
      </c>
      <c r="C232" t="s">
        <v>17</v>
      </c>
      <c r="D232">
        <v>401499257</v>
      </c>
      <c r="E232" t="s">
        <v>1110</v>
      </c>
      <c r="F232">
        <v>400481641</v>
      </c>
      <c r="G232" t="s">
        <v>6</v>
      </c>
      <c r="H232" s="1">
        <v>2</v>
      </c>
      <c r="I232" s="1">
        <v>1</v>
      </c>
      <c r="J232" s="1">
        <f>VLOOKUP(B232,'[4]AVL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43"/>
        <v>315</v>
      </c>
      <c r="AL232" s="1">
        <f t="shared" si="44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107</v>
      </c>
      <c r="AQ232" s="1">
        <f>VLOOKUP($B232,'[2]AVL F03 05.05.26_לעבוד'!$B$29:$H$721,6,)</f>
        <v>0</v>
      </c>
      <c r="AR232" s="1" t="s">
        <v>25</v>
      </c>
      <c r="AS232" s="1" t="s">
        <v>14</v>
      </c>
      <c r="AT232">
        <f t="shared" si="45"/>
        <v>1.1200000000000001</v>
      </c>
      <c r="AU232" t="str">
        <f>VLOOKUP(B232,'[3]AVL F03 05.05.26_לעבוד'!$B$27:$B$694,1,)</f>
        <v>AM26LV31ESDREP</v>
      </c>
      <c r="AW232" t="s">
        <v>1744</v>
      </c>
      <c r="AX232">
        <v>1</v>
      </c>
      <c r="AY232">
        <v>1.1200000000000001</v>
      </c>
      <c r="AZ232" t="s">
        <v>0</v>
      </c>
      <c r="BA232">
        <v>2</v>
      </c>
      <c r="BB232" t="s">
        <v>13</v>
      </c>
      <c r="BC232">
        <v>100</v>
      </c>
      <c r="BD232">
        <v>49</v>
      </c>
      <c r="BE232" t="s">
        <v>45</v>
      </c>
      <c r="BF232">
        <v>0</v>
      </c>
      <c r="BG232">
        <v>1.1200000000000001</v>
      </c>
      <c r="BH232">
        <v>20</v>
      </c>
      <c r="BI232" t="s">
        <v>11</v>
      </c>
      <c r="BJ232" t="s">
        <v>44</v>
      </c>
      <c r="BK232" t="s">
        <v>5</v>
      </c>
      <c r="BL232">
        <v>1</v>
      </c>
      <c r="BM232" t="s">
        <v>22</v>
      </c>
      <c r="BN232">
        <v>1.1200000000000001</v>
      </c>
      <c r="BO232" t="s">
        <v>5</v>
      </c>
      <c r="BP232">
        <v>1</v>
      </c>
      <c r="BQ232" t="s">
        <v>5</v>
      </c>
      <c r="BR232" t="s">
        <v>8</v>
      </c>
      <c r="BS232" t="s">
        <v>43</v>
      </c>
      <c r="BT232">
        <v>2500</v>
      </c>
      <c r="BU232" t="s">
        <v>6</v>
      </c>
      <c r="BV232" t="s">
        <v>31</v>
      </c>
      <c r="BW232" t="s">
        <v>42</v>
      </c>
      <c r="BX232" t="s">
        <v>3</v>
      </c>
      <c r="BY232">
        <v>1</v>
      </c>
      <c r="BZ232" t="s">
        <v>29</v>
      </c>
      <c r="CA232" t="s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6"/>
        <v>0</v>
      </c>
      <c r="FB232" t="b">
        <f t="shared" si="47"/>
        <v>0</v>
      </c>
    </row>
    <row r="233" spans="1:158" hidden="1" x14ac:dyDescent="0.2">
      <c r="A233">
        <v>288</v>
      </c>
      <c r="B233" s="7" t="s">
        <v>1109</v>
      </c>
      <c r="C233" t="s">
        <v>17</v>
      </c>
      <c r="D233">
        <v>401383588</v>
      </c>
      <c r="E233" t="s">
        <v>1108</v>
      </c>
      <c r="G233" t="s">
        <v>6</v>
      </c>
      <c r="H233" s="1">
        <v>1</v>
      </c>
      <c r="I233" s="1">
        <v>2</v>
      </c>
      <c r="J233" s="1">
        <f>VLOOKUP(B233,'[4]AVL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43"/>
        <v>630</v>
      </c>
      <c r="AL233" s="1">
        <f t="shared" si="44"/>
        <v>2000</v>
      </c>
      <c r="AQ233" s="1">
        <f>VLOOKUP($B233,'[2]AVL F03 05.05.26_לעבוד'!$B$29:$H$721,6,)</f>
        <v>0</v>
      </c>
      <c r="AR233" s="1" t="s">
        <v>25</v>
      </c>
      <c r="AS233" s="1" t="s">
        <v>14</v>
      </c>
      <c r="AT233">
        <f t="shared" si="45"/>
        <v>1.1200000000000001</v>
      </c>
      <c r="AU233" t="str">
        <f>VLOOKUP(B233,'[3]AVL F03 05.05.26_לעבוד'!$B$27:$B$694,1,)</f>
        <v>AM26LV32EIPWR</v>
      </c>
      <c r="AW233" t="s">
        <v>1744</v>
      </c>
      <c r="AX233" t="s">
        <v>41</v>
      </c>
      <c r="AY233">
        <v>0.56000000000000005</v>
      </c>
      <c r="AZ233" t="s">
        <v>0</v>
      </c>
      <c r="BA233">
        <v>1</v>
      </c>
      <c r="BB233" t="s">
        <v>13</v>
      </c>
      <c r="BC233">
        <v>317</v>
      </c>
      <c r="BD233">
        <v>185</v>
      </c>
      <c r="BE233" t="s">
        <v>45</v>
      </c>
      <c r="BF233">
        <v>0</v>
      </c>
      <c r="BG233">
        <v>0.56000000000000005</v>
      </c>
      <c r="BH233">
        <v>20</v>
      </c>
      <c r="BI233" t="s">
        <v>11</v>
      </c>
      <c r="BJ233" t="s">
        <v>44</v>
      </c>
      <c r="BK233" t="s">
        <v>5</v>
      </c>
      <c r="BL233">
        <v>1</v>
      </c>
      <c r="BM233" t="s">
        <v>75</v>
      </c>
      <c r="BN233">
        <v>0.56000000000000005</v>
      </c>
      <c r="BO233" t="s">
        <v>5</v>
      </c>
      <c r="BP233">
        <v>1</v>
      </c>
      <c r="BQ233" t="s">
        <v>5</v>
      </c>
      <c r="BR233" t="s">
        <v>8</v>
      </c>
      <c r="BS233" t="s">
        <v>43</v>
      </c>
      <c r="BT233">
        <v>2000</v>
      </c>
      <c r="BU233" t="s">
        <v>6</v>
      </c>
      <c r="BV233" t="s">
        <v>31</v>
      </c>
      <c r="BW233" t="s">
        <v>42</v>
      </c>
      <c r="BX233" t="s">
        <v>3</v>
      </c>
      <c r="BY233" t="s">
        <v>41</v>
      </c>
      <c r="BZ233" t="s">
        <v>1</v>
      </c>
      <c r="CA233" t="s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6"/>
        <v>0</v>
      </c>
      <c r="FB233" t="b">
        <f t="shared" si="47"/>
        <v>0</v>
      </c>
    </row>
    <row r="234" spans="1:158" hidden="1" x14ac:dyDescent="0.2">
      <c r="A234">
        <v>289</v>
      </c>
      <c r="B234" s="7" t="s">
        <v>1107</v>
      </c>
      <c r="C234" t="s">
        <v>17</v>
      </c>
      <c r="D234">
        <v>405906335</v>
      </c>
      <c r="E234" t="s">
        <v>1106</v>
      </c>
      <c r="G234" t="s">
        <v>6</v>
      </c>
      <c r="H234" s="1">
        <v>2</v>
      </c>
      <c r="I234" s="1">
        <v>1</v>
      </c>
      <c r="J234" s="1">
        <f>VLOOKUP(B234,'[4]AVL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43"/>
        <v>315</v>
      </c>
      <c r="AL234" s="1">
        <f t="shared" si="44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26</v>
      </c>
      <c r="AQ234" s="1">
        <f>VLOOKUP($B234,'[2]AVL F03 05.05.26_לעבוד'!$B$29:$H$721,6,)</f>
        <v>0</v>
      </c>
      <c r="AR234" s="1" t="s">
        <v>25</v>
      </c>
      <c r="AS234" s="1" t="s">
        <v>14</v>
      </c>
      <c r="AT234">
        <f t="shared" si="45"/>
        <v>1.79</v>
      </c>
      <c r="AU234" t="str">
        <f>VLOOKUP(B234,'[3]AVL F03 05.05.26_לעבוד'!$B$27:$B$694,1,)</f>
        <v>AS0B226-S68Q-7H</v>
      </c>
      <c r="AW234" t="s">
        <v>1702</v>
      </c>
      <c r="AX234" t="s">
        <v>144</v>
      </c>
      <c r="AY234">
        <v>1.79</v>
      </c>
      <c r="AZ234" t="s">
        <v>0</v>
      </c>
      <c r="BA234">
        <v>2</v>
      </c>
      <c r="BB234" t="s">
        <v>13</v>
      </c>
      <c r="BC234">
        <v>98</v>
      </c>
      <c r="BD234">
        <v>70</v>
      </c>
      <c r="BE234" t="s">
        <v>131</v>
      </c>
      <c r="BF234">
        <v>0</v>
      </c>
      <c r="BG234">
        <v>1.79</v>
      </c>
      <c r="BH234">
        <v>20</v>
      </c>
      <c r="BI234" t="s">
        <v>11</v>
      </c>
      <c r="BJ234" t="s">
        <v>10</v>
      </c>
      <c r="BK234" t="s">
        <v>5</v>
      </c>
      <c r="BL234">
        <v>1</v>
      </c>
      <c r="BM234" t="s">
        <v>38</v>
      </c>
      <c r="BN234">
        <v>1.79</v>
      </c>
      <c r="BO234" t="s">
        <v>5</v>
      </c>
      <c r="BP234">
        <v>1</v>
      </c>
      <c r="BQ234" t="s">
        <v>5</v>
      </c>
      <c r="BR234" t="s">
        <v>8</v>
      </c>
      <c r="BS234" t="s">
        <v>7</v>
      </c>
      <c r="BT234">
        <v>400</v>
      </c>
      <c r="BU234" t="s">
        <v>6</v>
      </c>
      <c r="BV234" t="s">
        <v>31</v>
      </c>
      <c r="BW234" t="s">
        <v>4</v>
      </c>
      <c r="BX234" t="s">
        <v>3</v>
      </c>
      <c r="BY234" t="s">
        <v>144</v>
      </c>
      <c r="BZ234" t="s">
        <v>1</v>
      </c>
      <c r="CA234" t="s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6"/>
        <v>0</v>
      </c>
      <c r="FB234" t="b">
        <f t="shared" si="47"/>
        <v>0</v>
      </c>
    </row>
    <row r="235" spans="1:158" hidden="1" x14ac:dyDescent="0.2">
      <c r="A235">
        <v>291</v>
      </c>
      <c r="B235" s="7" t="s">
        <v>1105</v>
      </c>
      <c r="C235" t="s">
        <v>17</v>
      </c>
      <c r="D235">
        <v>400445430</v>
      </c>
      <c r="E235" t="s">
        <v>1104</v>
      </c>
      <c r="G235" t="s">
        <v>6</v>
      </c>
      <c r="H235" s="1">
        <v>2</v>
      </c>
      <c r="I235" s="1">
        <v>35</v>
      </c>
      <c r="J235" s="1">
        <f>VLOOKUP(B235,'[4]AVL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43"/>
        <v>11025</v>
      </c>
      <c r="AL235" s="1">
        <f t="shared" si="44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26</v>
      </c>
      <c r="AQ235" s="1">
        <f>VLOOKUP($B235,'[2]AVL F03 05.05.26_לעבוד'!$B$29:$H$721,6,)</f>
        <v>0</v>
      </c>
      <c r="AR235" s="1" t="s">
        <v>25</v>
      </c>
      <c r="AS235" s="1" t="s">
        <v>14</v>
      </c>
      <c r="AT235">
        <f t="shared" si="45"/>
        <v>4.2</v>
      </c>
      <c r="AU235" t="str">
        <f>VLOOKUP(B235,'[3]AVL F03 05.05.26_לעבוד'!$B$27:$B$694,1,)</f>
        <v>ASMT-RF45-AN002</v>
      </c>
      <c r="AW235" t="s">
        <v>1741</v>
      </c>
      <c r="AX235" t="s">
        <v>41</v>
      </c>
      <c r="AY235">
        <v>0.12</v>
      </c>
      <c r="AZ235" t="s">
        <v>0</v>
      </c>
      <c r="BA235">
        <v>2</v>
      </c>
      <c r="BB235" t="s">
        <v>13</v>
      </c>
      <c r="BC235">
        <v>102</v>
      </c>
      <c r="BD235">
        <v>36</v>
      </c>
      <c r="BE235" t="s">
        <v>645</v>
      </c>
      <c r="BF235">
        <v>0</v>
      </c>
      <c r="BG235">
        <v>0.12</v>
      </c>
      <c r="BH235">
        <v>20</v>
      </c>
      <c r="BI235" t="s">
        <v>11</v>
      </c>
      <c r="BJ235" t="s">
        <v>533</v>
      </c>
      <c r="BK235" t="s">
        <v>5</v>
      </c>
      <c r="BL235">
        <v>1</v>
      </c>
      <c r="BM235" t="s">
        <v>22</v>
      </c>
      <c r="BN235">
        <v>0.12</v>
      </c>
      <c r="BO235" t="s">
        <v>5</v>
      </c>
      <c r="BP235">
        <v>1</v>
      </c>
      <c r="BQ235" t="s">
        <v>5</v>
      </c>
      <c r="BR235" t="s">
        <v>8</v>
      </c>
      <c r="BS235" t="s">
        <v>538</v>
      </c>
      <c r="BT235">
        <v>4000</v>
      </c>
      <c r="BU235" t="s">
        <v>6</v>
      </c>
      <c r="BV235" t="s">
        <v>31</v>
      </c>
      <c r="BW235" t="s">
        <v>532</v>
      </c>
      <c r="BX235" t="s">
        <v>3</v>
      </c>
      <c r="BY235" t="s">
        <v>41</v>
      </c>
      <c r="BZ235" t="s">
        <v>1</v>
      </c>
      <c r="CA235" t="s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6"/>
        <v>0</v>
      </c>
      <c r="FB235" t="b">
        <f t="shared" si="47"/>
        <v>0</v>
      </c>
    </row>
    <row r="236" spans="1:158" hidden="1" x14ac:dyDescent="0.2">
      <c r="A236">
        <v>292</v>
      </c>
      <c r="B236" s="7" t="s">
        <v>1103</v>
      </c>
      <c r="C236" t="s">
        <v>17</v>
      </c>
      <c r="D236">
        <v>400445425</v>
      </c>
      <c r="E236" t="s">
        <v>1102</v>
      </c>
      <c r="G236" t="s">
        <v>6</v>
      </c>
      <c r="H236" s="1">
        <v>2</v>
      </c>
      <c r="I236" s="1">
        <v>5</v>
      </c>
      <c r="J236" s="1">
        <f>VLOOKUP(B236,'[4]AVL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43"/>
        <v>1575</v>
      </c>
      <c r="AL236" s="1">
        <f t="shared" si="44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26</v>
      </c>
      <c r="AQ236" s="1">
        <f>VLOOKUP($B236,'[2]AVL F03 05.05.26_לעבוד'!$B$29:$H$721,6,)</f>
        <v>0</v>
      </c>
      <c r="AR236" s="1" t="s">
        <v>25</v>
      </c>
      <c r="AS236" s="1" t="s">
        <v>14</v>
      </c>
      <c r="AT236">
        <f t="shared" si="45"/>
        <v>0.5</v>
      </c>
      <c r="AU236" t="str">
        <f>VLOOKUP(B236,'[3]AVL F03 05.05.26_לעבוד'!$B$27:$B$694,1,)</f>
        <v>ASMT-RR45-AQ902</v>
      </c>
      <c r="AW236" t="s">
        <v>1741</v>
      </c>
      <c r="AX236" t="s">
        <v>41</v>
      </c>
      <c r="AY236">
        <v>0.1</v>
      </c>
      <c r="AZ236" t="s">
        <v>0</v>
      </c>
      <c r="BA236">
        <v>2</v>
      </c>
      <c r="BB236" t="s">
        <v>13</v>
      </c>
      <c r="BC236">
        <v>102</v>
      </c>
      <c r="BD236">
        <v>38</v>
      </c>
      <c r="BE236" t="s">
        <v>131</v>
      </c>
      <c r="BF236">
        <v>0</v>
      </c>
      <c r="BG236">
        <v>0.1</v>
      </c>
      <c r="BH236">
        <v>20</v>
      </c>
      <c r="BI236" t="s">
        <v>11</v>
      </c>
      <c r="BJ236" t="s">
        <v>533</v>
      </c>
      <c r="BK236" t="s">
        <v>5</v>
      </c>
      <c r="BL236">
        <v>1</v>
      </c>
      <c r="BM236" t="s">
        <v>84</v>
      </c>
      <c r="BN236">
        <v>0.1</v>
      </c>
      <c r="BO236" t="s">
        <v>5</v>
      </c>
      <c r="BP236">
        <v>1</v>
      </c>
      <c r="BQ236" t="s">
        <v>5</v>
      </c>
      <c r="BR236" t="s">
        <v>8</v>
      </c>
      <c r="BS236" t="s">
        <v>538</v>
      </c>
      <c r="BT236">
        <v>4000</v>
      </c>
      <c r="BU236" t="s">
        <v>6</v>
      </c>
      <c r="BV236" t="s">
        <v>31</v>
      </c>
      <c r="BW236" t="s">
        <v>532</v>
      </c>
      <c r="BX236" t="s">
        <v>3</v>
      </c>
      <c r="BY236" t="s">
        <v>41</v>
      </c>
      <c r="BZ236" t="s">
        <v>1</v>
      </c>
      <c r="CA236" t="s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6"/>
        <v>0</v>
      </c>
      <c r="FB236" t="b">
        <f t="shared" si="47"/>
        <v>0</v>
      </c>
    </row>
    <row r="237" spans="1:158" hidden="1" x14ac:dyDescent="0.2">
      <c r="A237">
        <v>293</v>
      </c>
      <c r="B237" s="7" t="s">
        <v>1101</v>
      </c>
      <c r="C237" t="s">
        <v>17</v>
      </c>
      <c r="D237">
        <v>400606332</v>
      </c>
      <c r="E237" t="s">
        <v>1100</v>
      </c>
      <c r="F237">
        <v>414596412</v>
      </c>
      <c r="G237" t="s">
        <v>6</v>
      </c>
      <c r="H237" s="1">
        <v>2</v>
      </c>
      <c r="I237" s="1">
        <v>17</v>
      </c>
      <c r="J237" s="1">
        <f>VLOOKUP(B237,'[4]AVL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43"/>
        <v>5355</v>
      </c>
      <c r="AL237" s="1">
        <f t="shared" si="44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26</v>
      </c>
      <c r="AQ237" s="1">
        <f>VLOOKUP($B237,'[2]AVL F03 05.05.26_לעבוד'!$B$29:$H$721,6,)</f>
        <v>0</v>
      </c>
      <c r="AR237" s="1" t="s">
        <v>46</v>
      </c>
      <c r="AS237" s="1" t="s">
        <v>14</v>
      </c>
      <c r="AT237">
        <f t="shared" si="45"/>
        <v>5.44</v>
      </c>
      <c r="AU237" t="str">
        <f>VLOOKUP(B237,'[3]AVL F03 05.05.26_לעבוד'!$B$27:$B$694,1,)</f>
        <v>AT24CM01-XHM-B</v>
      </c>
      <c r="AW237" t="s">
        <v>1722</v>
      </c>
      <c r="AX237" t="s">
        <v>99</v>
      </c>
      <c r="AY237">
        <v>0.32</v>
      </c>
      <c r="AZ237" t="s">
        <v>0</v>
      </c>
      <c r="BA237">
        <v>2</v>
      </c>
      <c r="BB237" t="s">
        <v>13</v>
      </c>
      <c r="BC237">
        <v>100</v>
      </c>
      <c r="BD237">
        <v>13</v>
      </c>
      <c r="BE237" t="s">
        <v>45</v>
      </c>
      <c r="BF237">
        <v>0</v>
      </c>
      <c r="BG237">
        <v>0.32</v>
      </c>
      <c r="BH237">
        <v>20</v>
      </c>
      <c r="BI237" t="s">
        <v>11</v>
      </c>
      <c r="BJ237" t="s">
        <v>44</v>
      </c>
      <c r="BK237" t="s">
        <v>5</v>
      </c>
      <c r="BL237">
        <v>1</v>
      </c>
      <c r="BM237" t="s">
        <v>22</v>
      </c>
      <c r="BN237">
        <v>0.32</v>
      </c>
      <c r="BO237" t="s">
        <v>5</v>
      </c>
      <c r="BP237">
        <v>1</v>
      </c>
      <c r="BQ237" t="s">
        <v>5</v>
      </c>
      <c r="BR237" t="s">
        <v>8</v>
      </c>
      <c r="BS237" t="s">
        <v>43</v>
      </c>
      <c r="BT237">
        <v>100</v>
      </c>
      <c r="BU237" t="s">
        <v>6</v>
      </c>
      <c r="BV237" t="s">
        <v>192</v>
      </c>
      <c r="BW237" t="s">
        <v>42</v>
      </c>
      <c r="BX237" t="s">
        <v>3</v>
      </c>
      <c r="BY237" t="s">
        <v>99</v>
      </c>
      <c r="BZ237" t="s">
        <v>1</v>
      </c>
      <c r="CA237" t="s">
        <v>0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6"/>
        <v>0</v>
      </c>
      <c r="FB237" t="b">
        <f t="shared" si="47"/>
        <v>0</v>
      </c>
    </row>
    <row r="238" spans="1:158" hidden="1" x14ac:dyDescent="0.2">
      <c r="A238">
        <v>294</v>
      </c>
      <c r="B238" s="7" t="s">
        <v>1099</v>
      </c>
      <c r="C238" t="s">
        <v>17</v>
      </c>
      <c r="D238">
        <v>414306853</v>
      </c>
      <c r="E238" t="s">
        <v>1098</v>
      </c>
      <c r="G238" t="s">
        <v>6</v>
      </c>
      <c r="H238" s="1">
        <v>1</v>
      </c>
      <c r="I238" s="1">
        <v>1</v>
      </c>
      <c r="J238" s="1">
        <f>VLOOKUP(B238,'[4]AVL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43"/>
        <v>315</v>
      </c>
      <c r="AL238" s="1">
        <f t="shared" si="44"/>
        <v>400</v>
      </c>
      <c r="AQ238" s="1">
        <f>VLOOKUP($B238,'[2]AVL F03 05.05.26_לעבוד'!$B$29:$H$721,6,)</f>
        <v>0</v>
      </c>
      <c r="AR238" s="1" t="s">
        <v>25</v>
      </c>
      <c r="AS238" s="1" t="s">
        <v>14</v>
      </c>
      <c r="AT238">
        <f t="shared" si="45"/>
        <v>2.41</v>
      </c>
      <c r="AU238" t="str">
        <f>VLOOKUP(B238,'[3]AVL F03 05.05.26_לעבוד'!$B$27:$B$694,1,)</f>
        <v>AT24CM02-SSHD-B</v>
      </c>
      <c r="AW238" t="s">
        <v>1742</v>
      </c>
      <c r="AX238" t="s">
        <v>41</v>
      </c>
      <c r="AY238">
        <v>2.41</v>
      </c>
      <c r="AZ238" t="s">
        <v>0</v>
      </c>
      <c r="BA238">
        <v>1</v>
      </c>
      <c r="BB238" t="s">
        <v>13</v>
      </c>
      <c r="BC238">
        <v>317</v>
      </c>
      <c r="BD238">
        <v>85</v>
      </c>
      <c r="BE238" t="s">
        <v>45</v>
      </c>
      <c r="BF238">
        <v>0</v>
      </c>
      <c r="BG238">
        <v>2.41</v>
      </c>
      <c r="BH238">
        <v>20</v>
      </c>
      <c r="BI238" t="s">
        <v>11</v>
      </c>
      <c r="BJ238" t="s">
        <v>44</v>
      </c>
      <c r="BK238" t="s">
        <v>5</v>
      </c>
      <c r="BL238">
        <v>1</v>
      </c>
      <c r="BM238" t="s">
        <v>75</v>
      </c>
      <c r="BN238">
        <v>2.41</v>
      </c>
      <c r="BO238" t="s">
        <v>5</v>
      </c>
      <c r="BP238">
        <v>1</v>
      </c>
      <c r="BQ238" t="s">
        <v>5</v>
      </c>
      <c r="BR238" t="s">
        <v>8</v>
      </c>
      <c r="BS238" t="s">
        <v>43</v>
      </c>
      <c r="BT238">
        <v>100</v>
      </c>
      <c r="BU238" t="s">
        <v>6</v>
      </c>
      <c r="BV238" t="s">
        <v>192</v>
      </c>
      <c r="BW238" t="s">
        <v>42</v>
      </c>
      <c r="BX238" t="s">
        <v>3</v>
      </c>
      <c r="BY238" t="s">
        <v>41</v>
      </c>
      <c r="BZ238" t="s">
        <v>1</v>
      </c>
      <c r="CA238" t="s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6"/>
        <v>0</v>
      </c>
      <c r="FB238" t="b">
        <f t="shared" si="47"/>
        <v>0</v>
      </c>
    </row>
    <row r="239" spans="1:158" hidden="1" x14ac:dyDescent="0.2">
      <c r="A239">
        <v>295</v>
      </c>
      <c r="B239" s="7" t="s">
        <v>1097</v>
      </c>
      <c r="C239" t="s">
        <v>36</v>
      </c>
      <c r="D239">
        <v>403416608</v>
      </c>
      <c r="E239" t="s">
        <v>1096</v>
      </c>
      <c r="G239" t="s">
        <v>6</v>
      </c>
      <c r="H239" s="1">
        <v>2</v>
      </c>
      <c r="I239" s="1">
        <v>1</v>
      </c>
      <c r="J239" s="1">
        <f>VLOOKUP(B239,'[4]AVL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43"/>
        <v>315</v>
      </c>
      <c r="AL239" s="1">
        <f t="shared" si="44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26</v>
      </c>
      <c r="AQ239" s="1">
        <f>VLOOKUP($B239,'[2]AVL F03 05.05.26_לעבוד'!$B$29:$H$721,6,)</f>
        <v>0</v>
      </c>
      <c r="AR239" s="1" t="s">
        <v>25</v>
      </c>
      <c r="AS239" s="1" t="s">
        <v>14</v>
      </c>
      <c r="AT239">
        <f t="shared" si="45"/>
        <v>0.22</v>
      </c>
      <c r="AU239" t="str">
        <f>VLOOKUP(B239,'[3]AVL F03 05.05.26_לעבוד'!$B$27:$B$694,1,)</f>
        <v>AT24MAC402-SSHM-T</v>
      </c>
      <c r="AW239" t="s">
        <v>1722</v>
      </c>
      <c r="AX239" t="s">
        <v>208</v>
      </c>
      <c r="AY239">
        <v>0.22</v>
      </c>
      <c r="AZ239" t="s">
        <v>0</v>
      </c>
      <c r="BA239">
        <v>2</v>
      </c>
      <c r="BB239" t="s">
        <v>13</v>
      </c>
      <c r="BC239">
        <v>99</v>
      </c>
      <c r="BD239">
        <v>120</v>
      </c>
      <c r="BE239" t="s">
        <v>45</v>
      </c>
      <c r="BF239">
        <v>0</v>
      </c>
      <c r="BG239">
        <v>0.22</v>
      </c>
      <c r="BH239">
        <v>20</v>
      </c>
      <c r="BI239" t="s">
        <v>11</v>
      </c>
      <c r="BJ239" t="s">
        <v>44</v>
      </c>
      <c r="BK239" t="s">
        <v>5</v>
      </c>
      <c r="BL239">
        <v>1</v>
      </c>
      <c r="BM239" t="s">
        <v>22</v>
      </c>
      <c r="BN239">
        <v>0.22</v>
      </c>
      <c r="BO239" t="s">
        <v>5</v>
      </c>
      <c r="BP239">
        <v>1</v>
      </c>
      <c r="BQ239" t="s">
        <v>5</v>
      </c>
      <c r="BR239" t="s">
        <v>8</v>
      </c>
      <c r="BS239" t="s">
        <v>43</v>
      </c>
      <c r="BT239">
        <v>4000</v>
      </c>
      <c r="BU239" t="s">
        <v>6</v>
      </c>
      <c r="BV239" t="s">
        <v>31</v>
      </c>
      <c r="BW239" t="s">
        <v>42</v>
      </c>
      <c r="BX239" t="s">
        <v>3</v>
      </c>
      <c r="BY239" t="s">
        <v>208</v>
      </c>
      <c r="BZ239" t="s">
        <v>1</v>
      </c>
      <c r="CA239" t="s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6"/>
        <v>0</v>
      </c>
      <c r="FB239" t="b">
        <f t="shared" si="47"/>
        <v>0</v>
      </c>
    </row>
    <row r="240" spans="1:158" hidden="1" x14ac:dyDescent="0.2">
      <c r="A240">
        <v>297</v>
      </c>
      <c r="B240" s="7" t="s">
        <v>1095</v>
      </c>
      <c r="C240" t="s">
        <v>17</v>
      </c>
      <c r="D240">
        <v>404784872</v>
      </c>
      <c r="E240" t="s">
        <v>1094</v>
      </c>
      <c r="G240" t="s">
        <v>6</v>
      </c>
      <c r="H240" s="1">
        <v>2</v>
      </c>
      <c r="I240" s="1">
        <v>2</v>
      </c>
      <c r="J240" s="1">
        <f>VLOOKUP(B240,'[4]AVL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43"/>
        <v>630</v>
      </c>
      <c r="AL240" s="1">
        <f t="shared" si="44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26</v>
      </c>
      <c r="AQ240" s="1" t="str">
        <f>VLOOKUP($B240,'[2]AVL F03 05.05.26_לעבוד'!$B$29:$H$721,6,)</f>
        <v xml:space="preserve">תינתן עזרה מאלתא </v>
      </c>
      <c r="AR240" s="1" t="s">
        <v>25</v>
      </c>
      <c r="AS240" s="1" t="s">
        <v>14</v>
      </c>
      <c r="AT240">
        <f t="shared" si="45"/>
        <v>0.08</v>
      </c>
      <c r="AU240" t="str">
        <f>VLOOKUP(B240,'[3]AVL F03 05.05.26_לעבוד'!$B$27:$B$694,1,)</f>
        <v>B0540WS-7</v>
      </c>
      <c r="AW240" t="s">
        <v>1788</v>
      </c>
      <c r="AX240" t="s">
        <v>99</v>
      </c>
      <c r="AY240">
        <v>0.04</v>
      </c>
      <c r="AZ240" t="s">
        <v>0</v>
      </c>
      <c r="BA240">
        <v>2</v>
      </c>
      <c r="BB240" t="s">
        <v>13</v>
      </c>
      <c r="BC240">
        <v>99</v>
      </c>
      <c r="BD240">
        <v>48</v>
      </c>
      <c r="BE240" t="s">
        <v>76</v>
      </c>
      <c r="BF240">
        <v>0</v>
      </c>
      <c r="BG240">
        <v>0.36</v>
      </c>
      <c r="BH240">
        <v>20</v>
      </c>
      <c r="BI240" t="s">
        <v>11</v>
      </c>
      <c r="BJ240" t="s">
        <v>213</v>
      </c>
      <c r="BK240" t="s">
        <v>5</v>
      </c>
      <c r="BL240">
        <v>1</v>
      </c>
      <c r="BM240" t="s">
        <v>22</v>
      </c>
      <c r="BN240">
        <v>0.04</v>
      </c>
      <c r="BO240" t="s">
        <v>5</v>
      </c>
      <c r="BP240">
        <v>1</v>
      </c>
      <c r="BQ240" t="s">
        <v>5</v>
      </c>
      <c r="BR240" t="s">
        <v>8</v>
      </c>
      <c r="BS240" t="s">
        <v>212</v>
      </c>
      <c r="BT240">
        <v>3000</v>
      </c>
      <c r="BU240" t="s">
        <v>6</v>
      </c>
      <c r="BV240" t="s">
        <v>31</v>
      </c>
      <c r="BW240" t="s">
        <v>50</v>
      </c>
      <c r="BX240" t="s">
        <v>3</v>
      </c>
      <c r="BY240" t="s">
        <v>99</v>
      </c>
      <c r="BZ240" t="s">
        <v>1</v>
      </c>
      <c r="CA240" t="s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6"/>
        <v>0</v>
      </c>
      <c r="FB240" t="b">
        <f t="shared" si="47"/>
        <v>0</v>
      </c>
    </row>
    <row r="241" spans="1:158" hidden="1" x14ac:dyDescent="0.2">
      <c r="A241">
        <v>298</v>
      </c>
      <c r="B241" s="8" t="s">
        <v>1093</v>
      </c>
      <c r="C241" t="s">
        <v>17</v>
      </c>
      <c r="D241">
        <v>409578617</v>
      </c>
      <c r="E241" t="s">
        <v>1092</v>
      </c>
      <c r="F241">
        <v>409593319</v>
      </c>
      <c r="G241" t="s">
        <v>6</v>
      </c>
      <c r="H241" s="1">
        <v>1</v>
      </c>
      <c r="I241" s="1">
        <v>10</v>
      </c>
      <c r="J241" s="1">
        <f>VLOOKUP(B241,'[4]AVL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43"/>
        <v>3150</v>
      </c>
      <c r="AL241" s="1">
        <f t="shared" si="44"/>
        <v>3500</v>
      </c>
      <c r="AQ241" s="1" t="str">
        <f>VLOOKUP($B241,'[2]AVL F03 05.05.26_לעבוד'!$B$29:$H$721,6,)</f>
        <v xml:space="preserve"> </v>
      </c>
      <c r="AR241" s="1" t="s">
        <v>25</v>
      </c>
      <c r="AS241" s="1" t="s">
        <v>14</v>
      </c>
      <c r="AT241">
        <f t="shared" si="45"/>
        <v>421</v>
      </c>
      <c r="AU241" t="str">
        <f>VLOOKUP(B241,'[3]AVL F03 05.05.26_לעבוד'!$B$27:$B$694,1,)</f>
        <v>B096QC2S-T</v>
      </c>
      <c r="AW241" t="s">
        <v>1746</v>
      </c>
      <c r="AX241" t="s">
        <v>1091</v>
      </c>
      <c r="AY241">
        <v>42.1</v>
      </c>
      <c r="AZ241" t="s">
        <v>0</v>
      </c>
      <c r="BA241">
        <v>1</v>
      </c>
      <c r="BB241" t="s">
        <v>13</v>
      </c>
      <c r="BC241">
        <v>356</v>
      </c>
      <c r="BD241">
        <v>90</v>
      </c>
      <c r="BE241" t="s">
        <v>399</v>
      </c>
      <c r="BF241">
        <v>0</v>
      </c>
      <c r="BG241">
        <v>42.1</v>
      </c>
      <c r="BH241">
        <v>20</v>
      </c>
      <c r="BI241" t="s">
        <v>11</v>
      </c>
      <c r="BJ241" t="s">
        <v>138</v>
      </c>
      <c r="BK241" t="s">
        <v>5</v>
      </c>
      <c r="BL241">
        <v>1</v>
      </c>
      <c r="BM241" t="s">
        <v>38</v>
      </c>
      <c r="BN241">
        <v>42.1</v>
      </c>
      <c r="BO241" t="s">
        <v>5</v>
      </c>
      <c r="BP241">
        <v>1</v>
      </c>
      <c r="BQ241" t="s">
        <v>5</v>
      </c>
      <c r="BR241" t="s">
        <v>8</v>
      </c>
      <c r="BS241" t="s">
        <v>137</v>
      </c>
      <c r="BT241">
        <v>500</v>
      </c>
      <c r="BU241" t="s">
        <v>6</v>
      </c>
      <c r="BV241" t="s">
        <v>31</v>
      </c>
      <c r="BW241" t="s">
        <v>30</v>
      </c>
      <c r="BX241" t="s">
        <v>3</v>
      </c>
      <c r="BY241" t="s">
        <v>1091</v>
      </c>
      <c r="BZ241" t="s">
        <v>1</v>
      </c>
      <c r="CA241" t="s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6"/>
        <v>0</v>
      </c>
      <c r="FB241" t="b">
        <f t="shared" si="47"/>
        <v>1</v>
      </c>
    </row>
    <row r="242" spans="1:158" hidden="1" x14ac:dyDescent="0.2">
      <c r="A242">
        <v>299</v>
      </c>
      <c r="B242" s="7" t="s">
        <v>1090</v>
      </c>
      <c r="C242" t="s">
        <v>17</v>
      </c>
      <c r="D242">
        <v>400018291</v>
      </c>
      <c r="E242" t="s">
        <v>1089</v>
      </c>
      <c r="F242">
        <v>400811176</v>
      </c>
      <c r="G242" t="s">
        <v>6</v>
      </c>
      <c r="H242" s="1">
        <v>2</v>
      </c>
      <c r="I242" s="1">
        <v>1</v>
      </c>
      <c r="J242" s="1">
        <f>VLOOKUP(B242,'[4]AVL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43"/>
        <v>315</v>
      </c>
      <c r="AL242" s="1">
        <f t="shared" si="44"/>
        <v>3000</v>
      </c>
      <c r="AM242" s="1">
        <f t="shared" ref="AM242:AM255" si="48">AK242*AY242</f>
        <v>12.6</v>
      </c>
      <c r="AN242" s="1">
        <f t="shared" ref="AN242:AN255" si="49">AL242*AY242</f>
        <v>120</v>
      </c>
      <c r="AO242" s="1">
        <f t="shared" ref="AO242:AO255" si="50">AN242-AM242</f>
        <v>107.4</v>
      </c>
      <c r="AP242" s="1" t="s">
        <v>26</v>
      </c>
      <c r="AQ242" s="1">
        <f>VLOOKUP($B242,'[2]AVL F03 05.05.26_לעבוד'!$B$29:$H$721,6,)</f>
        <v>0</v>
      </c>
      <c r="AR242" s="1" t="s">
        <v>25</v>
      </c>
      <c r="AS242" s="1" t="s">
        <v>14</v>
      </c>
      <c r="AT242">
        <f t="shared" si="45"/>
        <v>0.04</v>
      </c>
      <c r="AU242" t="str">
        <f>VLOOKUP(B242,'[3]AVL F03 05.05.26_לעבוד'!$B$27:$B$694,1,)</f>
        <v>BAT54WS</v>
      </c>
      <c r="AW242" t="s">
        <v>1722</v>
      </c>
      <c r="AX242" t="s">
        <v>19</v>
      </c>
      <c r="AY242">
        <v>0.04</v>
      </c>
      <c r="AZ242" t="s">
        <v>0</v>
      </c>
      <c r="BA242">
        <v>2</v>
      </c>
      <c r="BB242" t="s">
        <v>13</v>
      </c>
      <c r="BC242">
        <v>100</v>
      </c>
      <c r="BD242">
        <v>60</v>
      </c>
      <c r="BE242" t="s">
        <v>24</v>
      </c>
      <c r="BF242">
        <v>0</v>
      </c>
      <c r="BG242">
        <v>0.4</v>
      </c>
      <c r="BH242">
        <v>20</v>
      </c>
      <c r="BI242" t="s">
        <v>11</v>
      </c>
      <c r="BJ242" t="s">
        <v>213</v>
      </c>
      <c r="BK242" t="s">
        <v>5</v>
      </c>
      <c r="BL242">
        <v>1</v>
      </c>
      <c r="BM242" t="s">
        <v>75</v>
      </c>
      <c r="BN242">
        <v>0.04</v>
      </c>
      <c r="BO242" t="s">
        <v>5</v>
      </c>
      <c r="BP242">
        <v>1</v>
      </c>
      <c r="BQ242" t="s">
        <v>5</v>
      </c>
      <c r="BR242" t="s">
        <v>8</v>
      </c>
      <c r="BS242" t="s">
        <v>3</v>
      </c>
      <c r="BT242">
        <v>3000</v>
      </c>
      <c r="BU242" t="s">
        <v>6</v>
      </c>
      <c r="BV242" t="s">
        <v>31</v>
      </c>
      <c r="BW242" t="s">
        <v>50</v>
      </c>
      <c r="BX242" t="s">
        <v>3</v>
      </c>
      <c r="BY242" t="s">
        <v>19</v>
      </c>
      <c r="BZ242" t="s">
        <v>1</v>
      </c>
      <c r="CA242" t="s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6"/>
        <v>0</v>
      </c>
      <c r="FB242" t="b">
        <f t="shared" si="47"/>
        <v>0</v>
      </c>
    </row>
    <row r="243" spans="1:158" hidden="1" x14ac:dyDescent="0.2">
      <c r="A243">
        <v>300</v>
      </c>
      <c r="B243" s="7" t="s">
        <v>1088</v>
      </c>
      <c r="C243" t="s">
        <v>17</v>
      </c>
      <c r="D243">
        <v>402208918</v>
      </c>
      <c r="E243" t="s">
        <v>1087</v>
      </c>
      <c r="F243">
        <v>400811176</v>
      </c>
      <c r="G243" t="s">
        <v>6</v>
      </c>
      <c r="H243" s="1">
        <v>2</v>
      </c>
      <c r="I243" s="1">
        <v>11</v>
      </c>
      <c r="J243" s="1">
        <f>VLOOKUP(B243,'[4]AVL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43"/>
        <v>3465</v>
      </c>
      <c r="AL243" s="1">
        <f t="shared" si="44"/>
        <v>6000</v>
      </c>
      <c r="AM243" s="1">
        <f t="shared" si="48"/>
        <v>138.6</v>
      </c>
      <c r="AN243" s="1">
        <f t="shared" si="49"/>
        <v>240</v>
      </c>
      <c r="AO243" s="1">
        <f t="shared" si="50"/>
        <v>101.4</v>
      </c>
      <c r="AP243" s="1" t="s">
        <v>26</v>
      </c>
      <c r="AQ243" s="1">
        <f>VLOOKUP($B243,'[2]AVL F03 05.05.26_לעבוד'!$B$29:$H$721,6,)</f>
        <v>0</v>
      </c>
      <c r="AR243" s="1" t="s">
        <v>25</v>
      </c>
      <c r="AS243" s="1" t="s">
        <v>14</v>
      </c>
      <c r="AT243">
        <f t="shared" si="45"/>
        <v>0.44</v>
      </c>
      <c r="AU243" t="str">
        <f>VLOOKUP(B243,'[3]AVL F03 05.05.26_לעבוד'!$B$27:$B$694,1,)</f>
        <v>BAT54WS-E3-08</v>
      </c>
      <c r="AW243" t="s">
        <v>1747</v>
      </c>
      <c r="AX243" t="s">
        <v>19</v>
      </c>
      <c r="AY243">
        <v>0.04</v>
      </c>
      <c r="AZ243" t="s">
        <v>0</v>
      </c>
      <c r="BA243">
        <v>2</v>
      </c>
      <c r="BB243" t="s">
        <v>13</v>
      </c>
      <c r="BC243">
        <v>100</v>
      </c>
      <c r="BD243">
        <v>130</v>
      </c>
      <c r="BE243" t="s">
        <v>24</v>
      </c>
      <c r="BF243">
        <v>0</v>
      </c>
      <c r="BG243">
        <v>0.4</v>
      </c>
      <c r="BH243">
        <v>20</v>
      </c>
      <c r="BI243" t="s">
        <v>11</v>
      </c>
      <c r="BJ243" t="s">
        <v>213</v>
      </c>
      <c r="BK243" t="s">
        <v>5</v>
      </c>
      <c r="BL243">
        <v>1</v>
      </c>
      <c r="BM243" t="s">
        <v>38</v>
      </c>
      <c r="BN243">
        <v>0.04</v>
      </c>
      <c r="BO243" t="s">
        <v>5</v>
      </c>
      <c r="BP243">
        <v>1</v>
      </c>
      <c r="BQ243" t="s">
        <v>5</v>
      </c>
      <c r="BR243" t="s">
        <v>8</v>
      </c>
      <c r="BS243" t="s">
        <v>212</v>
      </c>
      <c r="BT243">
        <v>3000</v>
      </c>
      <c r="BU243" t="s">
        <v>6</v>
      </c>
      <c r="BV243" t="s">
        <v>31</v>
      </c>
      <c r="BW243" t="s">
        <v>50</v>
      </c>
      <c r="BX243" t="s">
        <v>3</v>
      </c>
      <c r="BY243" t="s">
        <v>19</v>
      </c>
      <c r="BZ243" t="s">
        <v>1</v>
      </c>
      <c r="CA243" t="s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5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1606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650</v>
      </c>
      <c r="EN243" cm="1">
        <f t="array" ref="EN243">SUMPRODUCT($K243:$AJ243,TRANSPOSE(EN$4:EN$29))</f>
        <v>806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6"/>
        <v>0</v>
      </c>
      <c r="FB243" t="b">
        <f t="shared" si="47"/>
        <v>0</v>
      </c>
    </row>
    <row r="244" spans="1:158" hidden="1" x14ac:dyDescent="0.2">
      <c r="A244">
        <v>301</v>
      </c>
      <c r="B244" s="7" t="s">
        <v>1086</v>
      </c>
      <c r="C244" t="s">
        <v>17</v>
      </c>
      <c r="D244">
        <v>421612822</v>
      </c>
      <c r="E244" t="s">
        <v>1085</v>
      </c>
      <c r="G244" t="s">
        <v>6</v>
      </c>
      <c r="H244" s="1">
        <v>2</v>
      </c>
      <c r="I244" s="1">
        <v>2</v>
      </c>
      <c r="J244" s="1">
        <f>VLOOKUP(B244,'[4]AVL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43"/>
        <v>630</v>
      </c>
      <c r="AL244" s="1">
        <f t="shared" si="44"/>
        <v>4000</v>
      </c>
      <c r="AM244" s="1">
        <f t="shared" si="48"/>
        <v>296.09999999999997</v>
      </c>
      <c r="AN244" s="1">
        <f t="shared" si="49"/>
        <v>1880</v>
      </c>
      <c r="AO244" s="1">
        <f t="shared" si="50"/>
        <v>1583.9</v>
      </c>
      <c r="AP244" s="1" t="s">
        <v>107</v>
      </c>
      <c r="AQ244" s="1">
        <f>VLOOKUP($B244,'[2]AVL F03 05.05.26_לעבוד'!$B$29:$H$721,6,)</f>
        <v>0</v>
      </c>
      <c r="AR244" s="1" t="s">
        <v>25</v>
      </c>
      <c r="AS244" s="1" t="s">
        <v>14</v>
      </c>
      <c r="AT244">
        <f t="shared" si="45"/>
        <v>0.94</v>
      </c>
      <c r="AU244" t="str">
        <f>VLOOKUP(B244,'[3]AVL F03 05.05.26_לעבוד'!$B$27:$B$694,1,)</f>
        <v>BD60120N50100AHF</v>
      </c>
      <c r="AW244" t="s">
        <v>1748</v>
      </c>
      <c r="AX244">
        <v>1</v>
      </c>
      <c r="AY244">
        <v>0.47</v>
      </c>
      <c r="AZ244" t="s">
        <v>0</v>
      </c>
      <c r="BA244">
        <v>2</v>
      </c>
      <c r="BB244" t="s">
        <v>13</v>
      </c>
      <c r="BC244">
        <v>102</v>
      </c>
      <c r="BD244">
        <v>42</v>
      </c>
      <c r="BE244" t="s">
        <v>34</v>
      </c>
      <c r="BF244">
        <v>0</v>
      </c>
      <c r="BG244">
        <v>0.47</v>
      </c>
      <c r="BH244">
        <v>20</v>
      </c>
      <c r="BI244" t="s">
        <v>11</v>
      </c>
      <c r="BJ244" t="s">
        <v>33</v>
      </c>
      <c r="BK244" t="s">
        <v>5</v>
      </c>
      <c r="BL244">
        <v>1</v>
      </c>
      <c r="BM244" t="s">
        <v>38</v>
      </c>
      <c r="BN244">
        <v>0.47</v>
      </c>
      <c r="BO244" t="s">
        <v>5</v>
      </c>
      <c r="BP244">
        <v>1</v>
      </c>
      <c r="BQ244" t="s">
        <v>5</v>
      </c>
      <c r="BR244" t="s">
        <v>8</v>
      </c>
      <c r="BS244" t="s">
        <v>32</v>
      </c>
      <c r="BT244">
        <v>4000</v>
      </c>
      <c r="BU244" t="s">
        <v>6</v>
      </c>
      <c r="BV244" t="s">
        <v>31</v>
      </c>
      <c r="BW244" t="s">
        <v>30</v>
      </c>
      <c r="BX244" t="s">
        <v>3</v>
      </c>
      <c r="BY244">
        <v>1</v>
      </c>
      <c r="BZ244" t="s">
        <v>29</v>
      </c>
      <c r="CA244" t="s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6"/>
        <v>0</v>
      </c>
      <c r="FB244" t="b">
        <f t="shared" si="47"/>
        <v>0</v>
      </c>
    </row>
    <row r="245" spans="1:158" hidden="1" x14ac:dyDescent="0.2">
      <c r="A245">
        <v>302</v>
      </c>
      <c r="B245" s="7" t="s">
        <v>1084</v>
      </c>
      <c r="C245" t="s">
        <v>17</v>
      </c>
      <c r="D245">
        <v>401060537</v>
      </c>
      <c r="E245" t="s">
        <v>1082</v>
      </c>
      <c r="G245" t="s">
        <v>6</v>
      </c>
      <c r="H245" s="1">
        <v>2</v>
      </c>
      <c r="I245" s="1">
        <v>1</v>
      </c>
      <c r="J245" s="1">
        <f>VLOOKUP(B245,'[4]AVL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43"/>
        <v>315</v>
      </c>
      <c r="AL245" s="1">
        <f t="shared" si="44"/>
        <v>10000</v>
      </c>
      <c r="AM245" s="1">
        <f t="shared" si="48"/>
        <v>3.15</v>
      </c>
      <c r="AN245" s="1">
        <f t="shared" si="49"/>
        <v>100</v>
      </c>
      <c r="AO245" s="1">
        <f t="shared" si="50"/>
        <v>96.85</v>
      </c>
      <c r="AP245" s="1" t="s">
        <v>26</v>
      </c>
      <c r="AQ245" s="1">
        <f>VLOOKUP($B245,'[2]AVL F03 05.05.26_לעבוד'!$B$29:$H$721,6,)</f>
        <v>0</v>
      </c>
      <c r="AR245" s="1" t="s">
        <v>25</v>
      </c>
      <c r="AS245" s="1" t="s">
        <v>14</v>
      </c>
      <c r="AT245">
        <f t="shared" si="45"/>
        <v>0.01</v>
      </c>
      <c r="AU245" t="str">
        <f>VLOOKUP(B245,'[3]AVL F03 05.05.26_לעבוד'!$B$27:$B$694,1,)</f>
        <v>BLM15AX121SN1D</v>
      </c>
      <c r="AW245" t="s">
        <v>1722</v>
      </c>
      <c r="AX245" t="s">
        <v>2</v>
      </c>
      <c r="AY245">
        <v>0.01</v>
      </c>
      <c r="AZ245" t="s">
        <v>0</v>
      </c>
      <c r="BA245">
        <v>2</v>
      </c>
      <c r="BB245" t="s">
        <v>13</v>
      </c>
      <c r="BC245">
        <v>99</v>
      </c>
      <c r="BD245">
        <v>97</v>
      </c>
      <c r="BE245" t="s">
        <v>24</v>
      </c>
      <c r="BF245">
        <v>0</v>
      </c>
      <c r="BG245">
        <v>0.1</v>
      </c>
      <c r="BH245">
        <v>20</v>
      </c>
      <c r="BI245" t="s">
        <v>11</v>
      </c>
      <c r="BJ245" t="s">
        <v>138</v>
      </c>
      <c r="BK245" t="s">
        <v>5</v>
      </c>
      <c r="BL245">
        <v>1</v>
      </c>
      <c r="BM245" t="s">
        <v>38</v>
      </c>
      <c r="BN245">
        <v>0.01</v>
      </c>
      <c r="BO245" t="s">
        <v>5</v>
      </c>
      <c r="BP245">
        <v>1</v>
      </c>
      <c r="BQ245" t="s">
        <v>5</v>
      </c>
      <c r="BR245" t="s">
        <v>8</v>
      </c>
      <c r="BS245" t="s">
        <v>137</v>
      </c>
      <c r="BT245">
        <v>10000</v>
      </c>
      <c r="BU245" t="s">
        <v>6</v>
      </c>
      <c r="BV245" t="s">
        <v>31</v>
      </c>
      <c r="BW245" t="s">
        <v>81</v>
      </c>
      <c r="BX245" t="s">
        <v>3</v>
      </c>
      <c r="BY245" t="s">
        <v>2</v>
      </c>
      <c r="BZ245" t="s">
        <v>1</v>
      </c>
      <c r="CA245" t="s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6"/>
        <v>0</v>
      </c>
      <c r="FB245" t="b">
        <f t="shared" si="47"/>
        <v>0</v>
      </c>
    </row>
    <row r="246" spans="1:158" hidden="1" x14ac:dyDescent="0.2">
      <c r="A246">
        <v>303</v>
      </c>
      <c r="B246" s="7" t="s">
        <v>1083</v>
      </c>
      <c r="C246" t="s">
        <v>17</v>
      </c>
      <c r="D246">
        <v>400043188</v>
      </c>
      <c r="E246" t="s">
        <v>1082</v>
      </c>
      <c r="G246" t="s">
        <v>6</v>
      </c>
      <c r="H246" s="1">
        <v>2</v>
      </c>
      <c r="I246" s="1">
        <v>27</v>
      </c>
      <c r="J246" s="1">
        <f>VLOOKUP(B246,'[4]AVL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43"/>
        <v>8505</v>
      </c>
      <c r="AL246" s="1">
        <f t="shared" si="44"/>
        <v>10000</v>
      </c>
      <c r="AM246" s="1">
        <f t="shared" si="48"/>
        <v>85.05</v>
      </c>
      <c r="AN246" s="1">
        <f t="shared" si="49"/>
        <v>100</v>
      </c>
      <c r="AO246" s="1">
        <f t="shared" si="50"/>
        <v>14.950000000000003</v>
      </c>
      <c r="AP246" s="1" t="s">
        <v>26</v>
      </c>
      <c r="AQ246" s="1">
        <f>VLOOKUP($B246,'[2]AVL F03 05.05.26_לעבוד'!$B$29:$H$721,6,)</f>
        <v>0</v>
      </c>
      <c r="AR246" s="1" t="s">
        <v>25</v>
      </c>
      <c r="AS246" s="1" t="s">
        <v>14</v>
      </c>
      <c r="AT246">
        <f t="shared" si="45"/>
        <v>0.27</v>
      </c>
      <c r="AU246" t="str">
        <f>VLOOKUP(B246,'[3]AVL F03 05.05.26_לעבוד'!$B$27:$B$694,1,)</f>
        <v>BLM15EG121SN1D</v>
      </c>
      <c r="AW246" t="s">
        <v>1742</v>
      </c>
      <c r="AX246" t="s">
        <v>2</v>
      </c>
      <c r="AY246">
        <v>0.01</v>
      </c>
      <c r="AZ246" t="s">
        <v>0</v>
      </c>
      <c r="BA246">
        <v>2</v>
      </c>
      <c r="BB246" t="s">
        <v>13</v>
      </c>
      <c r="BC246">
        <v>98</v>
      </c>
      <c r="BD246">
        <v>85</v>
      </c>
      <c r="BE246" t="s">
        <v>24</v>
      </c>
      <c r="BF246">
        <v>0</v>
      </c>
      <c r="BG246">
        <v>0.1</v>
      </c>
      <c r="BH246">
        <v>20</v>
      </c>
      <c r="BI246" t="s">
        <v>11</v>
      </c>
      <c r="BJ246" t="s">
        <v>23</v>
      </c>
      <c r="BK246" t="s">
        <v>5</v>
      </c>
      <c r="BL246">
        <v>1</v>
      </c>
      <c r="BM246" t="s">
        <v>75</v>
      </c>
      <c r="BN246">
        <v>0.01</v>
      </c>
      <c r="BO246" t="s">
        <v>5</v>
      </c>
      <c r="BP246">
        <v>1</v>
      </c>
      <c r="BQ246" t="s">
        <v>5</v>
      </c>
      <c r="BR246" t="s">
        <v>8</v>
      </c>
      <c r="BS246" t="s">
        <v>21</v>
      </c>
      <c r="BT246">
        <v>10000</v>
      </c>
      <c r="BU246" t="s">
        <v>6</v>
      </c>
      <c r="BV246" t="s">
        <v>31</v>
      </c>
      <c r="BW246" t="s">
        <v>81</v>
      </c>
      <c r="BX246" t="s">
        <v>3</v>
      </c>
      <c r="BY246" t="s">
        <v>2</v>
      </c>
      <c r="BZ246" t="s">
        <v>1</v>
      </c>
      <c r="CA246" t="s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6"/>
        <v>0</v>
      </c>
      <c r="FB246" t="b">
        <f t="shared" si="47"/>
        <v>0</v>
      </c>
    </row>
    <row r="247" spans="1:158" hidden="1" x14ac:dyDescent="0.2">
      <c r="A247">
        <v>304</v>
      </c>
      <c r="B247" s="7" t="s">
        <v>1081</v>
      </c>
      <c r="C247" t="s">
        <v>17</v>
      </c>
      <c r="D247">
        <v>400043186</v>
      </c>
      <c r="E247" t="s">
        <v>1071</v>
      </c>
      <c r="G247" t="s">
        <v>6</v>
      </c>
      <c r="H247" s="1">
        <v>2</v>
      </c>
      <c r="I247" s="1">
        <v>23</v>
      </c>
      <c r="J247" s="1">
        <f>VLOOKUP(B247,'[4]AVL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43"/>
        <v>7245</v>
      </c>
      <c r="AL247" s="1">
        <f t="shared" si="44"/>
        <v>10000</v>
      </c>
      <c r="AM247" s="1">
        <f t="shared" si="48"/>
        <v>72.45</v>
      </c>
      <c r="AN247" s="1">
        <f t="shared" si="49"/>
        <v>100</v>
      </c>
      <c r="AO247" s="1">
        <f t="shared" si="50"/>
        <v>27.549999999999997</v>
      </c>
      <c r="AP247" s="1" t="s">
        <v>26</v>
      </c>
      <c r="AQ247" s="1">
        <f>VLOOKUP($B247,'[2]AVL F03 05.05.26_לעבוד'!$B$29:$H$721,6,)</f>
        <v>0</v>
      </c>
      <c r="AR247" s="1" t="s">
        <v>25</v>
      </c>
      <c r="AS247" s="1" t="s">
        <v>14</v>
      </c>
      <c r="AT247">
        <f t="shared" si="45"/>
        <v>0.23</v>
      </c>
      <c r="AU247" t="str">
        <f>VLOOKUP(B247,'[3]AVL F03 05.05.26_לעבוד'!$B$27:$B$694,1,)</f>
        <v>BLM15EG221SN1D</v>
      </c>
      <c r="AW247" t="s">
        <v>1742</v>
      </c>
      <c r="AX247" t="s">
        <v>2</v>
      </c>
      <c r="AY247">
        <v>0.01</v>
      </c>
      <c r="AZ247" t="s">
        <v>0</v>
      </c>
      <c r="BA247">
        <v>2</v>
      </c>
      <c r="BB247" t="s">
        <v>13</v>
      </c>
      <c r="BC247">
        <v>98</v>
      </c>
      <c r="BD247">
        <v>63</v>
      </c>
      <c r="BE247" t="s">
        <v>24</v>
      </c>
      <c r="BF247">
        <v>0</v>
      </c>
      <c r="BG247">
        <v>0.1</v>
      </c>
      <c r="BH247">
        <v>20</v>
      </c>
      <c r="BI247" t="s">
        <v>11</v>
      </c>
      <c r="BJ247" t="s">
        <v>23</v>
      </c>
      <c r="BK247" t="s">
        <v>5</v>
      </c>
      <c r="BL247">
        <v>1</v>
      </c>
      <c r="BM247" t="s">
        <v>222</v>
      </c>
      <c r="BN247">
        <v>0.01</v>
      </c>
      <c r="BO247" t="s">
        <v>5</v>
      </c>
      <c r="BP247">
        <v>1</v>
      </c>
      <c r="BQ247" t="s">
        <v>5</v>
      </c>
      <c r="BR247" t="s">
        <v>8</v>
      </c>
      <c r="BS247" t="s">
        <v>21</v>
      </c>
      <c r="BT247">
        <v>10000</v>
      </c>
      <c r="BU247" t="s">
        <v>6</v>
      </c>
      <c r="BV247" t="s">
        <v>31</v>
      </c>
      <c r="BW247" t="s">
        <v>42</v>
      </c>
      <c r="BX247" t="s">
        <v>3</v>
      </c>
      <c r="BY247" t="s">
        <v>2</v>
      </c>
      <c r="BZ247" t="s">
        <v>1</v>
      </c>
      <c r="CA247" t="s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6"/>
        <v>0</v>
      </c>
      <c r="FB247" t="b">
        <f t="shared" si="47"/>
        <v>0</v>
      </c>
    </row>
    <row r="248" spans="1:158" hidden="1" x14ac:dyDescent="0.2">
      <c r="A248">
        <v>305</v>
      </c>
      <c r="B248" s="7" t="s">
        <v>1080</v>
      </c>
      <c r="C248" t="s">
        <v>17</v>
      </c>
      <c r="D248">
        <v>400956769</v>
      </c>
      <c r="E248" t="s">
        <v>1079</v>
      </c>
      <c r="G248" t="s">
        <v>6</v>
      </c>
      <c r="H248" s="1">
        <v>2</v>
      </c>
      <c r="I248" s="1">
        <v>11</v>
      </c>
      <c r="J248" s="1">
        <f>VLOOKUP(B248,'[4]AVL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43"/>
        <v>3465</v>
      </c>
      <c r="AL248" s="1">
        <f t="shared" si="44"/>
        <v>10000</v>
      </c>
      <c r="AM248" s="1">
        <f t="shared" si="48"/>
        <v>34.65</v>
      </c>
      <c r="AN248" s="1">
        <f t="shared" si="49"/>
        <v>100</v>
      </c>
      <c r="AO248" s="1">
        <f t="shared" si="50"/>
        <v>65.349999999999994</v>
      </c>
      <c r="AP248" s="1" t="s">
        <v>26</v>
      </c>
      <c r="AQ248" s="1">
        <f>VLOOKUP($B248,'[2]AVL F03 05.05.26_לעבוד'!$B$29:$H$721,6,)</f>
        <v>0</v>
      </c>
      <c r="AR248" s="1" t="s">
        <v>25</v>
      </c>
      <c r="AS248" s="1" t="s">
        <v>14</v>
      </c>
      <c r="AT248">
        <f t="shared" si="45"/>
        <v>0.11</v>
      </c>
      <c r="AU248" t="str">
        <f>VLOOKUP(B248,'[3]AVL F03 05.05.26_לעבוד'!$B$27:$B$694,1,)</f>
        <v>BLM15HD182SN1D</v>
      </c>
      <c r="AW248" t="s">
        <v>1742</v>
      </c>
      <c r="AX248" t="s">
        <v>2</v>
      </c>
      <c r="AY248">
        <v>0.01</v>
      </c>
      <c r="AZ248" t="s">
        <v>0</v>
      </c>
      <c r="BA248">
        <v>2</v>
      </c>
      <c r="BB248" t="s">
        <v>13</v>
      </c>
      <c r="BC248">
        <v>96</v>
      </c>
      <c r="BD248">
        <v>56</v>
      </c>
      <c r="BE248" t="s">
        <v>24</v>
      </c>
      <c r="BF248">
        <v>0</v>
      </c>
      <c r="BG248">
        <v>0.1</v>
      </c>
      <c r="BH248">
        <v>20</v>
      </c>
      <c r="BI248" t="s">
        <v>11</v>
      </c>
      <c r="BJ248" t="s">
        <v>138</v>
      </c>
      <c r="BK248" t="s">
        <v>5</v>
      </c>
      <c r="BL248">
        <v>1</v>
      </c>
      <c r="BM248" t="s">
        <v>22</v>
      </c>
      <c r="BN248">
        <v>0.01</v>
      </c>
      <c r="BO248" t="s">
        <v>5</v>
      </c>
      <c r="BP248">
        <v>1</v>
      </c>
      <c r="BQ248" t="s">
        <v>5</v>
      </c>
      <c r="BR248" t="s">
        <v>8</v>
      </c>
      <c r="BS248" t="s">
        <v>137</v>
      </c>
      <c r="BT248">
        <v>10000</v>
      </c>
      <c r="BU248" t="s">
        <v>6</v>
      </c>
      <c r="BV248" t="s">
        <v>31</v>
      </c>
      <c r="BW248" t="s">
        <v>81</v>
      </c>
      <c r="BX248" t="s">
        <v>3</v>
      </c>
      <c r="BY248" t="s">
        <v>2</v>
      </c>
      <c r="BZ248" t="s">
        <v>1</v>
      </c>
      <c r="CA248" t="s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6"/>
        <v>0</v>
      </c>
      <c r="FB248" t="b">
        <f t="shared" si="47"/>
        <v>0</v>
      </c>
    </row>
    <row r="249" spans="1:158" hidden="1" x14ac:dyDescent="0.2">
      <c r="A249">
        <v>306</v>
      </c>
      <c r="B249" s="7" t="s">
        <v>1078</v>
      </c>
      <c r="C249" t="s">
        <v>17</v>
      </c>
      <c r="D249">
        <v>400956901</v>
      </c>
      <c r="E249" t="s">
        <v>1077</v>
      </c>
      <c r="G249" t="s">
        <v>6</v>
      </c>
      <c r="H249" s="1">
        <v>2</v>
      </c>
      <c r="I249" s="1">
        <v>13</v>
      </c>
      <c r="J249" s="1">
        <f>VLOOKUP(B249,'[4]AVL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43"/>
        <v>4095</v>
      </c>
      <c r="AL249" s="1">
        <f t="shared" si="44"/>
        <v>10000</v>
      </c>
      <c r="AM249" s="1">
        <f t="shared" si="48"/>
        <v>40.950000000000003</v>
      </c>
      <c r="AN249" s="1">
        <f t="shared" si="49"/>
        <v>100</v>
      </c>
      <c r="AO249" s="1">
        <f t="shared" si="50"/>
        <v>59.05</v>
      </c>
      <c r="AP249" s="1" t="s">
        <v>26</v>
      </c>
      <c r="AQ249" s="1">
        <f>VLOOKUP($B249,'[2]AVL F03 05.05.26_לעבוד'!$B$29:$H$721,6,)</f>
        <v>0</v>
      </c>
      <c r="AR249" s="1" t="s">
        <v>25</v>
      </c>
      <c r="AS249" s="1" t="s">
        <v>14</v>
      </c>
      <c r="AT249">
        <f t="shared" si="45"/>
        <v>0.13</v>
      </c>
      <c r="AU249" t="str">
        <f>VLOOKUP(B249,'[3]AVL F03 05.05.26_לעבוד'!$B$27:$B$694,1,)</f>
        <v>BLM15HD601SN1D</v>
      </c>
      <c r="AW249" t="s">
        <v>1742</v>
      </c>
      <c r="AX249" t="s">
        <v>2</v>
      </c>
      <c r="AY249">
        <v>0.01</v>
      </c>
      <c r="AZ249" t="s">
        <v>0</v>
      </c>
      <c r="BA249">
        <v>2</v>
      </c>
      <c r="BB249" t="s">
        <v>13</v>
      </c>
      <c r="BC249">
        <v>99</v>
      </c>
      <c r="BD249">
        <v>133</v>
      </c>
      <c r="BE249" t="s">
        <v>24</v>
      </c>
      <c r="BF249">
        <v>0</v>
      </c>
      <c r="BG249">
        <v>0.12</v>
      </c>
      <c r="BH249">
        <v>20</v>
      </c>
      <c r="BI249" t="s">
        <v>11</v>
      </c>
      <c r="BJ249" t="s">
        <v>138</v>
      </c>
      <c r="BK249" t="s">
        <v>5</v>
      </c>
      <c r="BL249">
        <v>1</v>
      </c>
      <c r="BM249" t="s">
        <v>22</v>
      </c>
      <c r="BN249">
        <v>0.01</v>
      </c>
      <c r="BO249" t="s">
        <v>5</v>
      </c>
      <c r="BP249">
        <v>1</v>
      </c>
      <c r="BQ249" t="s">
        <v>5</v>
      </c>
      <c r="BR249" t="s">
        <v>8</v>
      </c>
      <c r="BS249" t="s">
        <v>137</v>
      </c>
      <c r="BT249">
        <v>10000</v>
      </c>
      <c r="BU249" t="s">
        <v>6</v>
      </c>
      <c r="BV249" t="s">
        <v>31</v>
      </c>
      <c r="BW249" t="s">
        <v>81</v>
      </c>
      <c r="BX249" t="s">
        <v>3</v>
      </c>
      <c r="BY249" t="s">
        <v>2</v>
      </c>
      <c r="BZ249" t="s">
        <v>1</v>
      </c>
      <c r="CA249" t="s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6"/>
        <v>0</v>
      </c>
      <c r="FB249" t="b">
        <f t="shared" si="47"/>
        <v>0</v>
      </c>
    </row>
    <row r="250" spans="1:158" hidden="1" x14ac:dyDescent="0.2">
      <c r="A250">
        <v>307</v>
      </c>
      <c r="B250" s="7" t="s">
        <v>1076</v>
      </c>
      <c r="C250" t="s">
        <v>17</v>
      </c>
      <c r="D250">
        <v>400092918</v>
      </c>
      <c r="E250" t="s">
        <v>1075</v>
      </c>
      <c r="G250" t="s">
        <v>6</v>
      </c>
      <c r="H250" s="1">
        <v>2</v>
      </c>
      <c r="I250" s="1">
        <v>246</v>
      </c>
      <c r="J250" s="1">
        <f>VLOOKUP(B250,'[4]AVL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43"/>
        <v>77490</v>
      </c>
      <c r="AL250" s="1">
        <f t="shared" si="44"/>
        <v>80000</v>
      </c>
      <c r="AM250" s="1">
        <f t="shared" si="48"/>
        <v>1549.8</v>
      </c>
      <c r="AN250" s="1">
        <f t="shared" si="49"/>
        <v>1600</v>
      </c>
      <c r="AO250" s="1">
        <f t="shared" si="50"/>
        <v>50.200000000000045</v>
      </c>
      <c r="AP250" s="1" t="s">
        <v>26</v>
      </c>
      <c r="AQ250" s="1">
        <f>VLOOKUP($B250,'[2]AVL F03 05.05.26_לעבוד'!$B$29:$H$721,6,)</f>
        <v>0</v>
      </c>
      <c r="AR250" s="1" t="s">
        <v>25</v>
      </c>
      <c r="AS250" s="1" t="s">
        <v>14</v>
      </c>
      <c r="AT250">
        <f t="shared" si="45"/>
        <v>4.92</v>
      </c>
      <c r="AU250" t="str">
        <f>VLOOKUP(B250,'[3]AVL F03 05.05.26_לעבוד'!$B$27:$B$694,1,)</f>
        <v>BLM18EG221SN1D</v>
      </c>
      <c r="AW250" t="s">
        <v>1742</v>
      </c>
      <c r="AX250" t="s">
        <v>2</v>
      </c>
      <c r="AY250">
        <v>0.02</v>
      </c>
      <c r="AZ250" t="s">
        <v>0</v>
      </c>
      <c r="BA250">
        <v>2</v>
      </c>
      <c r="BB250" t="s">
        <v>13</v>
      </c>
      <c r="BC250">
        <v>96</v>
      </c>
      <c r="BD250">
        <v>57</v>
      </c>
      <c r="BE250" t="s">
        <v>24</v>
      </c>
      <c r="BF250">
        <v>0</v>
      </c>
      <c r="BG250">
        <v>0.2</v>
      </c>
      <c r="BH250">
        <v>20</v>
      </c>
      <c r="BI250" t="s">
        <v>11</v>
      </c>
      <c r="BJ250" t="s">
        <v>138</v>
      </c>
      <c r="BK250" t="s">
        <v>5</v>
      </c>
      <c r="BL250">
        <v>1</v>
      </c>
      <c r="BM250" t="s">
        <v>22</v>
      </c>
      <c r="BN250">
        <v>0.02</v>
      </c>
      <c r="BO250" t="s">
        <v>5</v>
      </c>
      <c r="BP250">
        <v>1</v>
      </c>
      <c r="BQ250" t="s">
        <v>5</v>
      </c>
      <c r="BR250" t="s">
        <v>8</v>
      </c>
      <c r="BS250" t="s">
        <v>137</v>
      </c>
      <c r="BT250">
        <v>4000</v>
      </c>
      <c r="BU250" t="s">
        <v>6</v>
      </c>
      <c r="BV250" t="s">
        <v>31</v>
      </c>
      <c r="BW250" t="s">
        <v>30</v>
      </c>
      <c r="BX250" t="s">
        <v>3</v>
      </c>
      <c r="BY250" t="s">
        <v>2</v>
      </c>
      <c r="BZ250" t="s">
        <v>1</v>
      </c>
      <c r="CA250" t="s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17368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15650</v>
      </c>
      <c r="EN250" cm="1">
        <f t="array" ref="EN250">SUMPRODUCT($K250:$AJ250,TRANSPOSE(EN$4:EN$29))</f>
        <v>14568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6"/>
        <v>0</v>
      </c>
      <c r="FB250" t="b">
        <f t="shared" si="47"/>
        <v>0</v>
      </c>
    </row>
    <row r="251" spans="1:158" hidden="1" x14ac:dyDescent="0.2">
      <c r="A251">
        <v>308</v>
      </c>
      <c r="B251" s="7" t="s">
        <v>1074</v>
      </c>
      <c r="C251" t="s">
        <v>17</v>
      </c>
      <c r="D251">
        <v>400112300</v>
      </c>
      <c r="E251" t="s">
        <v>1073</v>
      </c>
      <c r="G251" t="s">
        <v>6</v>
      </c>
      <c r="H251" s="1">
        <v>2</v>
      </c>
      <c r="I251" s="1">
        <v>18</v>
      </c>
      <c r="J251" s="1">
        <f>VLOOKUP(B251,'[4]AVL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43"/>
        <v>5670</v>
      </c>
      <c r="AL251" s="1">
        <f t="shared" si="44"/>
        <v>10000</v>
      </c>
      <c r="AM251" s="1">
        <f t="shared" si="48"/>
        <v>113.4</v>
      </c>
      <c r="AN251" s="1">
        <f t="shared" si="49"/>
        <v>200</v>
      </c>
      <c r="AO251" s="1">
        <f t="shared" si="50"/>
        <v>86.6</v>
      </c>
      <c r="AP251" s="1" t="s">
        <v>26</v>
      </c>
      <c r="AQ251" s="1">
        <f>VLOOKUP($B251,'[2]AVL F03 05.05.26_לעבוד'!$B$29:$H$721,6,)</f>
        <v>0</v>
      </c>
      <c r="AR251" s="1" t="s">
        <v>25</v>
      </c>
      <c r="AS251" s="1" t="s">
        <v>14</v>
      </c>
      <c r="AT251">
        <f t="shared" si="45"/>
        <v>0.36</v>
      </c>
      <c r="AU251" t="str">
        <f>VLOOKUP(B251,'[3]AVL F03 05.05.26_לעבוד'!$B$27:$B$694,1,)</f>
        <v>BLM18SG260TN1D</v>
      </c>
      <c r="AW251" t="s">
        <v>1742</v>
      </c>
      <c r="AX251" t="s">
        <v>2</v>
      </c>
      <c r="AY251">
        <v>0.02</v>
      </c>
      <c r="AZ251" t="s">
        <v>0</v>
      </c>
      <c r="BA251">
        <v>2</v>
      </c>
      <c r="BB251" t="s">
        <v>13</v>
      </c>
      <c r="BC251">
        <v>96</v>
      </c>
      <c r="BD251">
        <v>94</v>
      </c>
      <c r="BE251" t="s">
        <v>24</v>
      </c>
      <c r="BF251">
        <v>0</v>
      </c>
      <c r="BG251">
        <v>0.2</v>
      </c>
      <c r="BH251">
        <v>20</v>
      </c>
      <c r="BI251" t="s">
        <v>11</v>
      </c>
      <c r="BJ251" t="s">
        <v>138</v>
      </c>
      <c r="BK251" t="s">
        <v>5</v>
      </c>
      <c r="BL251">
        <v>1</v>
      </c>
      <c r="BM251" t="s">
        <v>75</v>
      </c>
      <c r="BN251">
        <v>0.02</v>
      </c>
      <c r="BO251" t="s">
        <v>5</v>
      </c>
      <c r="BP251">
        <v>1</v>
      </c>
      <c r="BQ251" t="s">
        <v>5</v>
      </c>
      <c r="BR251" t="s">
        <v>8</v>
      </c>
      <c r="BS251" t="s">
        <v>137</v>
      </c>
      <c r="BT251">
        <v>10000</v>
      </c>
      <c r="BU251" t="s">
        <v>6</v>
      </c>
      <c r="BV251" t="s">
        <v>5</v>
      </c>
      <c r="BW251" t="s">
        <v>20</v>
      </c>
      <c r="BX251" t="s">
        <v>3</v>
      </c>
      <c r="BY251" t="s">
        <v>2</v>
      </c>
      <c r="BZ251" t="s">
        <v>1</v>
      </c>
      <c r="CA251" t="s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6"/>
        <v>0</v>
      </c>
      <c r="FB251" t="b">
        <f t="shared" si="47"/>
        <v>0</v>
      </c>
    </row>
    <row r="252" spans="1:158" hidden="1" x14ac:dyDescent="0.2">
      <c r="A252">
        <v>309</v>
      </c>
      <c r="B252" s="7" t="s">
        <v>1072</v>
      </c>
      <c r="C252" t="s">
        <v>17</v>
      </c>
      <c r="D252">
        <v>400026348</v>
      </c>
      <c r="E252" t="s">
        <v>1071</v>
      </c>
      <c r="G252" t="s">
        <v>6</v>
      </c>
      <c r="H252" s="1">
        <v>2</v>
      </c>
      <c r="I252" s="1">
        <v>9</v>
      </c>
      <c r="J252" s="1">
        <f>VLOOKUP(B252,'[4]AVL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43"/>
        <v>2835</v>
      </c>
      <c r="AL252" s="1">
        <f t="shared" si="44"/>
        <v>4000</v>
      </c>
      <c r="AM252" s="1">
        <f t="shared" si="48"/>
        <v>28.35</v>
      </c>
      <c r="AN252" s="1">
        <f t="shared" si="49"/>
        <v>40</v>
      </c>
      <c r="AO252" s="1">
        <f t="shared" si="50"/>
        <v>11.649999999999999</v>
      </c>
      <c r="AP252" s="1" t="s">
        <v>26</v>
      </c>
      <c r="AQ252" s="1">
        <f>VLOOKUP($B252,'[2]AVL F03 05.05.26_לעבוד'!$B$29:$H$721,6,)</f>
        <v>0</v>
      </c>
      <c r="AR252" s="1" t="s">
        <v>25</v>
      </c>
      <c r="AS252" s="1" t="s">
        <v>14</v>
      </c>
      <c r="AT252">
        <f t="shared" si="45"/>
        <v>0.09</v>
      </c>
      <c r="AU252" t="str">
        <f>VLOOKUP(B252,'[3]AVL F03 05.05.26_לעבוד'!$B$27:$B$694,1,)</f>
        <v>BLM21PG221SN1D</v>
      </c>
      <c r="AW252" t="s">
        <v>1742</v>
      </c>
      <c r="AX252" t="s">
        <v>2</v>
      </c>
      <c r="AY252">
        <v>0.01</v>
      </c>
      <c r="AZ252" t="s">
        <v>0</v>
      </c>
      <c r="BA252">
        <v>2</v>
      </c>
      <c r="BB252" t="s">
        <v>13</v>
      </c>
      <c r="BC252">
        <v>96</v>
      </c>
      <c r="BD252">
        <v>26</v>
      </c>
      <c r="BE252" t="s">
        <v>24</v>
      </c>
      <c r="BF252">
        <v>0</v>
      </c>
      <c r="BG252">
        <v>0.1</v>
      </c>
      <c r="BH252">
        <v>20</v>
      </c>
      <c r="BI252" t="s">
        <v>11</v>
      </c>
      <c r="BJ252" t="s">
        <v>138</v>
      </c>
      <c r="BK252" t="s">
        <v>5</v>
      </c>
      <c r="BL252">
        <v>1</v>
      </c>
      <c r="BM252" t="s">
        <v>22</v>
      </c>
      <c r="BN252">
        <v>0.01</v>
      </c>
      <c r="BO252" t="s">
        <v>5</v>
      </c>
      <c r="BP252">
        <v>1</v>
      </c>
      <c r="BQ252" t="s">
        <v>5</v>
      </c>
      <c r="BR252" t="s">
        <v>8</v>
      </c>
      <c r="BS252" t="s">
        <v>137</v>
      </c>
      <c r="BT252">
        <v>4000</v>
      </c>
      <c r="BU252" t="s">
        <v>6</v>
      </c>
      <c r="BV252" t="s">
        <v>31</v>
      </c>
      <c r="BW252" t="s">
        <v>81</v>
      </c>
      <c r="BX252" t="s">
        <v>3</v>
      </c>
      <c r="BY252" t="s">
        <v>2</v>
      </c>
      <c r="BZ252" t="s">
        <v>1</v>
      </c>
      <c r="CA252" t="s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6"/>
        <v>0</v>
      </c>
      <c r="FB252" t="b">
        <f t="shared" si="47"/>
        <v>0</v>
      </c>
    </row>
    <row r="253" spans="1:158" hidden="1" x14ac:dyDescent="0.2">
      <c r="A253">
        <v>310</v>
      </c>
      <c r="B253" s="7" t="s">
        <v>1070</v>
      </c>
      <c r="C253" t="s">
        <v>17</v>
      </c>
      <c r="D253">
        <v>400044369</v>
      </c>
      <c r="E253" t="s">
        <v>1069</v>
      </c>
      <c r="G253" t="s">
        <v>6</v>
      </c>
      <c r="H253" s="1">
        <v>2</v>
      </c>
      <c r="I253" s="1">
        <v>1</v>
      </c>
      <c r="J253" s="1">
        <f>VLOOKUP(B253,'[4]AVL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43"/>
        <v>315</v>
      </c>
      <c r="AL253" s="1">
        <f t="shared" si="44"/>
        <v>4000</v>
      </c>
      <c r="AM253" s="1">
        <f t="shared" si="48"/>
        <v>9.4499999999999993</v>
      </c>
      <c r="AN253" s="1">
        <f t="shared" si="49"/>
        <v>120</v>
      </c>
      <c r="AO253" s="1">
        <f t="shared" si="50"/>
        <v>110.55</v>
      </c>
      <c r="AP253" s="1" t="s">
        <v>26</v>
      </c>
      <c r="AQ253" s="1">
        <f>VLOOKUP($B253,'[2]AVL F03 05.05.26_לעבוד'!$B$29:$H$721,6,)</f>
        <v>0</v>
      </c>
      <c r="AR253" s="1" t="s">
        <v>25</v>
      </c>
      <c r="AS253" s="1" t="s">
        <v>14</v>
      </c>
      <c r="AT253">
        <f t="shared" si="45"/>
        <v>0.03</v>
      </c>
      <c r="AU253" t="str">
        <f>VLOOKUP(B253,'[3]AVL F03 05.05.26_לעבוד'!$B$27:$B$694,1,)</f>
        <v>BLM21PG600SN1D</v>
      </c>
      <c r="AW253" t="s">
        <v>1742</v>
      </c>
      <c r="AX253" t="s">
        <v>41</v>
      </c>
      <c r="AY253">
        <v>0.03</v>
      </c>
      <c r="AZ253" t="s">
        <v>0</v>
      </c>
      <c r="BA253">
        <v>2</v>
      </c>
      <c r="BB253" t="s">
        <v>13</v>
      </c>
      <c r="BC253">
        <v>96</v>
      </c>
      <c r="BD253">
        <v>60</v>
      </c>
      <c r="BE253" t="s">
        <v>219</v>
      </c>
      <c r="BF253">
        <v>0</v>
      </c>
      <c r="BG253">
        <v>0.3</v>
      </c>
      <c r="BH253">
        <v>20</v>
      </c>
      <c r="BI253" t="s">
        <v>11</v>
      </c>
      <c r="BJ253" t="s">
        <v>138</v>
      </c>
      <c r="BK253" t="s">
        <v>5</v>
      </c>
      <c r="BL253">
        <v>1</v>
      </c>
      <c r="BM253" t="s">
        <v>38</v>
      </c>
      <c r="BN253">
        <v>0.03</v>
      </c>
      <c r="BO253" t="s">
        <v>5</v>
      </c>
      <c r="BP253">
        <v>1</v>
      </c>
      <c r="BQ253" t="s">
        <v>5</v>
      </c>
      <c r="BR253" t="s">
        <v>8</v>
      </c>
      <c r="BS253" t="s">
        <v>137</v>
      </c>
      <c r="BT253">
        <v>4000</v>
      </c>
      <c r="BU253" t="s">
        <v>6</v>
      </c>
      <c r="BV253" t="s">
        <v>31</v>
      </c>
      <c r="BW253" t="s">
        <v>81</v>
      </c>
      <c r="BX253" t="s">
        <v>3</v>
      </c>
      <c r="BY253" t="s">
        <v>41</v>
      </c>
      <c r="BZ253" t="s">
        <v>1</v>
      </c>
      <c r="CA253" t="s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6"/>
        <v>0</v>
      </c>
      <c r="FB253" t="b">
        <f t="shared" si="47"/>
        <v>0</v>
      </c>
    </row>
    <row r="254" spans="1:158" hidden="1" x14ac:dyDescent="0.2">
      <c r="A254">
        <v>311</v>
      </c>
      <c r="B254" s="7" t="s">
        <v>1068</v>
      </c>
      <c r="C254" t="s">
        <v>17</v>
      </c>
      <c r="D254" t="s">
        <v>1067</v>
      </c>
      <c r="E254" t="s">
        <v>1066</v>
      </c>
      <c r="G254" t="s">
        <v>6</v>
      </c>
      <c r="H254" s="1">
        <v>2</v>
      </c>
      <c r="I254" s="1">
        <v>39</v>
      </c>
      <c r="J254" s="1">
        <f>VLOOKUP(B254,'[4]AVL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43"/>
        <v>12285</v>
      </c>
      <c r="AL254" s="1">
        <f t="shared" si="44"/>
        <v>15000</v>
      </c>
      <c r="AM254" s="1">
        <f t="shared" si="48"/>
        <v>614.25</v>
      </c>
      <c r="AN254" s="1">
        <f t="shared" si="49"/>
        <v>750</v>
      </c>
      <c r="AO254" s="1">
        <f t="shared" si="50"/>
        <v>135.75</v>
      </c>
      <c r="AP254" s="1" t="s">
        <v>26</v>
      </c>
      <c r="AQ254" s="1">
        <f>VLOOKUP($B254,'[2]AVL F03 05.05.26_לעבוד'!$B$29:$H$721,6,)</f>
        <v>0</v>
      </c>
      <c r="AR254" s="1" t="s">
        <v>25</v>
      </c>
      <c r="AS254" s="1" t="s">
        <v>14</v>
      </c>
      <c r="AT254">
        <f t="shared" si="45"/>
        <v>1.9500000000000002</v>
      </c>
      <c r="AU254" t="str">
        <f>VLOOKUP(B254,'[3]AVL F03 05.05.26_לעבוד'!$B$27:$B$694,1,)</f>
        <v>BLM31PG330SN1L</v>
      </c>
      <c r="AW254" t="s">
        <v>1722</v>
      </c>
      <c r="AX254" t="s">
        <v>2</v>
      </c>
      <c r="AY254">
        <v>0.05</v>
      </c>
      <c r="AZ254" t="s">
        <v>0</v>
      </c>
      <c r="BA254">
        <v>2</v>
      </c>
      <c r="BB254" t="s">
        <v>13</v>
      </c>
      <c r="BC254">
        <v>96</v>
      </c>
      <c r="BD254">
        <v>101</v>
      </c>
      <c r="BE254" t="s">
        <v>24</v>
      </c>
      <c r="BF254">
        <v>0</v>
      </c>
      <c r="BG254">
        <v>0.5</v>
      </c>
      <c r="BH254">
        <v>20</v>
      </c>
      <c r="BI254" t="s">
        <v>11</v>
      </c>
      <c r="BJ254" t="s">
        <v>138</v>
      </c>
      <c r="BK254" t="s">
        <v>5</v>
      </c>
      <c r="BL254">
        <v>1</v>
      </c>
      <c r="BM254" t="s">
        <v>22</v>
      </c>
      <c r="BN254">
        <v>0.05</v>
      </c>
      <c r="BO254" t="s">
        <v>5</v>
      </c>
      <c r="BP254">
        <v>1</v>
      </c>
      <c r="BQ254" t="s">
        <v>5</v>
      </c>
      <c r="BR254" t="s">
        <v>8</v>
      </c>
      <c r="BS254" t="s">
        <v>3</v>
      </c>
      <c r="BT254">
        <v>3000</v>
      </c>
      <c r="BU254" t="s">
        <v>6</v>
      </c>
      <c r="BV254" t="s">
        <v>31</v>
      </c>
      <c r="BW254" t="s">
        <v>50</v>
      </c>
      <c r="BX254" t="s">
        <v>3</v>
      </c>
      <c r="BY254" t="s">
        <v>2</v>
      </c>
      <c r="BZ254" t="s">
        <v>1</v>
      </c>
      <c r="CA254" t="s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6"/>
        <v>0</v>
      </c>
      <c r="FB254" t="b">
        <f t="shared" si="47"/>
        <v>0</v>
      </c>
    </row>
    <row r="255" spans="1:158" hidden="1" x14ac:dyDescent="0.2">
      <c r="A255">
        <v>312</v>
      </c>
      <c r="B255" s="7" t="s">
        <v>1065</v>
      </c>
      <c r="C255" t="s">
        <v>17</v>
      </c>
      <c r="D255">
        <v>400203083</v>
      </c>
      <c r="E255" t="s">
        <v>1064</v>
      </c>
      <c r="G255" t="s">
        <v>6</v>
      </c>
      <c r="H255" s="1">
        <v>2</v>
      </c>
      <c r="I255" s="1">
        <v>3</v>
      </c>
      <c r="J255" s="1">
        <f>VLOOKUP(B255,'[4]AVL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43"/>
        <v>945</v>
      </c>
      <c r="AL255" s="1">
        <f t="shared" si="44"/>
        <v>3000</v>
      </c>
      <c r="AM255" s="1">
        <f t="shared" si="48"/>
        <v>47.25</v>
      </c>
      <c r="AN255" s="1">
        <f t="shared" si="49"/>
        <v>150</v>
      </c>
      <c r="AO255" s="1">
        <f t="shared" si="50"/>
        <v>102.75</v>
      </c>
      <c r="AP255" s="1" t="s">
        <v>26</v>
      </c>
      <c r="AQ255" s="1">
        <f>VLOOKUP($B255,'[2]AVL F03 05.05.26_לעבוד'!$B$29:$H$721,6,)</f>
        <v>0</v>
      </c>
      <c r="AR255" s="1" t="s">
        <v>25</v>
      </c>
      <c r="AS255" s="1" t="s">
        <v>14</v>
      </c>
      <c r="AT255">
        <f t="shared" si="45"/>
        <v>0.15000000000000002</v>
      </c>
      <c r="AU255" t="str">
        <f>VLOOKUP(B255,'[3]AVL F03 05.05.26_לעבוד'!$B$27:$B$694,1,)</f>
        <v>BLM31PG601SN1L</v>
      </c>
      <c r="AW255" t="s">
        <v>1742</v>
      </c>
      <c r="AX255" t="s">
        <v>2</v>
      </c>
      <c r="AY255">
        <v>0.05</v>
      </c>
      <c r="AZ255" t="s">
        <v>0</v>
      </c>
      <c r="BA255">
        <v>2</v>
      </c>
      <c r="BB255" t="s">
        <v>13</v>
      </c>
      <c r="BC255">
        <v>96</v>
      </c>
      <c r="BD255">
        <v>115</v>
      </c>
      <c r="BE255" t="s">
        <v>24</v>
      </c>
      <c r="BF255">
        <v>0</v>
      </c>
      <c r="BG255">
        <v>0.5</v>
      </c>
      <c r="BH255">
        <v>20</v>
      </c>
      <c r="BI255" t="s">
        <v>11</v>
      </c>
      <c r="BJ255" t="s">
        <v>138</v>
      </c>
      <c r="BK255" t="s">
        <v>5</v>
      </c>
      <c r="BL255">
        <v>1</v>
      </c>
      <c r="BM255" t="s">
        <v>22</v>
      </c>
      <c r="BN255">
        <v>0.05</v>
      </c>
      <c r="BO255" t="s">
        <v>5</v>
      </c>
      <c r="BP255">
        <v>1</v>
      </c>
      <c r="BQ255" t="s">
        <v>5</v>
      </c>
      <c r="BR255" t="s">
        <v>8</v>
      </c>
      <c r="BS255" t="s">
        <v>137</v>
      </c>
      <c r="BT255">
        <v>3000</v>
      </c>
      <c r="BU255" t="s">
        <v>6</v>
      </c>
      <c r="BV255" t="s">
        <v>31</v>
      </c>
      <c r="BW255" t="s">
        <v>81</v>
      </c>
      <c r="BX255" t="s">
        <v>3</v>
      </c>
      <c r="BY255" t="s">
        <v>2</v>
      </c>
      <c r="BZ255" t="s">
        <v>1</v>
      </c>
      <c r="CA255" t="s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6"/>
        <v>0</v>
      </c>
      <c r="FB255" t="b">
        <f t="shared" si="47"/>
        <v>0</v>
      </c>
    </row>
    <row r="256" spans="1:158" hidden="1" x14ac:dyDescent="0.2">
      <c r="A256">
        <v>313</v>
      </c>
      <c r="B256" s="7" t="s">
        <v>1063</v>
      </c>
      <c r="C256" t="s">
        <v>17</v>
      </c>
      <c r="D256">
        <v>405905944</v>
      </c>
      <c r="E256" t="s">
        <v>1062</v>
      </c>
      <c r="G256" t="s">
        <v>6</v>
      </c>
      <c r="H256" s="1">
        <v>1</v>
      </c>
      <c r="I256" s="1">
        <v>1</v>
      </c>
      <c r="J256" s="1">
        <f>VLOOKUP(B256,'[4]AVL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43"/>
        <v>315</v>
      </c>
      <c r="AL256" s="1">
        <f t="shared" si="44"/>
        <v>500</v>
      </c>
      <c r="AQ256" s="1">
        <f>VLOOKUP($B256,'[2]AVL F03 05.05.26_לעבוד'!$B$29:$H$721,6,)</f>
        <v>0</v>
      </c>
      <c r="AR256" s="1" t="s">
        <v>25</v>
      </c>
      <c r="AS256" s="1" t="s">
        <v>14</v>
      </c>
      <c r="AT256">
        <f t="shared" si="45"/>
        <v>2.13</v>
      </c>
      <c r="AU256" t="str">
        <f>VLOOKUP(B256,'[3]AVL F03 05.05.26_לעבוד'!$B$27:$B$694,1,)</f>
        <v>BP0805A7250ASTR</v>
      </c>
      <c r="AW256" t="s">
        <v>1718</v>
      </c>
      <c r="AX256" t="s">
        <v>293</v>
      </c>
      <c r="AY256">
        <v>2.13</v>
      </c>
      <c r="AZ256" t="s">
        <v>0</v>
      </c>
      <c r="BA256">
        <v>1</v>
      </c>
      <c r="BB256" t="s">
        <v>13</v>
      </c>
      <c r="BC256">
        <v>322</v>
      </c>
      <c r="BD256">
        <v>73</v>
      </c>
      <c r="BE256" t="s">
        <v>399</v>
      </c>
      <c r="BF256">
        <v>0</v>
      </c>
      <c r="BG256">
        <v>2.13</v>
      </c>
      <c r="BH256">
        <v>20</v>
      </c>
      <c r="BI256" t="s">
        <v>11</v>
      </c>
      <c r="BJ256" t="s">
        <v>138</v>
      </c>
      <c r="BK256" t="s">
        <v>5</v>
      </c>
      <c r="BL256">
        <v>1</v>
      </c>
      <c r="BM256" t="s">
        <v>9</v>
      </c>
      <c r="BN256">
        <v>2.13</v>
      </c>
      <c r="BO256" t="s">
        <v>5</v>
      </c>
      <c r="BP256">
        <v>1</v>
      </c>
      <c r="BQ256" t="s">
        <v>5</v>
      </c>
      <c r="BR256" t="s">
        <v>8</v>
      </c>
      <c r="BS256" t="s">
        <v>137</v>
      </c>
      <c r="BT256">
        <v>500</v>
      </c>
      <c r="BU256" t="s">
        <v>6</v>
      </c>
      <c r="BV256" t="s">
        <v>5</v>
      </c>
      <c r="BW256" t="s">
        <v>81</v>
      </c>
      <c r="BX256" t="s">
        <v>3</v>
      </c>
      <c r="BY256" t="s">
        <v>293</v>
      </c>
      <c r="BZ256" t="s">
        <v>1</v>
      </c>
      <c r="CA256" t="s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6"/>
        <v>0</v>
      </c>
      <c r="FB256" t="b">
        <f t="shared" si="47"/>
        <v>0</v>
      </c>
    </row>
    <row r="257" spans="1:158" hidden="1" x14ac:dyDescent="0.2">
      <c r="A257">
        <v>314</v>
      </c>
      <c r="B257" s="7" t="s">
        <v>1061</v>
      </c>
      <c r="C257" t="s">
        <v>17</v>
      </c>
      <c r="D257">
        <v>411831543</v>
      </c>
      <c r="E257" t="s">
        <v>1060</v>
      </c>
      <c r="G257" t="s">
        <v>6</v>
      </c>
      <c r="H257" s="1">
        <v>2</v>
      </c>
      <c r="I257" s="1">
        <v>96</v>
      </c>
      <c r="J257" s="1">
        <f>VLOOKUP(B257,'[4]AVL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43"/>
        <v>30240</v>
      </c>
      <c r="AL257" s="1">
        <f t="shared" si="44"/>
        <v>30240</v>
      </c>
      <c r="AM257" s="1">
        <f t="shared" ref="AM257:AM270" si="51">AK257*AY257</f>
        <v>335966.39999999997</v>
      </c>
      <c r="AN257" s="1">
        <f t="shared" ref="AN257:AN270" si="52">AL257*AY257</f>
        <v>335966.39999999997</v>
      </c>
      <c r="AO257" s="1">
        <f t="shared" ref="AO257:AO270" si="53">AN257-AM257</f>
        <v>0</v>
      </c>
      <c r="AP257" s="1" t="s">
        <v>85</v>
      </c>
      <c r="AQ257" s="1">
        <f>VLOOKUP($B257,'[2]AVL F03 05.05.26_לעבוד'!$B$29:$H$721,6,)</f>
        <v>0</v>
      </c>
      <c r="AR257" s="1" t="s">
        <v>25</v>
      </c>
      <c r="AS257" s="1" t="s">
        <v>14</v>
      </c>
      <c r="AT257">
        <f t="shared" si="45"/>
        <v>1066.56</v>
      </c>
      <c r="AU257" t="str">
        <f>VLOOKUP(B257,'[3]AVL F03 05.05.26_לעבוד'!$B$27:$B$694,1,)</f>
        <v>C0024090</v>
      </c>
      <c r="AW257" t="s">
        <v>1749</v>
      </c>
      <c r="AX257" t="s">
        <v>1059</v>
      </c>
      <c r="AY257">
        <v>11.11</v>
      </c>
      <c r="AZ257" t="s">
        <v>0</v>
      </c>
      <c r="BA257">
        <v>2</v>
      </c>
      <c r="BB257" t="s">
        <v>13</v>
      </c>
      <c r="BC257">
        <v>98</v>
      </c>
      <c r="BD257">
        <v>104</v>
      </c>
      <c r="BE257" t="s">
        <v>57</v>
      </c>
      <c r="BF257">
        <v>0</v>
      </c>
      <c r="BG257">
        <v>11.11</v>
      </c>
      <c r="BH257">
        <v>20</v>
      </c>
      <c r="BI257" t="s">
        <v>11</v>
      </c>
      <c r="BJ257" t="s">
        <v>117</v>
      </c>
      <c r="BK257" t="s">
        <v>5</v>
      </c>
      <c r="BL257" t="s">
        <v>5</v>
      </c>
      <c r="BM257" t="s">
        <v>9</v>
      </c>
      <c r="BN257">
        <v>11.11</v>
      </c>
      <c r="BO257" t="s">
        <v>5</v>
      </c>
      <c r="BP257">
        <v>1</v>
      </c>
      <c r="BQ257" t="s">
        <v>5</v>
      </c>
      <c r="BR257" t="s">
        <v>8</v>
      </c>
      <c r="BS257" t="s">
        <v>116</v>
      </c>
      <c r="BT257">
        <v>1</v>
      </c>
      <c r="BU257" t="s">
        <v>6</v>
      </c>
      <c r="BV257" t="s">
        <v>5</v>
      </c>
      <c r="BW257" t="s">
        <v>4</v>
      </c>
      <c r="BX257" t="s">
        <v>3</v>
      </c>
      <c r="BY257" t="s">
        <v>1059</v>
      </c>
      <c r="BZ257" t="s">
        <v>1</v>
      </c>
      <c r="CA257" t="s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6"/>
        <v>0</v>
      </c>
      <c r="FB257" t="b">
        <f t="shared" si="47"/>
        <v>0</v>
      </c>
    </row>
    <row r="258" spans="1:158" hidden="1" x14ac:dyDescent="0.2">
      <c r="A258">
        <v>315</v>
      </c>
      <c r="B258" s="7" t="s">
        <v>1058</v>
      </c>
      <c r="C258" t="s">
        <v>17</v>
      </c>
      <c r="D258">
        <v>419183884</v>
      </c>
      <c r="E258" t="s">
        <v>1057</v>
      </c>
      <c r="F258">
        <v>417297491</v>
      </c>
      <c r="G258" t="s">
        <v>6</v>
      </c>
      <c r="H258" s="1">
        <v>2</v>
      </c>
      <c r="I258" s="1">
        <v>1701</v>
      </c>
      <c r="J258" s="1">
        <f>VLOOKUP(B258,'[4]AVL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43"/>
        <v>535815</v>
      </c>
      <c r="AL258" s="1">
        <f t="shared" si="44"/>
        <v>540000</v>
      </c>
      <c r="AM258" s="1">
        <f t="shared" si="51"/>
        <v>5358.1500000000005</v>
      </c>
      <c r="AN258" s="1">
        <f t="shared" si="52"/>
        <v>5400</v>
      </c>
      <c r="AO258" s="1">
        <f t="shared" si="53"/>
        <v>41.849999999999454</v>
      </c>
      <c r="AP258" s="1" t="s">
        <v>26</v>
      </c>
      <c r="AQ258" s="1" t="str">
        <f>VLOOKUP($B258,'[2]AVL F03 05.05.26_לעבוד'!$B$29:$H$721,6,)</f>
        <v xml:space="preserve"> </v>
      </c>
      <c r="AR258" s="1" t="s">
        <v>25</v>
      </c>
      <c r="AS258" s="1" t="s">
        <v>14</v>
      </c>
      <c r="AT258">
        <f t="shared" si="45"/>
        <v>17.010000000000002</v>
      </c>
      <c r="AU258" t="str">
        <f>VLOOKUP(B258,'[3]AVL F03 05.05.26_לעבוד'!$B$27:$B$694,1,)</f>
        <v>C0201C101K3GACTU</v>
      </c>
      <c r="AW258" t="s">
        <v>1722</v>
      </c>
      <c r="AX258" t="s">
        <v>99</v>
      </c>
      <c r="AY258">
        <v>0.01</v>
      </c>
      <c r="AZ258" t="s">
        <v>0</v>
      </c>
      <c r="BA258">
        <v>2</v>
      </c>
      <c r="BB258" t="s">
        <v>13</v>
      </c>
      <c r="BC258">
        <v>96</v>
      </c>
      <c r="BD258">
        <v>119</v>
      </c>
      <c r="BE258" t="s">
        <v>24</v>
      </c>
      <c r="BF258">
        <v>0</v>
      </c>
      <c r="BG258">
        <v>0.1</v>
      </c>
      <c r="BH258">
        <v>20</v>
      </c>
      <c r="BI258" t="s">
        <v>11</v>
      </c>
      <c r="BJ258" t="s">
        <v>23</v>
      </c>
      <c r="BK258" t="s">
        <v>5</v>
      </c>
      <c r="BL258">
        <v>2</v>
      </c>
      <c r="BM258" t="s">
        <v>84</v>
      </c>
      <c r="BN258">
        <v>0.01</v>
      </c>
      <c r="BO258" t="s">
        <v>5</v>
      </c>
      <c r="BP258">
        <v>1</v>
      </c>
      <c r="BQ258" t="s">
        <v>5</v>
      </c>
      <c r="BR258" t="s">
        <v>8</v>
      </c>
      <c r="BS258" t="s">
        <v>21</v>
      </c>
      <c r="BT258">
        <v>15000</v>
      </c>
      <c r="BU258" t="s">
        <v>6</v>
      </c>
      <c r="BV258" t="s">
        <v>31</v>
      </c>
      <c r="BW258" t="s">
        <v>20</v>
      </c>
      <c r="BX258" t="s">
        <v>3</v>
      </c>
      <c r="BY258" t="s">
        <v>99</v>
      </c>
      <c r="BZ258" t="s">
        <v>1</v>
      </c>
      <c r="CA258" t="s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6"/>
        <v>0</v>
      </c>
      <c r="FB258" t="b">
        <f t="shared" si="47"/>
        <v>1</v>
      </c>
    </row>
    <row r="259" spans="1:158" hidden="1" x14ac:dyDescent="0.2">
      <c r="A259">
        <v>316</v>
      </c>
      <c r="B259" s="7" t="s">
        <v>1056</v>
      </c>
      <c r="C259" t="s">
        <v>17</v>
      </c>
      <c r="D259">
        <v>401172747</v>
      </c>
      <c r="E259" t="s">
        <v>1055</v>
      </c>
      <c r="F259">
        <v>400326573</v>
      </c>
      <c r="G259" t="s">
        <v>6</v>
      </c>
      <c r="H259" s="1">
        <v>2</v>
      </c>
      <c r="I259" s="1">
        <v>3</v>
      </c>
      <c r="J259" s="1">
        <f>VLOOKUP(B259,'[4]AVL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43"/>
        <v>945</v>
      </c>
      <c r="AL259" s="1">
        <f t="shared" si="44"/>
        <v>10000</v>
      </c>
      <c r="AM259" s="1">
        <f t="shared" si="51"/>
        <v>9.4500000000000011</v>
      </c>
      <c r="AN259" s="1">
        <f t="shared" si="52"/>
        <v>100</v>
      </c>
      <c r="AO259" s="1">
        <f t="shared" si="53"/>
        <v>90.55</v>
      </c>
      <c r="AP259" s="1" t="s">
        <v>26</v>
      </c>
      <c r="AQ259" s="1">
        <f>VLOOKUP($B259,'[2]AVL F03 05.05.26_לעבוד'!$B$29:$H$721,6,)</f>
        <v>0</v>
      </c>
      <c r="AR259" s="1" t="s">
        <v>46</v>
      </c>
      <c r="AS259" s="1" t="s">
        <v>14</v>
      </c>
      <c r="AT259">
        <f t="shared" si="45"/>
        <v>0.03</v>
      </c>
      <c r="AU259" t="str">
        <f>VLOOKUP(B259,'[3]AVL F03 05.05.26_לעבוד'!$B$27:$B$694,1,)</f>
        <v>C0402C100C5GAC7867</v>
      </c>
      <c r="AW259" t="s">
        <v>1748</v>
      </c>
      <c r="AX259" t="s">
        <v>99</v>
      </c>
      <c r="AY259">
        <v>0.01</v>
      </c>
      <c r="AZ259" t="s">
        <v>0</v>
      </c>
      <c r="BA259">
        <v>2</v>
      </c>
      <c r="BB259" t="s">
        <v>13</v>
      </c>
      <c r="BC259">
        <v>105</v>
      </c>
      <c r="BD259">
        <v>108</v>
      </c>
      <c r="BE259" t="s">
        <v>53</v>
      </c>
      <c r="BF259">
        <v>0</v>
      </c>
      <c r="BG259">
        <v>0.1</v>
      </c>
      <c r="BH259">
        <v>60</v>
      </c>
      <c r="BI259" t="s">
        <v>11</v>
      </c>
      <c r="BJ259" t="s">
        <v>23</v>
      </c>
      <c r="BK259" t="s">
        <v>5</v>
      </c>
      <c r="BL259">
        <v>1</v>
      </c>
      <c r="BM259" t="s">
        <v>22</v>
      </c>
      <c r="BN259">
        <v>0.01</v>
      </c>
      <c r="BO259" t="s">
        <v>5</v>
      </c>
      <c r="BP259">
        <v>1</v>
      </c>
      <c r="BQ259" t="s">
        <v>5</v>
      </c>
      <c r="BR259" t="s">
        <v>8</v>
      </c>
      <c r="BS259" t="s">
        <v>21</v>
      </c>
      <c r="BT259">
        <v>10000</v>
      </c>
      <c r="BU259" t="s">
        <v>6</v>
      </c>
      <c r="BV259" t="s">
        <v>5</v>
      </c>
      <c r="BW259" t="s">
        <v>20</v>
      </c>
      <c r="BX259" t="s">
        <v>3</v>
      </c>
      <c r="BY259" t="s">
        <v>99</v>
      </c>
      <c r="BZ259" t="s">
        <v>1</v>
      </c>
      <c r="CA259" t="s">
        <v>0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6"/>
        <v>0</v>
      </c>
      <c r="FB259" t="b">
        <f t="shared" si="47"/>
        <v>0</v>
      </c>
    </row>
    <row r="260" spans="1:158" hidden="1" x14ac:dyDescent="0.2">
      <c r="A260">
        <v>317</v>
      </c>
      <c r="B260" s="7" t="s">
        <v>1054</v>
      </c>
      <c r="C260" t="s">
        <v>17</v>
      </c>
      <c r="D260">
        <v>400536577</v>
      </c>
      <c r="E260" t="s">
        <v>1053</v>
      </c>
      <c r="F260">
        <v>400326574</v>
      </c>
      <c r="G260" t="s">
        <v>6</v>
      </c>
      <c r="H260" s="1">
        <v>2</v>
      </c>
      <c r="I260" s="1">
        <v>195</v>
      </c>
      <c r="J260" s="1">
        <f>VLOOKUP(B260,'[4]AVL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43"/>
        <v>61425</v>
      </c>
      <c r="AL260" s="1">
        <f t="shared" si="44"/>
        <v>70000</v>
      </c>
      <c r="AM260" s="1">
        <f t="shared" si="51"/>
        <v>614.25</v>
      </c>
      <c r="AN260" s="1">
        <f t="shared" si="52"/>
        <v>700</v>
      </c>
      <c r="AO260" s="1">
        <f t="shared" si="53"/>
        <v>85.75</v>
      </c>
      <c r="AP260" s="1" t="s">
        <v>26</v>
      </c>
      <c r="AQ260" s="1">
        <f>VLOOKUP($B260,'[2]AVL F03 05.05.26_לעבוד'!$B$29:$H$721,6,)</f>
        <v>0</v>
      </c>
      <c r="AR260" s="1" t="s">
        <v>25</v>
      </c>
      <c r="AS260" s="1" t="s">
        <v>14</v>
      </c>
      <c r="AT260">
        <f t="shared" si="45"/>
        <v>1.95</v>
      </c>
      <c r="AU260" t="str">
        <f>VLOOKUP(B260,'[3]AVL F03 05.05.26_לעבוד'!$B$27:$B$694,1,)</f>
        <v>C0402C101J3GACTU</v>
      </c>
      <c r="AW260" t="s">
        <v>1722</v>
      </c>
      <c r="AX260" t="s">
        <v>154</v>
      </c>
      <c r="AY260">
        <v>0.01</v>
      </c>
      <c r="AZ260" t="s">
        <v>0</v>
      </c>
      <c r="BA260">
        <v>2</v>
      </c>
      <c r="BB260" t="s">
        <v>13</v>
      </c>
      <c r="BC260">
        <v>102</v>
      </c>
      <c r="BD260">
        <v>161</v>
      </c>
      <c r="BE260" t="s">
        <v>24</v>
      </c>
      <c r="BF260">
        <v>0</v>
      </c>
      <c r="BG260">
        <v>0.12</v>
      </c>
      <c r="BH260">
        <v>20</v>
      </c>
      <c r="BI260" t="s">
        <v>11</v>
      </c>
      <c r="BJ260" t="s">
        <v>23</v>
      </c>
      <c r="BK260" t="s">
        <v>5</v>
      </c>
      <c r="BL260">
        <v>1</v>
      </c>
      <c r="BM260" t="s">
        <v>75</v>
      </c>
      <c r="BN260">
        <v>0.01</v>
      </c>
      <c r="BO260" t="s">
        <v>5</v>
      </c>
      <c r="BP260">
        <v>1</v>
      </c>
      <c r="BQ260" t="s">
        <v>5</v>
      </c>
      <c r="BR260" t="s">
        <v>8</v>
      </c>
      <c r="BS260" t="s">
        <v>21</v>
      </c>
      <c r="BT260">
        <v>10000</v>
      </c>
      <c r="BU260" t="s">
        <v>6</v>
      </c>
      <c r="BV260" t="s">
        <v>5</v>
      </c>
      <c r="BW260" t="s">
        <v>20</v>
      </c>
      <c r="BX260" t="s">
        <v>3</v>
      </c>
      <c r="BY260" t="s">
        <v>154</v>
      </c>
      <c r="BZ260" t="s">
        <v>1</v>
      </c>
      <c r="CA260" t="s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15018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12890</v>
      </c>
      <c r="EN260" cm="1">
        <f t="array" ref="EN260">SUMPRODUCT($K260:$AJ260,TRANSPOSE(EN$4:EN$29))</f>
        <v>14018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6"/>
        <v>0</v>
      </c>
      <c r="FB260" t="b">
        <f t="shared" si="47"/>
        <v>0</v>
      </c>
    </row>
    <row r="261" spans="1:158" hidden="1" x14ac:dyDescent="0.2">
      <c r="A261">
        <v>318</v>
      </c>
      <c r="B261" s="7" t="s">
        <v>1052</v>
      </c>
      <c r="C261" t="s">
        <v>17</v>
      </c>
      <c r="D261">
        <v>400700890</v>
      </c>
      <c r="E261" t="s">
        <v>1051</v>
      </c>
      <c r="F261">
        <v>400481192</v>
      </c>
      <c r="G261" t="s">
        <v>6</v>
      </c>
      <c r="H261" s="1">
        <v>2</v>
      </c>
      <c r="I261" s="1">
        <v>80</v>
      </c>
      <c r="J261" s="1">
        <f>VLOOKUP(B261,'[4]AVL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43"/>
        <v>25200</v>
      </c>
      <c r="AL261" s="1">
        <f t="shared" si="44"/>
        <v>30000</v>
      </c>
      <c r="AM261" s="1">
        <f t="shared" si="51"/>
        <v>252</v>
      </c>
      <c r="AN261" s="1">
        <f t="shared" si="52"/>
        <v>300</v>
      </c>
      <c r="AO261" s="1">
        <f t="shared" si="53"/>
        <v>48</v>
      </c>
      <c r="AP261" s="1" t="s">
        <v>26</v>
      </c>
      <c r="AQ261" s="1">
        <f>VLOOKUP($B261,'[2]AVL F03 05.05.26_לעבוד'!$B$29:$H$721,6,)</f>
        <v>0</v>
      </c>
      <c r="AR261" s="1" t="s">
        <v>25</v>
      </c>
      <c r="AS261" s="1" t="s">
        <v>14</v>
      </c>
      <c r="AT261">
        <f t="shared" si="45"/>
        <v>0.8</v>
      </c>
      <c r="AU261" t="str">
        <f>VLOOKUP(B261,'[3]AVL F03 05.05.26_לעבוד'!$B$27:$B$694,1,)</f>
        <v>C0402C101K5GAC7867</v>
      </c>
      <c r="AW261" t="s">
        <v>1722</v>
      </c>
      <c r="AX261" t="s">
        <v>154</v>
      </c>
      <c r="AY261">
        <v>0.01</v>
      </c>
      <c r="AZ261" t="s">
        <v>0</v>
      </c>
      <c r="BA261">
        <v>2</v>
      </c>
      <c r="BB261" t="s">
        <v>13</v>
      </c>
      <c r="BC261">
        <v>96</v>
      </c>
      <c r="BD261">
        <v>74</v>
      </c>
      <c r="BE261" t="s">
        <v>24</v>
      </c>
      <c r="BF261">
        <v>0</v>
      </c>
      <c r="BG261">
        <v>0.1</v>
      </c>
      <c r="BH261">
        <v>20</v>
      </c>
      <c r="BI261" t="s">
        <v>11</v>
      </c>
      <c r="BJ261" t="s">
        <v>23</v>
      </c>
      <c r="BK261" t="s">
        <v>5</v>
      </c>
      <c r="BL261" t="s">
        <v>5</v>
      </c>
      <c r="BM261" t="s">
        <v>22</v>
      </c>
      <c r="BN261">
        <v>0.01</v>
      </c>
      <c r="BO261" t="s">
        <v>5</v>
      </c>
      <c r="BP261">
        <v>1</v>
      </c>
      <c r="BQ261" t="s">
        <v>5</v>
      </c>
      <c r="BR261" t="s">
        <v>8</v>
      </c>
      <c r="BS261" t="s">
        <v>21</v>
      </c>
      <c r="BT261">
        <v>10000</v>
      </c>
      <c r="BU261" t="s">
        <v>6</v>
      </c>
      <c r="BV261" t="s">
        <v>5</v>
      </c>
      <c r="BW261" t="s">
        <v>20</v>
      </c>
      <c r="BX261" t="s">
        <v>3</v>
      </c>
      <c r="BY261" t="s">
        <v>154</v>
      </c>
      <c r="BZ261" t="s">
        <v>1</v>
      </c>
      <c r="CA261" t="s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10560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800</v>
      </c>
      <c r="EN261" cm="1">
        <f t="array" ref="EN261">SUMPRODUCT($K261:$AJ261,TRANSPOSE(EN$4:EN$29))</f>
        <v>6560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6"/>
        <v>0</v>
      </c>
      <c r="FB261" t="b">
        <f t="shared" si="47"/>
        <v>0</v>
      </c>
    </row>
    <row r="262" spans="1:158" hidden="1" x14ac:dyDescent="0.2">
      <c r="A262">
        <v>319</v>
      </c>
      <c r="B262" s="7" t="s">
        <v>1050</v>
      </c>
      <c r="C262" t="s">
        <v>17</v>
      </c>
      <c r="D262">
        <v>400984937</v>
      </c>
      <c r="E262" t="s">
        <v>1049</v>
      </c>
      <c r="F262">
        <v>400326577</v>
      </c>
      <c r="G262" t="s">
        <v>6</v>
      </c>
      <c r="H262" s="1">
        <v>2</v>
      </c>
      <c r="I262" s="1">
        <v>482</v>
      </c>
      <c r="J262" s="1">
        <f>VLOOKUP(B262,'[4]AVL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43"/>
        <v>151830</v>
      </c>
      <c r="AL262" s="1">
        <f t="shared" si="44"/>
        <v>160000</v>
      </c>
      <c r="AM262" s="1">
        <f t="shared" si="51"/>
        <v>1518.3</v>
      </c>
      <c r="AN262" s="1">
        <f t="shared" si="52"/>
        <v>1600</v>
      </c>
      <c r="AO262" s="1">
        <f t="shared" si="53"/>
        <v>81.700000000000045</v>
      </c>
      <c r="AP262" s="1" t="s">
        <v>26</v>
      </c>
      <c r="AQ262" s="1">
        <f>VLOOKUP($B262,'[2]AVL F03 05.05.26_לעבוד'!$B$29:$H$721,6,)</f>
        <v>0</v>
      </c>
      <c r="AR262" s="1" t="s">
        <v>25</v>
      </c>
      <c r="AS262" s="1" t="s">
        <v>14</v>
      </c>
      <c r="AT262">
        <f t="shared" si="45"/>
        <v>4.82</v>
      </c>
      <c r="AU262" t="str">
        <f>VLOOKUP(B262,'[3]AVL F03 05.05.26_לעבוד'!$B$27:$B$694,1,)</f>
        <v>C0402C102K5RAC7867</v>
      </c>
      <c r="AW262" t="s">
        <v>1722</v>
      </c>
      <c r="AX262" t="s">
        <v>154</v>
      </c>
      <c r="AY262">
        <v>0.01</v>
      </c>
      <c r="AZ262" t="s">
        <v>0</v>
      </c>
      <c r="BA262">
        <v>2</v>
      </c>
      <c r="BB262" t="s">
        <v>13</v>
      </c>
      <c r="BC262">
        <v>97</v>
      </c>
      <c r="BD262">
        <v>98</v>
      </c>
      <c r="BE262" t="s">
        <v>24</v>
      </c>
      <c r="BF262">
        <v>0</v>
      </c>
      <c r="BG262">
        <v>0.1</v>
      </c>
      <c r="BH262">
        <v>20</v>
      </c>
      <c r="BI262" t="s">
        <v>11</v>
      </c>
      <c r="BJ262" t="s">
        <v>23</v>
      </c>
      <c r="BK262" t="s">
        <v>5</v>
      </c>
      <c r="BL262">
        <v>1</v>
      </c>
      <c r="BM262" t="s">
        <v>22</v>
      </c>
      <c r="BN262">
        <v>0.01</v>
      </c>
      <c r="BO262" t="s">
        <v>5</v>
      </c>
      <c r="BP262">
        <v>1</v>
      </c>
      <c r="BQ262" t="s">
        <v>5</v>
      </c>
      <c r="BR262" t="s">
        <v>8</v>
      </c>
      <c r="BS262" t="s">
        <v>21</v>
      </c>
      <c r="BT262">
        <v>10000</v>
      </c>
      <c r="BU262" t="s">
        <v>6</v>
      </c>
      <c r="BV262" t="s">
        <v>31</v>
      </c>
      <c r="BW262" t="s">
        <v>20</v>
      </c>
      <c r="BX262" t="s">
        <v>3</v>
      </c>
      <c r="BY262" t="s">
        <v>154</v>
      </c>
      <c r="BZ262" t="s">
        <v>1</v>
      </c>
      <c r="CA262" t="s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31980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27060</v>
      </c>
      <c r="EN262" cm="1">
        <f t="array" ref="EN262">SUMPRODUCT($K262:$AJ262,TRANSPOSE(EN$4:EN$29))</f>
        <v>28380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6"/>
        <v>0</v>
      </c>
      <c r="FB262" t="b">
        <f t="shared" si="47"/>
        <v>0</v>
      </c>
    </row>
    <row r="263" spans="1:158" hidden="1" x14ac:dyDescent="0.2">
      <c r="A263">
        <v>320</v>
      </c>
      <c r="B263" s="7" t="s">
        <v>1048</v>
      </c>
      <c r="C263" t="s">
        <v>17</v>
      </c>
      <c r="D263">
        <v>401246012</v>
      </c>
      <c r="E263" t="s">
        <v>1047</v>
      </c>
      <c r="F263">
        <v>400326580</v>
      </c>
      <c r="G263" t="s">
        <v>6</v>
      </c>
      <c r="H263" s="1">
        <v>2</v>
      </c>
      <c r="I263" s="1">
        <v>147</v>
      </c>
      <c r="J263" s="1">
        <f>VLOOKUP(B263,'[4]AVL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43"/>
        <v>46305</v>
      </c>
      <c r="AL263" s="1">
        <f t="shared" si="44"/>
        <v>50000</v>
      </c>
      <c r="AM263" s="1">
        <f t="shared" si="51"/>
        <v>463.05</v>
      </c>
      <c r="AN263" s="1">
        <f t="shared" si="52"/>
        <v>500</v>
      </c>
      <c r="AO263" s="1">
        <f t="shared" si="53"/>
        <v>36.949999999999989</v>
      </c>
      <c r="AP263" s="1" t="s">
        <v>26</v>
      </c>
      <c r="AQ263" s="1">
        <f>VLOOKUP($B263,'[2]AVL F03 05.05.26_לעבוד'!$B$29:$H$721,6,)</f>
        <v>0</v>
      </c>
      <c r="AR263" s="1" t="s">
        <v>25</v>
      </c>
      <c r="AS263" s="1" t="s">
        <v>14</v>
      </c>
      <c r="AT263">
        <f t="shared" si="45"/>
        <v>1.47</v>
      </c>
      <c r="AU263" t="str">
        <f>VLOOKUP(B263,'[3]AVL F03 05.05.26_לעבוד'!$B$27:$B$694,1,)</f>
        <v>C0402C103K3RAC7867</v>
      </c>
      <c r="AW263" t="s">
        <v>1722</v>
      </c>
      <c r="AX263" t="s">
        <v>154</v>
      </c>
      <c r="AY263">
        <v>0.01</v>
      </c>
      <c r="AZ263" t="s">
        <v>0</v>
      </c>
      <c r="BA263">
        <v>2</v>
      </c>
      <c r="BB263" t="s">
        <v>13</v>
      </c>
      <c r="BC263">
        <v>102</v>
      </c>
      <c r="BD263">
        <v>50</v>
      </c>
      <c r="BE263" t="s">
        <v>24</v>
      </c>
      <c r="BF263">
        <v>0</v>
      </c>
      <c r="BG263">
        <v>0.1</v>
      </c>
      <c r="BH263">
        <v>20</v>
      </c>
      <c r="BI263" t="s">
        <v>11</v>
      </c>
      <c r="BJ263" t="s">
        <v>23</v>
      </c>
      <c r="BK263" t="s">
        <v>5</v>
      </c>
      <c r="BL263">
        <v>1</v>
      </c>
      <c r="BM263" t="s">
        <v>22</v>
      </c>
      <c r="BN263">
        <v>0.01</v>
      </c>
      <c r="BO263" t="s">
        <v>5</v>
      </c>
      <c r="BP263">
        <v>1</v>
      </c>
      <c r="BQ263" t="s">
        <v>5</v>
      </c>
      <c r="BR263" t="s">
        <v>8</v>
      </c>
      <c r="BS263" t="s">
        <v>21</v>
      </c>
      <c r="BT263">
        <v>10000</v>
      </c>
      <c r="BU263" t="s">
        <v>6</v>
      </c>
      <c r="BV263" t="s">
        <v>31</v>
      </c>
      <c r="BW263" t="s">
        <v>20</v>
      </c>
      <c r="BX263" t="s">
        <v>3</v>
      </c>
      <c r="BY263" t="s">
        <v>154</v>
      </c>
      <c r="BZ263" t="s">
        <v>1</v>
      </c>
      <c r="CA263" t="s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7660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7510</v>
      </c>
      <c r="EN263" cm="1">
        <f t="array" ref="EN263">SUMPRODUCT($K263:$AJ263,TRANSPOSE(EN$4:EN$29))</f>
        <v>7060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6"/>
        <v>0</v>
      </c>
      <c r="FB263" t="b">
        <f t="shared" si="47"/>
        <v>0</v>
      </c>
    </row>
    <row r="264" spans="1:158" hidden="1" x14ac:dyDescent="0.2">
      <c r="A264">
        <v>321</v>
      </c>
      <c r="B264" s="7" t="s">
        <v>1046</v>
      </c>
      <c r="C264" t="s">
        <v>17</v>
      </c>
      <c r="D264">
        <v>400538373</v>
      </c>
      <c r="E264" t="s">
        <v>1045</v>
      </c>
      <c r="F264">
        <v>400326580</v>
      </c>
      <c r="G264" t="s">
        <v>6</v>
      </c>
      <c r="H264" s="1">
        <v>2</v>
      </c>
      <c r="I264" s="1">
        <v>16</v>
      </c>
      <c r="J264" s="1">
        <f>VLOOKUP(B264,'[4]AVL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43"/>
        <v>5040</v>
      </c>
      <c r="AL264" s="1">
        <f t="shared" si="44"/>
        <v>10000</v>
      </c>
      <c r="AM264" s="1">
        <f t="shared" si="51"/>
        <v>252</v>
      </c>
      <c r="AN264" s="1">
        <f t="shared" si="52"/>
        <v>500</v>
      </c>
      <c r="AO264" s="1">
        <f t="shared" si="53"/>
        <v>248</v>
      </c>
      <c r="AP264" s="1" t="s">
        <v>26</v>
      </c>
      <c r="AQ264" s="1">
        <f>VLOOKUP($B264,'[2]AVL F03 05.05.26_לעבוד'!$B$29:$H$721,6,)</f>
        <v>0</v>
      </c>
      <c r="AR264" s="1" t="s">
        <v>25</v>
      </c>
      <c r="AS264" s="1" t="s">
        <v>14</v>
      </c>
      <c r="AT264">
        <v>0.05</v>
      </c>
      <c r="AU264" t="str">
        <f>VLOOKUP(B264,'[3]AVL F03 05.05.26_לעבוד'!$B$27:$B$694,1,)</f>
        <v>C0402C103K3RACTU</v>
      </c>
      <c r="AW264" t="s">
        <v>1722</v>
      </c>
      <c r="AX264" t="s">
        <v>154</v>
      </c>
      <c r="AY264">
        <f>AT264</f>
        <v>0.05</v>
      </c>
      <c r="AZ264" t="s">
        <v>0</v>
      </c>
      <c r="BA264">
        <v>2</v>
      </c>
      <c r="BB264" t="s">
        <v>13</v>
      </c>
      <c r="BC264">
        <v>102</v>
      </c>
      <c r="BD264">
        <v>85</v>
      </c>
      <c r="BE264" t="s">
        <v>24</v>
      </c>
      <c r="BF264">
        <v>0</v>
      </c>
      <c r="BG264">
        <v>0.24</v>
      </c>
      <c r="BH264">
        <v>20</v>
      </c>
      <c r="BI264" t="s">
        <v>11</v>
      </c>
      <c r="BJ264" t="s">
        <v>23</v>
      </c>
      <c r="BK264" t="s">
        <v>5</v>
      </c>
      <c r="BL264">
        <v>1</v>
      </c>
      <c r="BM264" t="s">
        <v>22</v>
      </c>
      <c r="BN264">
        <v>0</v>
      </c>
      <c r="BO264" t="s">
        <v>5</v>
      </c>
      <c r="BP264">
        <v>1</v>
      </c>
      <c r="BQ264" t="s">
        <v>5</v>
      </c>
      <c r="BR264" t="s">
        <v>8</v>
      </c>
      <c r="BS264" t="s">
        <v>21</v>
      </c>
      <c r="BT264">
        <v>10000</v>
      </c>
      <c r="BU264" t="s">
        <v>6</v>
      </c>
      <c r="BV264" t="s">
        <v>31</v>
      </c>
      <c r="BW264" t="s">
        <v>20</v>
      </c>
      <c r="BX264" t="s">
        <v>3</v>
      </c>
      <c r="BY264" t="s">
        <v>154</v>
      </c>
      <c r="BZ264" t="s">
        <v>1</v>
      </c>
      <c r="CA264" t="s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6"/>
        <v>0</v>
      </c>
      <c r="FB264" t="b">
        <f t="shared" si="47"/>
        <v>0</v>
      </c>
    </row>
    <row r="265" spans="1:158" hidden="1" x14ac:dyDescent="0.2">
      <c r="A265">
        <v>322</v>
      </c>
      <c r="B265" s="7" t="s">
        <v>1044</v>
      </c>
      <c r="C265" t="s">
        <v>17</v>
      </c>
      <c r="D265">
        <v>401191575</v>
      </c>
      <c r="E265" t="s">
        <v>1043</v>
      </c>
      <c r="F265">
        <v>400856302</v>
      </c>
      <c r="G265" t="s">
        <v>6</v>
      </c>
      <c r="H265" s="1">
        <v>2</v>
      </c>
      <c r="I265" s="1">
        <v>16</v>
      </c>
      <c r="J265" s="1">
        <f>VLOOKUP(B265,'[4]AVL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43"/>
        <v>5040</v>
      </c>
      <c r="AL265" s="1">
        <f t="shared" si="44"/>
        <v>10000</v>
      </c>
      <c r="AM265" s="1">
        <f t="shared" si="51"/>
        <v>50.4</v>
      </c>
      <c r="AN265" s="1">
        <f t="shared" si="52"/>
        <v>100</v>
      </c>
      <c r="AO265" s="1">
        <f t="shared" si="53"/>
        <v>49.6</v>
      </c>
      <c r="AP265" s="1" t="s">
        <v>26</v>
      </c>
      <c r="AQ265" s="1">
        <f>VLOOKUP($B265,'[2]AVL F03 05.05.26_לעבוד'!$B$29:$H$721,6,)</f>
        <v>0</v>
      </c>
      <c r="AR265" s="1" t="s">
        <v>25</v>
      </c>
      <c r="AS265" s="1" t="s">
        <v>14</v>
      </c>
      <c r="AT265">
        <f t="shared" ref="AT265:AT296" si="54">SUM(K265:AJ265)*AY265</f>
        <v>0.16</v>
      </c>
      <c r="AU265" t="str">
        <f>VLOOKUP(B265,'[3]AVL F03 05.05.26_לעבוד'!$B$27:$B$694,1,)</f>
        <v>C0402C103K5RACTU</v>
      </c>
      <c r="AW265" t="s">
        <v>1722</v>
      </c>
      <c r="AX265" t="s">
        <v>154</v>
      </c>
      <c r="AY265">
        <v>0.01</v>
      </c>
      <c r="AZ265" t="s">
        <v>0</v>
      </c>
      <c r="BA265">
        <v>2</v>
      </c>
      <c r="BB265" t="s">
        <v>13</v>
      </c>
      <c r="BC265">
        <v>96</v>
      </c>
      <c r="BD265">
        <v>42</v>
      </c>
      <c r="BE265" t="s">
        <v>24</v>
      </c>
      <c r="BF265">
        <v>0</v>
      </c>
      <c r="BG265">
        <v>0.12</v>
      </c>
      <c r="BH265">
        <v>20</v>
      </c>
      <c r="BI265" t="s">
        <v>11</v>
      </c>
      <c r="BJ265" t="s">
        <v>23</v>
      </c>
      <c r="BK265" t="s">
        <v>5</v>
      </c>
      <c r="BL265">
        <v>1</v>
      </c>
      <c r="BM265" t="s">
        <v>22</v>
      </c>
      <c r="BN265">
        <v>0.01</v>
      </c>
      <c r="BO265" t="s">
        <v>5</v>
      </c>
      <c r="BP265">
        <v>1</v>
      </c>
      <c r="BQ265" t="s">
        <v>5</v>
      </c>
      <c r="BR265" t="s">
        <v>8</v>
      </c>
      <c r="BS265" t="s">
        <v>21</v>
      </c>
      <c r="BT265">
        <v>10000</v>
      </c>
      <c r="BU265" t="s">
        <v>6</v>
      </c>
      <c r="BV265" t="s">
        <v>31</v>
      </c>
      <c r="BW265" t="s">
        <v>20</v>
      </c>
      <c r="BX265" t="s">
        <v>3</v>
      </c>
      <c r="BY265" t="s">
        <v>154</v>
      </c>
      <c r="BZ265" t="s">
        <v>1</v>
      </c>
      <c r="CA265" t="s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6"/>
        <v>0</v>
      </c>
      <c r="FB265" t="b">
        <f t="shared" si="47"/>
        <v>0</v>
      </c>
    </row>
    <row r="266" spans="1:158" hidden="1" x14ac:dyDescent="0.2">
      <c r="A266">
        <v>323</v>
      </c>
      <c r="B266" s="7" t="s">
        <v>1042</v>
      </c>
      <c r="C266" t="s">
        <v>17</v>
      </c>
      <c r="D266">
        <v>400584360</v>
      </c>
      <c r="E266" t="s">
        <v>1041</v>
      </c>
      <c r="F266">
        <v>400856302</v>
      </c>
      <c r="G266" t="s">
        <v>6</v>
      </c>
      <c r="H266" s="1">
        <v>2</v>
      </c>
      <c r="I266" s="1">
        <v>20</v>
      </c>
      <c r="J266" s="1">
        <f>VLOOKUP(B266,'[4]AVL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43"/>
        <v>6300</v>
      </c>
      <c r="AL266" s="1">
        <f t="shared" si="44"/>
        <v>10000</v>
      </c>
      <c r="AM266" s="1">
        <f t="shared" si="51"/>
        <v>504</v>
      </c>
      <c r="AN266" s="1">
        <f t="shared" si="52"/>
        <v>800</v>
      </c>
      <c r="AO266" s="1">
        <f t="shared" si="53"/>
        <v>296</v>
      </c>
      <c r="AP266" s="1" t="s">
        <v>26</v>
      </c>
      <c r="AQ266" s="1">
        <f>VLOOKUP($B266,'[2]AVL F03 05.05.26_לעבוד'!$B$29:$H$721,6,)</f>
        <v>0</v>
      </c>
      <c r="AR266" s="1" t="s">
        <v>25</v>
      </c>
      <c r="AS266" s="1" t="s">
        <v>14</v>
      </c>
      <c r="AT266">
        <f t="shared" si="54"/>
        <v>1.6</v>
      </c>
      <c r="AU266" t="str">
        <f>VLOOKUP(B266,'[3]AVL F03 05.05.26_לעבוד'!$B$27:$B$694,1,)</f>
        <v>C0402C103K5RALTU</v>
      </c>
      <c r="AW266" t="s">
        <v>1722</v>
      </c>
      <c r="AX266" t="s">
        <v>41</v>
      </c>
      <c r="AY266">
        <v>0.08</v>
      </c>
      <c r="AZ266" t="s">
        <v>0</v>
      </c>
      <c r="BA266">
        <v>2</v>
      </c>
      <c r="BB266" t="s">
        <v>13</v>
      </c>
      <c r="BC266">
        <v>96</v>
      </c>
      <c r="BD266">
        <v>34</v>
      </c>
      <c r="BE266" t="s">
        <v>24</v>
      </c>
      <c r="BF266">
        <v>0</v>
      </c>
      <c r="BG266">
        <v>0.8</v>
      </c>
      <c r="BH266">
        <v>20</v>
      </c>
      <c r="BI266" t="s">
        <v>11</v>
      </c>
      <c r="BJ266" t="s">
        <v>23</v>
      </c>
      <c r="BK266" t="s">
        <v>5</v>
      </c>
      <c r="BL266">
        <v>1</v>
      </c>
      <c r="BM266" t="s">
        <v>38</v>
      </c>
      <c r="BN266">
        <v>0.08</v>
      </c>
      <c r="BO266" t="s">
        <v>5</v>
      </c>
      <c r="BP266">
        <v>1</v>
      </c>
      <c r="BQ266" t="s">
        <v>5</v>
      </c>
      <c r="BR266" t="s">
        <v>8</v>
      </c>
      <c r="BS266" t="s">
        <v>21</v>
      </c>
      <c r="BT266">
        <v>10000</v>
      </c>
      <c r="BU266" t="s">
        <v>6</v>
      </c>
      <c r="BV266" t="s">
        <v>5</v>
      </c>
      <c r="BW266" t="s">
        <v>20</v>
      </c>
      <c r="BX266" t="s">
        <v>3</v>
      </c>
      <c r="BY266" t="s">
        <v>41</v>
      </c>
      <c r="BZ266" t="s">
        <v>1</v>
      </c>
      <c r="CA266" t="s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6680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1220</v>
      </c>
      <c r="EN266" cm="1">
        <f t="array" ref="EN266">SUMPRODUCT($K266:$AJ266,TRANSPOSE(EN$4:EN$29))</f>
        <v>680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6"/>
        <v>0</v>
      </c>
      <c r="FB266" t="b">
        <f t="shared" si="47"/>
        <v>0</v>
      </c>
    </row>
    <row r="267" spans="1:158" hidden="1" x14ac:dyDescent="0.2">
      <c r="A267">
        <v>324</v>
      </c>
      <c r="B267" s="7" t="s">
        <v>1040</v>
      </c>
      <c r="C267" t="s">
        <v>17</v>
      </c>
      <c r="D267">
        <v>400559231</v>
      </c>
      <c r="E267" t="s">
        <v>1039</v>
      </c>
      <c r="G267" t="s">
        <v>6</v>
      </c>
      <c r="H267" s="1">
        <v>2</v>
      </c>
      <c r="I267" s="1">
        <v>40</v>
      </c>
      <c r="J267" s="1">
        <f>VLOOKUP(B267,'[4]AVL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43"/>
        <v>12600</v>
      </c>
      <c r="AL267" s="1">
        <f t="shared" si="44"/>
        <v>20000</v>
      </c>
      <c r="AM267" s="1">
        <f t="shared" si="51"/>
        <v>126</v>
      </c>
      <c r="AN267" s="1">
        <f t="shared" si="52"/>
        <v>200</v>
      </c>
      <c r="AO267" s="1">
        <f t="shared" si="53"/>
        <v>74</v>
      </c>
      <c r="AP267" s="1" t="s">
        <v>26</v>
      </c>
      <c r="AQ267" s="1">
        <f>VLOOKUP($B267,'[2]AVL F03 05.05.26_לעבוד'!$B$29:$H$721,6,)</f>
        <v>0</v>
      </c>
      <c r="AR267" s="1" t="s">
        <v>25</v>
      </c>
      <c r="AS267" s="1" t="s">
        <v>14</v>
      </c>
      <c r="AT267">
        <f t="shared" si="54"/>
        <v>0.4</v>
      </c>
      <c r="AU267" t="str">
        <f>VLOOKUP(B267,'[3]AVL F03 05.05.26_לעבוד'!$B$27:$B$694,1,)</f>
        <v>C0402C151K5RACTU</v>
      </c>
      <c r="AW267" t="s">
        <v>1722</v>
      </c>
      <c r="AX267" t="s">
        <v>41</v>
      </c>
      <c r="AY267">
        <v>0.01</v>
      </c>
      <c r="AZ267" t="s">
        <v>0</v>
      </c>
      <c r="BA267">
        <v>2</v>
      </c>
      <c r="BB267" t="s">
        <v>13</v>
      </c>
      <c r="BC267">
        <v>96</v>
      </c>
      <c r="BD267">
        <v>101</v>
      </c>
      <c r="BE267" t="s">
        <v>24</v>
      </c>
      <c r="BF267">
        <v>0</v>
      </c>
      <c r="BG267">
        <v>0.1</v>
      </c>
      <c r="BH267">
        <v>20</v>
      </c>
      <c r="BI267" t="s">
        <v>11</v>
      </c>
      <c r="BJ267" t="s">
        <v>23</v>
      </c>
      <c r="BK267" t="s">
        <v>5</v>
      </c>
      <c r="BL267">
        <v>1</v>
      </c>
      <c r="BM267" t="s">
        <v>75</v>
      </c>
      <c r="BN267">
        <v>0.01</v>
      </c>
      <c r="BO267" t="s">
        <v>5</v>
      </c>
      <c r="BP267">
        <v>1</v>
      </c>
      <c r="BQ267" t="s">
        <v>5</v>
      </c>
      <c r="BR267" t="s">
        <v>8</v>
      </c>
      <c r="BS267" t="s">
        <v>21</v>
      </c>
      <c r="BT267">
        <v>10000</v>
      </c>
      <c r="BU267" t="s">
        <v>6</v>
      </c>
      <c r="BV267" t="s">
        <v>31</v>
      </c>
      <c r="BW267" t="s">
        <v>20</v>
      </c>
      <c r="BX267" t="s">
        <v>3</v>
      </c>
      <c r="BY267" t="s">
        <v>41</v>
      </c>
      <c r="BZ267" t="s">
        <v>1</v>
      </c>
      <c r="CA267" t="s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6"/>
        <v>0</v>
      </c>
      <c r="FB267" t="b">
        <f t="shared" si="47"/>
        <v>0</v>
      </c>
    </row>
    <row r="268" spans="1:158" hidden="1" x14ac:dyDescent="0.2">
      <c r="A268">
        <v>325</v>
      </c>
      <c r="B268" s="7" t="s">
        <v>1038</v>
      </c>
      <c r="C268" t="s">
        <v>17</v>
      </c>
      <c r="D268">
        <v>400664007</v>
      </c>
      <c r="E268" t="s">
        <v>1037</v>
      </c>
      <c r="F268">
        <v>400481198</v>
      </c>
      <c r="G268" t="s">
        <v>6</v>
      </c>
      <c r="H268" s="1">
        <v>2</v>
      </c>
      <c r="I268" s="1">
        <v>10</v>
      </c>
      <c r="J268" s="1">
        <f>VLOOKUP(B268,'[4]AVL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43"/>
        <v>3150</v>
      </c>
      <c r="AL268" s="1">
        <f t="shared" si="44"/>
        <v>10000</v>
      </c>
      <c r="AM268" s="1">
        <f t="shared" si="51"/>
        <v>31.5</v>
      </c>
      <c r="AN268" s="1">
        <f t="shared" si="52"/>
        <v>100</v>
      </c>
      <c r="AO268" s="1">
        <f t="shared" si="53"/>
        <v>68.5</v>
      </c>
      <c r="AP268" s="1" t="s">
        <v>26</v>
      </c>
      <c r="AQ268" s="1">
        <f>VLOOKUP($B268,'[2]AVL F03 05.05.26_לעבוד'!$B$29:$H$721,6,)</f>
        <v>0</v>
      </c>
      <c r="AR268" s="1" t="s">
        <v>25</v>
      </c>
      <c r="AS268" s="1" t="s">
        <v>14</v>
      </c>
      <c r="AT268">
        <f t="shared" si="54"/>
        <v>0.1</v>
      </c>
      <c r="AU268" t="str">
        <f>VLOOKUP(B268,'[3]AVL F03 05.05.26_לעבוד'!$B$27:$B$694,1,)</f>
        <v>C0402C220K5GAC7867</v>
      </c>
      <c r="AW268" t="s">
        <v>1722</v>
      </c>
      <c r="AX268" t="s">
        <v>99</v>
      </c>
      <c r="AY268">
        <v>0.01</v>
      </c>
      <c r="AZ268" t="s">
        <v>0</v>
      </c>
      <c r="BA268">
        <v>2</v>
      </c>
      <c r="BB268" t="s">
        <v>13</v>
      </c>
      <c r="BC268">
        <v>96</v>
      </c>
      <c r="BD268">
        <v>50</v>
      </c>
      <c r="BE268" t="s">
        <v>24</v>
      </c>
      <c r="BF268">
        <v>0</v>
      </c>
      <c r="BG268">
        <v>0.12</v>
      </c>
      <c r="BH268">
        <v>20</v>
      </c>
      <c r="BI268" t="s">
        <v>11</v>
      </c>
      <c r="BJ268" t="s">
        <v>23</v>
      </c>
      <c r="BK268" t="s">
        <v>5</v>
      </c>
      <c r="BL268">
        <v>1</v>
      </c>
      <c r="BM268" t="s">
        <v>38</v>
      </c>
      <c r="BN268">
        <v>0.01</v>
      </c>
      <c r="BO268" t="s">
        <v>5</v>
      </c>
      <c r="BP268">
        <v>1</v>
      </c>
      <c r="BQ268" t="s">
        <v>5</v>
      </c>
      <c r="BR268" t="s">
        <v>8</v>
      </c>
      <c r="BS268" t="s">
        <v>21</v>
      </c>
      <c r="BT268">
        <v>10000</v>
      </c>
      <c r="BU268" t="s">
        <v>6</v>
      </c>
      <c r="BV268" t="s">
        <v>31</v>
      </c>
      <c r="BW268" t="s">
        <v>20</v>
      </c>
      <c r="BX268" t="s">
        <v>3</v>
      </c>
      <c r="BY268" t="s">
        <v>99</v>
      </c>
      <c r="BZ268" t="s">
        <v>1</v>
      </c>
      <c r="CA268" t="s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6"/>
        <v>0</v>
      </c>
      <c r="FB268" t="b">
        <f t="shared" si="47"/>
        <v>0</v>
      </c>
    </row>
    <row r="269" spans="1:158" hidden="1" x14ac:dyDescent="0.2">
      <c r="A269">
        <v>326</v>
      </c>
      <c r="B269" s="7" t="s">
        <v>1036</v>
      </c>
      <c r="C269" t="s">
        <v>17</v>
      </c>
      <c r="D269">
        <v>400539985</v>
      </c>
      <c r="E269" t="s">
        <v>1035</v>
      </c>
      <c r="G269" t="s">
        <v>6</v>
      </c>
      <c r="H269" s="1">
        <v>2</v>
      </c>
      <c r="I269" s="1">
        <v>2</v>
      </c>
      <c r="J269" s="1">
        <f>VLOOKUP(B269,'[4]AVL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43"/>
        <v>630</v>
      </c>
      <c r="AL269" s="1">
        <f t="shared" si="44"/>
        <v>10000</v>
      </c>
      <c r="AM269" s="1">
        <f t="shared" si="51"/>
        <v>6.3</v>
      </c>
      <c r="AN269" s="1">
        <f t="shared" si="52"/>
        <v>100</v>
      </c>
      <c r="AO269" s="1">
        <f t="shared" si="53"/>
        <v>93.7</v>
      </c>
      <c r="AP269" s="1" t="s">
        <v>26</v>
      </c>
      <c r="AQ269" s="1">
        <f>VLOOKUP($B269,'[2]AVL F03 05.05.26_לעבוד'!$B$29:$H$721,6,)</f>
        <v>0</v>
      </c>
      <c r="AR269" s="1" t="s">
        <v>25</v>
      </c>
      <c r="AS269" s="1" t="s">
        <v>14</v>
      </c>
      <c r="AT269">
        <f t="shared" si="54"/>
        <v>0.02</v>
      </c>
      <c r="AU269" t="str">
        <f>VLOOKUP(B269,'[3]AVL F03 05.05.26_לעבוד'!$B$27:$B$694,1,)</f>
        <v>C0402C222K5RACTU</v>
      </c>
      <c r="AW269" t="s">
        <v>1722</v>
      </c>
      <c r="AX269" t="s">
        <v>41</v>
      </c>
      <c r="AY269">
        <v>0.01</v>
      </c>
      <c r="AZ269" t="s">
        <v>0</v>
      </c>
      <c r="BA269">
        <v>2</v>
      </c>
      <c r="BB269" t="s">
        <v>13</v>
      </c>
      <c r="BC269">
        <v>96</v>
      </c>
      <c r="BD269">
        <v>25</v>
      </c>
      <c r="BE269" t="s">
        <v>24</v>
      </c>
      <c r="BF269">
        <v>0</v>
      </c>
      <c r="BG269">
        <v>0.1</v>
      </c>
      <c r="BH269">
        <v>20</v>
      </c>
      <c r="BI269" t="s">
        <v>11</v>
      </c>
      <c r="BJ269" t="s">
        <v>23</v>
      </c>
      <c r="BK269" t="s">
        <v>5</v>
      </c>
      <c r="BL269">
        <v>1</v>
      </c>
      <c r="BM269" t="s">
        <v>22</v>
      </c>
      <c r="BN269">
        <v>0.01</v>
      </c>
      <c r="BO269" t="s">
        <v>5</v>
      </c>
      <c r="BP269">
        <v>1</v>
      </c>
      <c r="BQ269" t="s">
        <v>5</v>
      </c>
      <c r="BR269" t="s">
        <v>8</v>
      </c>
      <c r="BS269" t="s">
        <v>21</v>
      </c>
      <c r="BT269">
        <v>10000</v>
      </c>
      <c r="BU269" t="s">
        <v>6</v>
      </c>
      <c r="BV269" t="s">
        <v>31</v>
      </c>
      <c r="BW269" t="s">
        <v>20</v>
      </c>
      <c r="BX269" t="s">
        <v>3</v>
      </c>
      <c r="BY269" t="s">
        <v>41</v>
      </c>
      <c r="BZ269" t="s">
        <v>1</v>
      </c>
      <c r="CA269" t="s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6"/>
        <v>0</v>
      </c>
      <c r="FB269" t="b">
        <f t="shared" si="47"/>
        <v>0</v>
      </c>
    </row>
    <row r="270" spans="1:158" hidden="1" x14ac:dyDescent="0.2">
      <c r="A270">
        <v>327</v>
      </c>
      <c r="B270" s="7" t="s">
        <v>1034</v>
      </c>
      <c r="C270" t="s">
        <v>17</v>
      </c>
      <c r="D270">
        <v>401185250</v>
      </c>
      <c r="E270" t="s">
        <v>1033</v>
      </c>
      <c r="G270" t="s">
        <v>6</v>
      </c>
      <c r="H270" s="1">
        <v>2</v>
      </c>
      <c r="I270" s="1">
        <v>40</v>
      </c>
      <c r="J270" s="1">
        <f>VLOOKUP(B270,'[4]AVL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43"/>
        <v>12600</v>
      </c>
      <c r="AL270" s="1">
        <f t="shared" si="44"/>
        <v>20000</v>
      </c>
      <c r="AM270" s="1">
        <f t="shared" si="51"/>
        <v>252</v>
      </c>
      <c r="AN270" s="1">
        <f t="shared" si="52"/>
        <v>400</v>
      </c>
      <c r="AO270" s="1">
        <f t="shared" si="53"/>
        <v>148</v>
      </c>
      <c r="AP270" s="1" t="s">
        <v>26</v>
      </c>
      <c r="AQ270" s="1">
        <f>VLOOKUP($B270,'[2]AVL F03 05.05.26_לעבוד'!$B$29:$H$721,6,)</f>
        <v>0</v>
      </c>
      <c r="AR270" s="1" t="s">
        <v>25</v>
      </c>
      <c r="AS270" s="1" t="s">
        <v>14</v>
      </c>
      <c r="AT270">
        <f t="shared" si="54"/>
        <v>0.8</v>
      </c>
      <c r="AU270" t="str">
        <f>VLOOKUP(B270,'[3]AVL F03 05.05.26_לעבוד'!$B$27:$B$694,1,)</f>
        <v>C0402C392K5RACTU</v>
      </c>
      <c r="AW270" t="s">
        <v>1722</v>
      </c>
      <c r="AX270" t="s">
        <v>154</v>
      </c>
      <c r="AY270">
        <v>0.02</v>
      </c>
      <c r="AZ270" t="s">
        <v>0</v>
      </c>
      <c r="BA270">
        <v>2</v>
      </c>
      <c r="BB270" t="s">
        <v>13</v>
      </c>
      <c r="BC270">
        <v>99</v>
      </c>
      <c r="BD270">
        <v>60</v>
      </c>
      <c r="BE270" t="s">
        <v>24</v>
      </c>
      <c r="BF270">
        <v>0</v>
      </c>
      <c r="BG270">
        <v>0.2</v>
      </c>
      <c r="BH270">
        <v>20</v>
      </c>
      <c r="BI270" t="s">
        <v>11</v>
      </c>
      <c r="BJ270" t="s">
        <v>23</v>
      </c>
      <c r="BK270" t="s">
        <v>5</v>
      </c>
      <c r="BL270">
        <v>1</v>
      </c>
      <c r="BM270" t="s">
        <v>38</v>
      </c>
      <c r="BN270">
        <v>0.02</v>
      </c>
      <c r="BO270" t="s">
        <v>5</v>
      </c>
      <c r="BP270">
        <v>1</v>
      </c>
      <c r="BQ270" t="s">
        <v>5</v>
      </c>
      <c r="BR270" t="s">
        <v>8</v>
      </c>
      <c r="BS270" t="s">
        <v>21</v>
      </c>
      <c r="BT270">
        <v>10000</v>
      </c>
      <c r="BU270" t="s">
        <v>6</v>
      </c>
      <c r="BV270" t="s">
        <v>31</v>
      </c>
      <c r="BW270" t="s">
        <v>20</v>
      </c>
      <c r="BX270" t="s">
        <v>3</v>
      </c>
      <c r="BY270" t="s">
        <v>154</v>
      </c>
      <c r="BZ270" t="s">
        <v>1</v>
      </c>
      <c r="CA270" t="s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6"/>
        <v>0</v>
      </c>
      <c r="FB270" t="b">
        <f t="shared" si="47"/>
        <v>0</v>
      </c>
    </row>
    <row r="271" spans="1:158" hidden="1" x14ac:dyDescent="0.2">
      <c r="A271">
        <v>328</v>
      </c>
      <c r="B271" s="7" t="s">
        <v>1032</v>
      </c>
      <c r="C271" t="s">
        <v>17</v>
      </c>
      <c r="D271">
        <v>406733602</v>
      </c>
      <c r="E271" t="s">
        <v>1031</v>
      </c>
      <c r="F271">
        <v>406748514</v>
      </c>
      <c r="G271" t="s">
        <v>6</v>
      </c>
      <c r="H271" s="1">
        <v>1</v>
      </c>
      <c r="I271" s="1">
        <v>80</v>
      </c>
      <c r="J271" s="1">
        <f>VLOOKUP(B271,'[4]AVL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43"/>
        <v>25200</v>
      </c>
      <c r="AL271" s="1">
        <f t="shared" si="44"/>
        <v>30000</v>
      </c>
      <c r="AQ271" s="1">
        <f>VLOOKUP($B271,'[2]AVL F03 05.05.26_לעבוד'!$B$29:$H$721,6,)</f>
        <v>0</v>
      </c>
      <c r="AR271" s="1" t="s">
        <v>25</v>
      </c>
      <c r="AS271" s="1" t="s">
        <v>14</v>
      </c>
      <c r="AT271">
        <f t="shared" si="54"/>
        <v>4</v>
      </c>
      <c r="AU271" t="str">
        <f>VLOOKUP(B271,'[3]AVL F03 05.05.26_לעבוד'!$B$27:$B$694,1,)</f>
        <v>C0402C508C5GACTU</v>
      </c>
      <c r="AW271" t="s">
        <v>1722</v>
      </c>
      <c r="AX271" t="s">
        <v>154</v>
      </c>
      <c r="AY271">
        <v>0.05</v>
      </c>
      <c r="AZ271" t="s">
        <v>0</v>
      </c>
      <c r="BA271">
        <v>1</v>
      </c>
      <c r="BB271" t="s">
        <v>13</v>
      </c>
      <c r="BC271">
        <v>322</v>
      </c>
      <c r="BD271">
        <v>151</v>
      </c>
      <c r="BE271" t="s">
        <v>24</v>
      </c>
      <c r="BF271">
        <v>0</v>
      </c>
      <c r="BG271">
        <v>0.5</v>
      </c>
      <c r="BH271">
        <v>20</v>
      </c>
      <c r="BI271" t="s">
        <v>11</v>
      </c>
      <c r="BJ271" t="s">
        <v>23</v>
      </c>
      <c r="BK271" t="s">
        <v>5</v>
      </c>
      <c r="BL271" t="s">
        <v>5</v>
      </c>
      <c r="BM271" t="s">
        <v>9</v>
      </c>
      <c r="BN271">
        <v>0.05</v>
      </c>
      <c r="BO271" t="s">
        <v>5</v>
      </c>
      <c r="BP271">
        <v>1</v>
      </c>
      <c r="BQ271" t="s">
        <v>5</v>
      </c>
      <c r="BR271" t="s">
        <v>8</v>
      </c>
      <c r="BS271" t="s">
        <v>21</v>
      </c>
      <c r="BT271">
        <v>10000</v>
      </c>
      <c r="BU271" t="s">
        <v>6</v>
      </c>
      <c r="BV271" t="s">
        <v>5</v>
      </c>
      <c r="BW271" t="s">
        <v>20</v>
      </c>
      <c r="BX271" t="s">
        <v>3</v>
      </c>
      <c r="BY271" t="s">
        <v>154</v>
      </c>
      <c r="BZ271" t="s">
        <v>1</v>
      </c>
      <c r="CA271" t="s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11200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0</v>
      </c>
      <c r="EN271" cm="1">
        <f t="array" ref="EN271">SUMPRODUCT($K271:$AJ271,TRANSPOSE(EN$4:EN$29))</f>
        <v>7200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6"/>
        <v>0</v>
      </c>
      <c r="FB271" t="b">
        <f t="shared" si="47"/>
        <v>0</v>
      </c>
    </row>
    <row r="272" spans="1:158" hidden="1" x14ac:dyDescent="0.2">
      <c r="A272">
        <v>329</v>
      </c>
      <c r="B272" s="7" t="s">
        <v>1030</v>
      </c>
      <c r="C272" t="s">
        <v>17</v>
      </c>
      <c r="D272">
        <v>400950685</v>
      </c>
      <c r="E272" t="s">
        <v>1029</v>
      </c>
      <c r="F272">
        <v>400481357</v>
      </c>
      <c r="G272" t="s">
        <v>6</v>
      </c>
      <c r="H272" s="1">
        <v>2</v>
      </c>
      <c r="I272" s="1">
        <v>8</v>
      </c>
      <c r="J272" s="1">
        <f>VLOOKUP(B272,'[4]AVL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43"/>
        <v>2520</v>
      </c>
      <c r="AL272" s="1">
        <f t="shared" si="44"/>
        <v>4000</v>
      </c>
      <c r="AM272" s="1">
        <f t="shared" ref="AM272:AM291" si="55">AK272*AY272</f>
        <v>75.599999999999994</v>
      </c>
      <c r="AN272" s="1">
        <f t="shared" ref="AN272:AN291" si="56">AL272*AY272</f>
        <v>120</v>
      </c>
      <c r="AO272" s="1">
        <f t="shared" ref="AO272:AO291" si="57">AN272-AM272</f>
        <v>44.400000000000006</v>
      </c>
      <c r="AP272" s="1" t="s">
        <v>26</v>
      </c>
      <c r="AQ272" s="1">
        <f>VLOOKUP($B272,'[2]AVL F03 05.05.26_לעבוד'!$B$29:$H$721,6,)</f>
        <v>0</v>
      </c>
      <c r="AR272" s="1" t="s">
        <v>25</v>
      </c>
      <c r="AS272" s="1" t="s">
        <v>14</v>
      </c>
      <c r="AT272">
        <f t="shared" si="54"/>
        <v>0.24</v>
      </c>
      <c r="AU272" t="str">
        <f>VLOOKUP(B272,'[3]AVL F03 05.05.26_לעבוד'!$B$27:$B$694,1,)</f>
        <v>C0603C103K2RAL7867</v>
      </c>
      <c r="AW272" t="s">
        <v>1748</v>
      </c>
      <c r="AX272" t="s">
        <v>99</v>
      </c>
      <c r="AY272">
        <v>0.03</v>
      </c>
      <c r="AZ272" t="s">
        <v>0</v>
      </c>
      <c r="BA272">
        <v>2</v>
      </c>
      <c r="BB272" t="s">
        <v>13</v>
      </c>
      <c r="BC272">
        <v>96</v>
      </c>
      <c r="BD272">
        <v>95</v>
      </c>
      <c r="BE272" t="s">
        <v>24</v>
      </c>
      <c r="BF272">
        <v>0</v>
      </c>
      <c r="BG272">
        <v>0.3</v>
      </c>
      <c r="BH272">
        <v>20</v>
      </c>
      <c r="BI272" t="s">
        <v>11</v>
      </c>
      <c r="BJ272" t="s">
        <v>23</v>
      </c>
      <c r="BK272" t="s">
        <v>5</v>
      </c>
      <c r="BL272">
        <v>1</v>
      </c>
      <c r="BM272" t="s">
        <v>22</v>
      </c>
      <c r="BN272">
        <v>0.03</v>
      </c>
      <c r="BO272" t="s">
        <v>5</v>
      </c>
      <c r="BP272">
        <v>1</v>
      </c>
      <c r="BQ272" t="s">
        <v>5</v>
      </c>
      <c r="BR272" t="s">
        <v>8</v>
      </c>
      <c r="BS272" t="s">
        <v>21</v>
      </c>
      <c r="BT272">
        <v>4000</v>
      </c>
      <c r="BU272" t="s">
        <v>6</v>
      </c>
      <c r="BV272" t="s">
        <v>31</v>
      </c>
      <c r="BW272" t="s">
        <v>20</v>
      </c>
      <c r="BX272" t="s">
        <v>3</v>
      </c>
      <c r="BY272" t="s">
        <v>99</v>
      </c>
      <c r="BZ272" t="s">
        <v>1</v>
      </c>
      <c r="CA272" t="s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6"/>
        <v>0</v>
      </c>
      <c r="FB272" t="b">
        <f t="shared" si="47"/>
        <v>0</v>
      </c>
    </row>
    <row r="273" spans="1:158" hidden="1" x14ac:dyDescent="0.2">
      <c r="A273">
        <v>330</v>
      </c>
      <c r="B273" s="7" t="s">
        <v>1028</v>
      </c>
      <c r="C273" t="s">
        <v>17</v>
      </c>
      <c r="D273">
        <v>400713753</v>
      </c>
      <c r="E273" t="s">
        <v>1027</v>
      </c>
      <c r="F273" t="s">
        <v>1026</v>
      </c>
      <c r="G273" t="s">
        <v>6</v>
      </c>
      <c r="H273" s="1">
        <v>2</v>
      </c>
      <c r="I273" s="1">
        <v>55</v>
      </c>
      <c r="J273" s="1">
        <f>VLOOKUP(B273,'[4]AVL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43"/>
        <v>17325</v>
      </c>
      <c r="AL273" s="1">
        <f t="shared" si="44"/>
        <v>20000</v>
      </c>
      <c r="AM273" s="1">
        <f t="shared" si="55"/>
        <v>173.25</v>
      </c>
      <c r="AN273" s="1">
        <f t="shared" si="56"/>
        <v>200</v>
      </c>
      <c r="AO273" s="1">
        <f t="shared" si="57"/>
        <v>26.75</v>
      </c>
      <c r="AP273" s="1" t="s">
        <v>26</v>
      </c>
      <c r="AQ273" s="1">
        <f>VLOOKUP($B273,'[2]AVL F03 05.05.26_לעבוד'!$B$29:$H$721,6,)</f>
        <v>0</v>
      </c>
      <c r="AR273" s="1" t="s">
        <v>25</v>
      </c>
      <c r="AS273" s="1" t="s">
        <v>14</v>
      </c>
      <c r="AT273">
        <f t="shared" si="54"/>
        <v>0.55000000000000004</v>
      </c>
      <c r="AU273" t="str">
        <f>VLOOKUP(B273,'[3]AVL F03 05.05.26_לעבוד'!$B$27:$B$694,1,)</f>
        <v>C0603C103K5RAC7867</v>
      </c>
      <c r="AW273" t="s">
        <v>1722</v>
      </c>
      <c r="AX273" t="s">
        <v>154</v>
      </c>
      <c r="AY273">
        <v>0.01</v>
      </c>
      <c r="AZ273" t="s">
        <v>0</v>
      </c>
      <c r="BA273">
        <v>2</v>
      </c>
      <c r="BB273" t="s">
        <v>13</v>
      </c>
      <c r="BC273">
        <v>96</v>
      </c>
      <c r="BD273">
        <v>35</v>
      </c>
      <c r="BE273" t="s">
        <v>24</v>
      </c>
      <c r="BF273">
        <v>0</v>
      </c>
      <c r="BG273">
        <v>0.12</v>
      </c>
      <c r="BH273">
        <v>20</v>
      </c>
      <c r="BI273" t="s">
        <v>11</v>
      </c>
      <c r="BJ273" t="s">
        <v>23</v>
      </c>
      <c r="BK273" t="s">
        <v>5</v>
      </c>
      <c r="BL273">
        <v>1</v>
      </c>
      <c r="BM273" t="s">
        <v>38</v>
      </c>
      <c r="BN273">
        <v>0.01</v>
      </c>
      <c r="BO273" t="s">
        <v>5</v>
      </c>
      <c r="BP273">
        <v>1</v>
      </c>
      <c r="BQ273" t="s">
        <v>5</v>
      </c>
      <c r="BR273" t="s">
        <v>8</v>
      </c>
      <c r="BS273" t="s">
        <v>21</v>
      </c>
      <c r="BT273">
        <v>4000</v>
      </c>
      <c r="BU273" t="s">
        <v>6</v>
      </c>
      <c r="BV273" t="s">
        <v>31</v>
      </c>
      <c r="BW273" t="s">
        <v>20</v>
      </c>
      <c r="BX273" t="s">
        <v>3</v>
      </c>
      <c r="BY273" t="s">
        <v>154</v>
      </c>
      <c r="BZ273" t="s">
        <v>1</v>
      </c>
      <c r="CA273" t="s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5046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3650</v>
      </c>
      <c r="EN273" cm="1">
        <f t="array" ref="EN273">SUMPRODUCT($K273:$AJ273,TRANSPOSE(EN$4:EN$29))</f>
        <v>4046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6"/>
        <v>0</v>
      </c>
      <c r="FB273" t="b">
        <f t="shared" si="47"/>
        <v>0</v>
      </c>
    </row>
    <row r="274" spans="1:158" hidden="1" x14ac:dyDescent="0.2">
      <c r="A274">
        <v>331</v>
      </c>
      <c r="B274" s="7" t="s">
        <v>1025</v>
      </c>
      <c r="C274" t="s">
        <v>17</v>
      </c>
      <c r="D274">
        <v>400539538</v>
      </c>
      <c r="E274" t="s">
        <v>1024</v>
      </c>
      <c r="F274" t="s">
        <v>1023</v>
      </c>
      <c r="G274" t="s">
        <v>6</v>
      </c>
      <c r="H274" s="1">
        <v>2</v>
      </c>
      <c r="I274" s="1">
        <v>2</v>
      </c>
      <c r="J274" s="1">
        <f>VLOOKUP(B274,'[4]AVL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43"/>
        <v>630</v>
      </c>
      <c r="AL274" s="1">
        <f t="shared" si="44"/>
        <v>4000</v>
      </c>
      <c r="AM274" s="1">
        <f t="shared" si="55"/>
        <v>18.899999999999999</v>
      </c>
      <c r="AN274" s="1">
        <f t="shared" si="56"/>
        <v>120</v>
      </c>
      <c r="AO274" s="1">
        <f t="shared" si="57"/>
        <v>101.1</v>
      </c>
      <c r="AP274" s="1" t="s">
        <v>26</v>
      </c>
      <c r="AQ274" s="1">
        <f>VLOOKUP($B274,'[2]AVL F03 05.05.26_לעבוד'!$B$29:$H$721,6,)</f>
        <v>0</v>
      </c>
      <c r="AR274" s="1" t="s">
        <v>25</v>
      </c>
      <c r="AS274" s="1" t="s">
        <v>14</v>
      </c>
      <c r="AT274">
        <f t="shared" si="54"/>
        <v>0.06</v>
      </c>
      <c r="AU274" t="str">
        <f>VLOOKUP(B274,'[3]AVL F03 05.05.26_לעבוד'!$B$27:$B$694,1,)</f>
        <v>C0603C104K4RACTU</v>
      </c>
      <c r="AW274" t="s">
        <v>1722</v>
      </c>
      <c r="AX274" t="s">
        <v>256</v>
      </c>
      <c r="AY274">
        <v>0.03</v>
      </c>
      <c r="AZ274" t="s">
        <v>0</v>
      </c>
      <c r="BA274">
        <v>2</v>
      </c>
      <c r="BB274" t="s">
        <v>13</v>
      </c>
      <c r="BC274">
        <v>102</v>
      </c>
      <c r="BD274">
        <v>60</v>
      </c>
      <c r="BE274" t="s">
        <v>24</v>
      </c>
      <c r="BF274">
        <v>0</v>
      </c>
      <c r="BG274">
        <v>0.3</v>
      </c>
      <c r="BH274">
        <v>20</v>
      </c>
      <c r="BI274" t="s">
        <v>11</v>
      </c>
      <c r="BJ274" t="s">
        <v>23</v>
      </c>
      <c r="BK274" t="s">
        <v>5</v>
      </c>
      <c r="BL274">
        <v>1</v>
      </c>
      <c r="BM274" t="s">
        <v>22</v>
      </c>
      <c r="BN274">
        <v>0.03</v>
      </c>
      <c r="BO274" t="s">
        <v>5</v>
      </c>
      <c r="BP274">
        <v>1</v>
      </c>
      <c r="BQ274" t="s">
        <v>5</v>
      </c>
      <c r="BR274" t="s">
        <v>8</v>
      </c>
      <c r="BS274" t="s">
        <v>21</v>
      </c>
      <c r="BT274">
        <v>4000</v>
      </c>
      <c r="BU274" t="s">
        <v>6</v>
      </c>
      <c r="BV274" t="s">
        <v>5</v>
      </c>
      <c r="BW274" t="s">
        <v>20</v>
      </c>
      <c r="BX274" t="s">
        <v>3</v>
      </c>
      <c r="BY274" t="s">
        <v>256</v>
      </c>
      <c r="BZ274" t="s">
        <v>1</v>
      </c>
      <c r="CA274" t="s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6"/>
        <v>0</v>
      </c>
      <c r="FB274" t="b">
        <f t="shared" si="47"/>
        <v>0</v>
      </c>
    </row>
    <row r="275" spans="1:158" hidden="1" x14ac:dyDescent="0.2">
      <c r="A275">
        <v>332</v>
      </c>
      <c r="B275" s="7" t="s">
        <v>1022</v>
      </c>
      <c r="C275" t="s">
        <v>17</v>
      </c>
      <c r="D275">
        <v>400713754</v>
      </c>
      <c r="E275" t="s">
        <v>1021</v>
      </c>
      <c r="F275">
        <v>400481229</v>
      </c>
      <c r="G275" t="s">
        <v>6</v>
      </c>
      <c r="H275" s="1">
        <v>2</v>
      </c>
      <c r="I275" s="1">
        <v>131</v>
      </c>
      <c r="J275" s="1">
        <f>VLOOKUP(B275,'[4]AVL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43"/>
        <v>41265</v>
      </c>
      <c r="AL275" s="1">
        <f t="shared" si="44"/>
        <v>44000</v>
      </c>
      <c r="AM275" s="1">
        <f t="shared" si="55"/>
        <v>412.65000000000003</v>
      </c>
      <c r="AN275" s="1">
        <f t="shared" si="56"/>
        <v>440</v>
      </c>
      <c r="AO275" s="1">
        <f t="shared" si="57"/>
        <v>27.349999999999966</v>
      </c>
      <c r="AP275" s="1" t="s">
        <v>26</v>
      </c>
      <c r="AQ275" s="1">
        <f>VLOOKUP($B275,'[2]AVL F03 05.05.26_לעבוד'!$B$29:$H$721,6,)</f>
        <v>0</v>
      </c>
      <c r="AR275" s="1" t="s">
        <v>25</v>
      </c>
      <c r="AS275" s="1" t="s">
        <v>14</v>
      </c>
      <c r="AT275">
        <f t="shared" si="54"/>
        <v>1.31</v>
      </c>
      <c r="AU275" t="str">
        <f>VLOOKUP(B275,'[3]AVL F03 05.05.26_לעבוד'!$B$27:$B$694,1,)</f>
        <v>C0603C104K5RAC7867</v>
      </c>
      <c r="AW275" t="s">
        <v>1722</v>
      </c>
      <c r="AX275" t="s">
        <v>154</v>
      </c>
      <c r="AY275">
        <v>0.01</v>
      </c>
      <c r="AZ275" t="s">
        <v>0</v>
      </c>
      <c r="BA275">
        <v>2</v>
      </c>
      <c r="BB275" t="s">
        <v>13</v>
      </c>
      <c r="BC275">
        <v>96</v>
      </c>
      <c r="BD275">
        <v>62</v>
      </c>
      <c r="BE275" t="s">
        <v>24</v>
      </c>
      <c r="BF275">
        <v>0</v>
      </c>
      <c r="BG275">
        <v>0.12</v>
      </c>
      <c r="BH275">
        <v>20</v>
      </c>
      <c r="BI275" t="s">
        <v>11</v>
      </c>
      <c r="BJ275" t="s">
        <v>23</v>
      </c>
      <c r="BK275" t="s">
        <v>5</v>
      </c>
      <c r="BL275">
        <v>1</v>
      </c>
      <c r="BM275" t="s">
        <v>22</v>
      </c>
      <c r="BN275">
        <v>0.01</v>
      </c>
      <c r="BO275" t="s">
        <v>5</v>
      </c>
      <c r="BP275">
        <v>1</v>
      </c>
      <c r="BQ275" t="s">
        <v>5</v>
      </c>
      <c r="BR275" t="s">
        <v>8</v>
      </c>
      <c r="BS275" t="s">
        <v>21</v>
      </c>
      <c r="BT275">
        <v>4000</v>
      </c>
      <c r="BU275" t="s">
        <v>6</v>
      </c>
      <c r="BV275" t="s">
        <v>31</v>
      </c>
      <c r="BW275" t="s">
        <v>20</v>
      </c>
      <c r="BX275" t="s">
        <v>3</v>
      </c>
      <c r="BY275" t="s">
        <v>154</v>
      </c>
      <c r="BZ275" t="s">
        <v>1</v>
      </c>
      <c r="CA275" t="s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11790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5300</v>
      </c>
      <c r="EN275" cm="1">
        <f t="array" ref="EN275">SUMPRODUCT($K275:$AJ275,TRANSPOSE(EN$4:EN$29))</f>
        <v>9990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6"/>
        <v>0</v>
      </c>
      <c r="FB275" t="b">
        <f t="shared" si="47"/>
        <v>0</v>
      </c>
    </row>
    <row r="276" spans="1:158" hidden="1" x14ac:dyDescent="0.2">
      <c r="A276">
        <v>333</v>
      </c>
      <c r="B276" s="7" t="s">
        <v>1020</v>
      </c>
      <c r="C276" t="s">
        <v>17</v>
      </c>
      <c r="D276">
        <v>401504556</v>
      </c>
      <c r="E276" t="s">
        <v>1019</v>
      </c>
      <c r="F276">
        <v>401502386</v>
      </c>
      <c r="G276" t="s">
        <v>6</v>
      </c>
      <c r="H276" s="1">
        <v>2</v>
      </c>
      <c r="I276" s="1">
        <v>177</v>
      </c>
      <c r="J276" s="1">
        <f>VLOOKUP(B276,'[4]AVL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43"/>
        <v>55755</v>
      </c>
      <c r="AL276" s="1">
        <f t="shared" si="44"/>
        <v>56000</v>
      </c>
      <c r="AM276" s="1">
        <f t="shared" si="55"/>
        <v>1672.6499999999999</v>
      </c>
      <c r="AN276" s="1">
        <f t="shared" si="56"/>
        <v>1680</v>
      </c>
      <c r="AO276" s="1">
        <f t="shared" si="57"/>
        <v>7.3500000000001364</v>
      </c>
      <c r="AP276" s="1" t="s">
        <v>26</v>
      </c>
      <c r="AQ276" s="1">
        <f>VLOOKUP($B276,'[2]AVL F03 05.05.26_לעבוד'!$B$29:$H$721,6,)</f>
        <v>0</v>
      </c>
      <c r="AR276" s="1" t="s">
        <v>25</v>
      </c>
      <c r="AS276" s="1" t="s">
        <v>14</v>
      </c>
      <c r="AT276">
        <f t="shared" si="54"/>
        <v>5.31</v>
      </c>
      <c r="AU276" t="str">
        <f>VLOOKUP(B276,'[3]AVL F03 05.05.26_לעבוד'!$B$27:$B$694,1,)</f>
        <v>C0603C105K3RACTU</v>
      </c>
      <c r="AW276" t="s">
        <v>1722</v>
      </c>
      <c r="AX276" t="s">
        <v>41</v>
      </c>
      <c r="AY276">
        <v>0.03</v>
      </c>
      <c r="AZ276" t="s">
        <v>0</v>
      </c>
      <c r="BA276">
        <v>2</v>
      </c>
      <c r="BB276" t="s">
        <v>13</v>
      </c>
      <c r="BC276">
        <v>96</v>
      </c>
      <c r="BD276">
        <v>92</v>
      </c>
      <c r="BE276" t="s">
        <v>24</v>
      </c>
      <c r="BF276">
        <v>0</v>
      </c>
      <c r="BG276">
        <v>0.35</v>
      </c>
      <c r="BH276">
        <v>20</v>
      </c>
      <c r="BI276" t="s">
        <v>11</v>
      </c>
      <c r="BJ276" t="s">
        <v>23</v>
      </c>
      <c r="BK276" t="s">
        <v>5</v>
      </c>
      <c r="BL276">
        <v>1</v>
      </c>
      <c r="BM276" t="s">
        <v>22</v>
      </c>
      <c r="BN276">
        <v>0.03</v>
      </c>
      <c r="BO276" t="s">
        <v>5</v>
      </c>
      <c r="BP276">
        <v>1</v>
      </c>
      <c r="BQ276" t="s">
        <v>5</v>
      </c>
      <c r="BR276" t="s">
        <v>8</v>
      </c>
      <c r="BS276" t="s">
        <v>21</v>
      </c>
      <c r="BT276">
        <v>4000</v>
      </c>
      <c r="BU276" t="s">
        <v>6</v>
      </c>
      <c r="BV276" t="s">
        <v>5</v>
      </c>
      <c r="BW276" t="s">
        <v>20</v>
      </c>
      <c r="BX276" t="s">
        <v>3</v>
      </c>
      <c r="BY276" t="s">
        <v>41</v>
      </c>
      <c r="BZ276" t="s">
        <v>1</v>
      </c>
      <c r="CA276" t="s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9930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9300</v>
      </c>
      <c r="EN276" cm="1">
        <f t="array" ref="EN276">SUMPRODUCT($K276:$AJ276,TRANSPOSE(EN$4:EN$29))</f>
        <v>9330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6"/>
        <v>0</v>
      </c>
      <c r="FB276" t="b">
        <f t="shared" si="47"/>
        <v>0</v>
      </c>
    </row>
    <row r="277" spans="1:158" hidden="1" x14ac:dyDescent="0.2">
      <c r="A277">
        <v>334</v>
      </c>
      <c r="B277" s="7" t="s">
        <v>1018</v>
      </c>
      <c r="C277" t="s">
        <v>17</v>
      </c>
      <c r="D277">
        <v>401221673</v>
      </c>
      <c r="E277" t="s">
        <v>1017</v>
      </c>
      <c r="F277">
        <v>400717150</v>
      </c>
      <c r="G277" t="s">
        <v>6</v>
      </c>
      <c r="H277" s="1">
        <v>2</v>
      </c>
      <c r="I277" s="1">
        <v>80</v>
      </c>
      <c r="J277" s="1">
        <f>VLOOKUP(B277,'[4]AVL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43"/>
        <v>25200</v>
      </c>
      <c r="AL277" s="1">
        <f t="shared" si="44"/>
        <v>28000</v>
      </c>
      <c r="AM277" s="1">
        <f t="shared" si="55"/>
        <v>1008</v>
      </c>
      <c r="AN277" s="1">
        <f t="shared" si="56"/>
        <v>1120</v>
      </c>
      <c r="AO277" s="1">
        <f t="shared" si="57"/>
        <v>112</v>
      </c>
      <c r="AP277" s="1" t="s">
        <v>26</v>
      </c>
      <c r="AQ277" s="1">
        <f>VLOOKUP($B277,'[2]AVL F03 05.05.26_לעבוד'!$B$29:$H$721,6,)</f>
        <v>0</v>
      </c>
      <c r="AR277" s="1" t="s">
        <v>25</v>
      </c>
      <c r="AS277" s="1" t="s">
        <v>14</v>
      </c>
      <c r="AT277">
        <f t="shared" si="54"/>
        <v>3.2</v>
      </c>
      <c r="AU277" t="str">
        <f>VLOOKUP(B277,'[3]AVL F03 05.05.26_לעבוד'!$B$27:$B$694,1,)</f>
        <v>C0603C106M9PAC7867</v>
      </c>
      <c r="AW277" t="s">
        <v>1722</v>
      </c>
      <c r="AX277" t="s">
        <v>154</v>
      </c>
      <c r="AY277">
        <v>0.04</v>
      </c>
      <c r="AZ277" t="s">
        <v>0</v>
      </c>
      <c r="BA277">
        <v>2</v>
      </c>
      <c r="BB277" t="s">
        <v>13</v>
      </c>
      <c r="BC277">
        <v>96</v>
      </c>
      <c r="BD277">
        <v>98</v>
      </c>
      <c r="BE277" t="s">
        <v>24</v>
      </c>
      <c r="BF277">
        <v>0</v>
      </c>
      <c r="BG277">
        <v>0.4</v>
      </c>
      <c r="BH277">
        <v>20</v>
      </c>
      <c r="BI277" t="s">
        <v>11</v>
      </c>
      <c r="BJ277" t="s">
        <v>23</v>
      </c>
      <c r="BK277" t="s">
        <v>5</v>
      </c>
      <c r="BL277">
        <v>1</v>
      </c>
      <c r="BM277" t="s">
        <v>22</v>
      </c>
      <c r="BN277">
        <v>0.04</v>
      </c>
      <c r="BO277" t="s">
        <v>5</v>
      </c>
      <c r="BP277">
        <v>1</v>
      </c>
      <c r="BQ277" t="s">
        <v>5</v>
      </c>
      <c r="BR277" t="s">
        <v>8</v>
      </c>
      <c r="BS277" t="s">
        <v>21</v>
      </c>
      <c r="BT277">
        <v>4000</v>
      </c>
      <c r="BU277" t="s">
        <v>6</v>
      </c>
      <c r="BV277" t="s">
        <v>31</v>
      </c>
      <c r="BW277" t="s">
        <v>20</v>
      </c>
      <c r="BX277" t="s">
        <v>3</v>
      </c>
      <c r="BY277" t="s">
        <v>154</v>
      </c>
      <c r="BZ277" t="s">
        <v>1</v>
      </c>
      <c r="CA277" t="s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6"/>
        <v>0</v>
      </c>
      <c r="FB277" t="b">
        <f t="shared" si="47"/>
        <v>0</v>
      </c>
    </row>
    <row r="278" spans="1:158" hidden="1" x14ac:dyDescent="0.2">
      <c r="A278">
        <v>335</v>
      </c>
      <c r="B278" s="7" t="s">
        <v>1016</v>
      </c>
      <c r="C278" t="s">
        <v>17</v>
      </c>
      <c r="D278">
        <v>400993234</v>
      </c>
      <c r="E278" t="s">
        <v>1015</v>
      </c>
      <c r="G278" t="s">
        <v>6</v>
      </c>
      <c r="H278" s="1">
        <v>2</v>
      </c>
      <c r="I278" s="1">
        <v>5</v>
      </c>
      <c r="J278" s="1">
        <f>VLOOKUP(B278,'[4]AVL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43"/>
        <v>1575</v>
      </c>
      <c r="AL278" s="1">
        <f t="shared" si="44"/>
        <v>4000</v>
      </c>
      <c r="AM278" s="1">
        <f t="shared" si="55"/>
        <v>220.50000000000003</v>
      </c>
      <c r="AN278" s="1">
        <f t="shared" si="56"/>
        <v>560</v>
      </c>
      <c r="AO278" s="1">
        <f t="shared" si="57"/>
        <v>339.5</v>
      </c>
      <c r="AP278" s="1" t="s">
        <v>26</v>
      </c>
      <c r="AQ278" s="1">
        <f>VLOOKUP($B278,'[2]AVL F03 05.05.26_לעבוד'!$B$29:$H$721,6,)</f>
        <v>0</v>
      </c>
      <c r="AR278" s="1" t="s">
        <v>25</v>
      </c>
      <c r="AS278" s="1" t="s">
        <v>14</v>
      </c>
      <c r="AT278">
        <f t="shared" si="54"/>
        <v>0.70000000000000007</v>
      </c>
      <c r="AU278" t="str">
        <f>VLOOKUP(B278,'[3]AVL F03 05.05.26_לעבוד'!$B$27:$B$694,1,)</f>
        <v>C0603C472G5GACTU</v>
      </c>
      <c r="AW278" t="s">
        <v>1722</v>
      </c>
      <c r="AX278" t="s">
        <v>99</v>
      </c>
      <c r="AY278">
        <v>0.14000000000000001</v>
      </c>
      <c r="AZ278" t="s">
        <v>0</v>
      </c>
      <c r="BA278">
        <v>2</v>
      </c>
      <c r="BB278" t="s">
        <v>13</v>
      </c>
      <c r="BC278">
        <v>99</v>
      </c>
      <c r="BD278">
        <v>60</v>
      </c>
      <c r="BE278" t="s">
        <v>24</v>
      </c>
      <c r="BF278">
        <v>0</v>
      </c>
      <c r="BG278">
        <v>0.14000000000000001</v>
      </c>
      <c r="BH278">
        <v>20</v>
      </c>
      <c r="BI278" t="s">
        <v>11</v>
      </c>
      <c r="BJ278" t="s">
        <v>23</v>
      </c>
      <c r="BK278" t="s">
        <v>5</v>
      </c>
      <c r="BL278">
        <v>1</v>
      </c>
      <c r="BM278" t="s">
        <v>75</v>
      </c>
      <c r="BN278">
        <v>0.14000000000000001</v>
      </c>
      <c r="BO278" t="s">
        <v>5</v>
      </c>
      <c r="BP278">
        <v>1</v>
      </c>
      <c r="BQ278" t="s">
        <v>5</v>
      </c>
      <c r="BR278" t="s">
        <v>8</v>
      </c>
      <c r="BS278" t="s">
        <v>21</v>
      </c>
      <c r="BT278">
        <v>4000</v>
      </c>
      <c r="BU278" t="s">
        <v>6</v>
      </c>
      <c r="BV278" t="s">
        <v>31</v>
      </c>
      <c r="BW278" t="s">
        <v>20</v>
      </c>
      <c r="BX278" t="s">
        <v>3</v>
      </c>
      <c r="BY278" t="s">
        <v>99</v>
      </c>
      <c r="BZ278" t="s">
        <v>1</v>
      </c>
      <c r="CA278" t="s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6"/>
        <v>0</v>
      </c>
      <c r="FB278" t="b">
        <f t="shared" si="47"/>
        <v>0</v>
      </c>
    </row>
    <row r="279" spans="1:158" hidden="1" x14ac:dyDescent="0.2">
      <c r="A279">
        <v>336</v>
      </c>
      <c r="B279" s="7" t="s">
        <v>1014</v>
      </c>
      <c r="C279" t="s">
        <v>17</v>
      </c>
      <c r="D279">
        <v>400459902</v>
      </c>
      <c r="E279" t="s">
        <v>1013</v>
      </c>
      <c r="F279">
        <v>400481395</v>
      </c>
      <c r="G279" t="s">
        <v>6</v>
      </c>
      <c r="H279" s="1">
        <v>2</v>
      </c>
      <c r="I279" s="1">
        <v>2</v>
      </c>
      <c r="J279" s="1">
        <f>VLOOKUP(B279,'[4]AVL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43"/>
        <v>630</v>
      </c>
      <c r="AL279" s="1">
        <f t="shared" si="44"/>
        <v>4000</v>
      </c>
      <c r="AM279" s="1">
        <f t="shared" si="55"/>
        <v>44.1</v>
      </c>
      <c r="AN279" s="1">
        <f t="shared" si="56"/>
        <v>280</v>
      </c>
      <c r="AO279" s="1">
        <f t="shared" si="57"/>
        <v>235.9</v>
      </c>
      <c r="AP279" s="1" t="s">
        <v>26</v>
      </c>
      <c r="AQ279" s="1">
        <f>VLOOKUP($B279,'[2]AVL F03 05.05.26_לעבוד'!$B$29:$H$721,6,)</f>
        <v>0</v>
      </c>
      <c r="AR279" s="1" t="s">
        <v>25</v>
      </c>
      <c r="AS279" s="1" t="s">
        <v>14</v>
      </c>
      <c r="AT279">
        <f t="shared" si="54"/>
        <v>0.14000000000000001</v>
      </c>
      <c r="AU279" t="str">
        <f>VLOOKUP(B279,'[3]AVL F03 05.05.26_לעבוד'!$B$27:$B$694,1,)</f>
        <v>C0603C473K3RALTU</v>
      </c>
      <c r="AW279" t="s">
        <v>1722</v>
      </c>
      <c r="AX279" t="s">
        <v>154</v>
      </c>
      <c r="AY279">
        <v>7.0000000000000007E-2</v>
      </c>
      <c r="AZ279" t="s">
        <v>0</v>
      </c>
      <c r="BA279">
        <v>2</v>
      </c>
      <c r="BB279" t="s">
        <v>13</v>
      </c>
      <c r="BC279">
        <v>102</v>
      </c>
      <c r="BD279">
        <v>32</v>
      </c>
      <c r="BE279" t="s">
        <v>24</v>
      </c>
      <c r="BF279">
        <v>0</v>
      </c>
      <c r="BG279">
        <v>0.7</v>
      </c>
      <c r="BH279">
        <v>20</v>
      </c>
      <c r="BI279" t="s">
        <v>11</v>
      </c>
      <c r="BJ279" t="s">
        <v>23</v>
      </c>
      <c r="BK279" t="s">
        <v>5</v>
      </c>
      <c r="BL279">
        <v>1</v>
      </c>
      <c r="BM279" t="s">
        <v>75</v>
      </c>
      <c r="BN279">
        <v>7.0000000000000007E-2</v>
      </c>
      <c r="BO279" t="s">
        <v>5</v>
      </c>
      <c r="BP279">
        <v>1</v>
      </c>
      <c r="BQ279" t="s">
        <v>5</v>
      </c>
      <c r="BR279" t="s">
        <v>8</v>
      </c>
      <c r="BS279" t="s">
        <v>21</v>
      </c>
      <c r="BT279">
        <v>4000</v>
      </c>
      <c r="BU279" t="s">
        <v>6</v>
      </c>
      <c r="BV279" t="s">
        <v>31</v>
      </c>
      <c r="BW279" t="s">
        <v>20</v>
      </c>
      <c r="BX279" t="s">
        <v>3</v>
      </c>
      <c r="BY279" t="s">
        <v>154</v>
      </c>
      <c r="BZ279" t="s">
        <v>1</v>
      </c>
      <c r="CA279" t="s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6"/>
        <v>0</v>
      </c>
      <c r="FB279" t="b">
        <f t="shared" si="47"/>
        <v>0</v>
      </c>
    </row>
    <row r="280" spans="1:158" hidden="1" x14ac:dyDescent="0.2">
      <c r="A280">
        <v>337</v>
      </c>
      <c r="B280" s="7" t="s">
        <v>1012</v>
      </c>
      <c r="C280" t="s">
        <v>17</v>
      </c>
      <c r="D280">
        <v>400950741</v>
      </c>
      <c r="E280" t="s">
        <v>1011</v>
      </c>
      <c r="F280">
        <v>400481258</v>
      </c>
      <c r="G280" t="s">
        <v>6</v>
      </c>
      <c r="H280" s="1">
        <v>2</v>
      </c>
      <c r="I280" s="1">
        <v>2</v>
      </c>
      <c r="J280" s="1">
        <f>VLOOKUP(B280,'[4]AVL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43"/>
        <v>630</v>
      </c>
      <c r="AL280" s="1">
        <f t="shared" si="44"/>
        <v>4000</v>
      </c>
      <c r="AM280" s="1">
        <f t="shared" si="55"/>
        <v>75.599999999999994</v>
      </c>
      <c r="AN280" s="1">
        <f t="shared" si="56"/>
        <v>480</v>
      </c>
      <c r="AO280" s="1">
        <f t="shared" si="57"/>
        <v>404.4</v>
      </c>
      <c r="AP280" s="1" t="s">
        <v>26</v>
      </c>
      <c r="AQ280" s="1">
        <f>VLOOKUP($B280,'[2]AVL F03 05.05.26_לעבוד'!$B$29:$H$721,6,)</f>
        <v>0</v>
      </c>
      <c r="AR280" s="1" t="s">
        <v>151</v>
      </c>
      <c r="AS280" s="1" t="s">
        <v>14</v>
      </c>
      <c r="AT280">
        <f t="shared" si="54"/>
        <v>0.24</v>
      </c>
      <c r="AU280" t="str">
        <f>VLOOKUP(B280,'[3]AVL F03 05.05.26_לעבוד'!$B$27:$B$694,1,)</f>
        <v>C0603C474K4RAL7867</v>
      </c>
      <c r="AW280" t="s">
        <v>1750</v>
      </c>
      <c r="AX280" t="s">
        <v>99</v>
      </c>
      <c r="AY280">
        <v>0.12</v>
      </c>
      <c r="AZ280" t="s">
        <v>0</v>
      </c>
      <c r="BA280">
        <v>2</v>
      </c>
      <c r="BB280" t="s">
        <v>13</v>
      </c>
      <c r="BC280">
        <v>96</v>
      </c>
      <c r="BD280">
        <v>58</v>
      </c>
      <c r="BE280" t="s">
        <v>24</v>
      </c>
      <c r="BF280">
        <v>0</v>
      </c>
      <c r="BG280">
        <v>0.12</v>
      </c>
      <c r="BH280">
        <v>20</v>
      </c>
      <c r="BI280" t="s">
        <v>11</v>
      </c>
      <c r="BJ280" t="s">
        <v>23</v>
      </c>
      <c r="BK280" t="s">
        <v>5</v>
      </c>
      <c r="BL280">
        <v>1</v>
      </c>
      <c r="BM280" t="s">
        <v>22</v>
      </c>
      <c r="BN280">
        <v>0.12</v>
      </c>
      <c r="BO280" t="s">
        <v>5</v>
      </c>
      <c r="BP280">
        <v>1</v>
      </c>
      <c r="BQ280" t="s">
        <v>5</v>
      </c>
      <c r="BR280" t="s">
        <v>8</v>
      </c>
      <c r="BS280" t="s">
        <v>21</v>
      </c>
      <c r="BT280">
        <v>4000</v>
      </c>
      <c r="BU280" t="s">
        <v>6</v>
      </c>
      <c r="BV280" t="s">
        <v>5</v>
      </c>
      <c r="BW280" t="s">
        <v>20</v>
      </c>
      <c r="BX280" t="s">
        <v>3</v>
      </c>
      <c r="BY280" t="s">
        <v>99</v>
      </c>
      <c r="BZ280" t="s">
        <v>1</v>
      </c>
      <c r="CA280" t="s">
        <v>0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6"/>
        <v>0</v>
      </c>
      <c r="FB280" t="b">
        <f t="shared" si="47"/>
        <v>0</v>
      </c>
    </row>
    <row r="281" spans="1:158" hidden="1" x14ac:dyDescent="0.2">
      <c r="A281">
        <v>338</v>
      </c>
      <c r="B281" s="7" t="s">
        <v>1010</v>
      </c>
      <c r="C281" t="s">
        <v>17</v>
      </c>
      <c r="D281">
        <v>401507374</v>
      </c>
      <c r="E281" t="s">
        <v>1009</v>
      </c>
      <c r="F281">
        <v>401502387</v>
      </c>
      <c r="G281" t="s">
        <v>6</v>
      </c>
      <c r="H281" s="1">
        <v>2</v>
      </c>
      <c r="I281" s="1">
        <v>3</v>
      </c>
      <c r="J281" s="1">
        <f>VLOOKUP(B281,'[4]AVL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43"/>
        <v>945</v>
      </c>
      <c r="AL281" s="1">
        <f t="shared" si="44"/>
        <v>2500</v>
      </c>
      <c r="AM281" s="1">
        <f t="shared" si="55"/>
        <v>47.25</v>
      </c>
      <c r="AN281" s="1">
        <f t="shared" si="56"/>
        <v>125</v>
      </c>
      <c r="AO281" s="1">
        <f t="shared" si="57"/>
        <v>77.75</v>
      </c>
      <c r="AP281" s="1" t="s">
        <v>26</v>
      </c>
      <c r="AQ281" s="1">
        <f>VLOOKUP($B281,'[2]AVL F03 05.05.26_לעבוד'!$B$29:$H$721,6,)</f>
        <v>0</v>
      </c>
      <c r="AR281" s="1" t="s">
        <v>25</v>
      </c>
      <c r="AS281" s="1" t="s">
        <v>14</v>
      </c>
      <c r="AT281">
        <f t="shared" si="54"/>
        <v>0.15000000000000002</v>
      </c>
      <c r="AU281" t="str">
        <f>VLOOKUP(B281,'[3]AVL F03 05.05.26_לעבוד'!$B$27:$B$694,1,)</f>
        <v>C0805C106K8RAC7800</v>
      </c>
      <c r="AW281" t="s">
        <v>1722</v>
      </c>
      <c r="AX281" t="s">
        <v>154</v>
      </c>
      <c r="AY281">
        <v>0.05</v>
      </c>
      <c r="AZ281" t="s">
        <v>0</v>
      </c>
      <c r="BA281">
        <v>2</v>
      </c>
      <c r="BB281" t="s">
        <v>13</v>
      </c>
      <c r="BC281">
        <v>102</v>
      </c>
      <c r="BD281">
        <v>373</v>
      </c>
      <c r="BE281" t="s">
        <v>24</v>
      </c>
      <c r="BF281">
        <v>0</v>
      </c>
      <c r="BG281">
        <v>0.5</v>
      </c>
      <c r="BH281">
        <v>20</v>
      </c>
      <c r="BI281" t="s">
        <v>11</v>
      </c>
      <c r="BJ281" t="s">
        <v>23</v>
      </c>
      <c r="BK281" t="s">
        <v>5</v>
      </c>
      <c r="BL281">
        <v>1</v>
      </c>
      <c r="BM281" t="s">
        <v>38</v>
      </c>
      <c r="BN281">
        <v>0.05</v>
      </c>
      <c r="BO281" t="s">
        <v>5</v>
      </c>
      <c r="BP281">
        <v>1</v>
      </c>
      <c r="BQ281" t="s">
        <v>5</v>
      </c>
      <c r="BR281" t="s">
        <v>8</v>
      </c>
      <c r="BS281" t="s">
        <v>21</v>
      </c>
      <c r="BT281">
        <v>2500</v>
      </c>
      <c r="BU281" t="s">
        <v>6</v>
      </c>
      <c r="BV281" t="s">
        <v>31</v>
      </c>
      <c r="BW281" t="s">
        <v>20</v>
      </c>
      <c r="BX281" t="s">
        <v>3</v>
      </c>
      <c r="BY281" t="s">
        <v>154</v>
      </c>
      <c r="BZ281" t="s">
        <v>1</v>
      </c>
      <c r="CA281" t="s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6"/>
        <v>0</v>
      </c>
      <c r="FB281" t="b">
        <f t="shared" si="47"/>
        <v>0</v>
      </c>
    </row>
    <row r="282" spans="1:158" hidden="1" x14ac:dyDescent="0.2">
      <c r="A282">
        <v>339</v>
      </c>
      <c r="B282" s="7" t="s">
        <v>1008</v>
      </c>
      <c r="C282" t="s">
        <v>17</v>
      </c>
      <c r="D282">
        <v>400668884</v>
      </c>
      <c r="E282" t="s">
        <v>1007</v>
      </c>
      <c r="F282">
        <v>400481321</v>
      </c>
      <c r="G282" t="s">
        <v>6</v>
      </c>
      <c r="H282" s="1">
        <v>2</v>
      </c>
      <c r="I282" s="1">
        <v>2</v>
      </c>
      <c r="J282" s="1">
        <f>VLOOKUP(B282,'[4]AVL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43"/>
        <v>630</v>
      </c>
      <c r="AL282" s="1">
        <f t="shared" si="44"/>
        <v>2500</v>
      </c>
      <c r="AM282" s="1">
        <f t="shared" si="55"/>
        <v>18.899999999999999</v>
      </c>
      <c r="AN282" s="1">
        <f t="shared" si="56"/>
        <v>75</v>
      </c>
      <c r="AO282" s="1">
        <f t="shared" si="57"/>
        <v>56.1</v>
      </c>
      <c r="AP282" s="1" t="s">
        <v>26</v>
      </c>
      <c r="AQ282" s="1">
        <f>VLOOKUP($B282,'[2]AVL F03 05.05.26_לעבוד'!$B$29:$H$721,6,)</f>
        <v>0</v>
      </c>
      <c r="AR282" s="1" t="s">
        <v>25</v>
      </c>
      <c r="AS282" s="1" t="s">
        <v>14</v>
      </c>
      <c r="AT282">
        <f t="shared" si="54"/>
        <v>0.06</v>
      </c>
      <c r="AU282" t="str">
        <f>VLOOKUP(B282,'[3]AVL F03 05.05.26_לעבוד'!$B$27:$B$694,1,)</f>
        <v>C0805C225K4RAC7800</v>
      </c>
      <c r="AW282" t="s">
        <v>1722</v>
      </c>
      <c r="AX282" t="s">
        <v>99</v>
      </c>
      <c r="AY282">
        <v>0.03</v>
      </c>
      <c r="AZ282" t="s">
        <v>0</v>
      </c>
      <c r="BA282">
        <v>2</v>
      </c>
      <c r="BB282" t="s">
        <v>13</v>
      </c>
      <c r="BC282">
        <v>97</v>
      </c>
      <c r="BD282">
        <v>39</v>
      </c>
      <c r="BE282" t="s">
        <v>24</v>
      </c>
      <c r="BF282">
        <v>0</v>
      </c>
      <c r="BG282">
        <v>0.35</v>
      </c>
      <c r="BH282">
        <v>20</v>
      </c>
      <c r="BI282" t="s">
        <v>11</v>
      </c>
      <c r="BJ282" t="s">
        <v>23</v>
      </c>
      <c r="BK282" t="s">
        <v>5</v>
      </c>
      <c r="BL282">
        <v>1</v>
      </c>
      <c r="BM282" t="s">
        <v>22</v>
      </c>
      <c r="BN282">
        <v>0.03</v>
      </c>
      <c r="BO282" t="s">
        <v>5</v>
      </c>
      <c r="BP282">
        <v>1</v>
      </c>
      <c r="BQ282" t="s">
        <v>5</v>
      </c>
      <c r="BR282" t="s">
        <v>8</v>
      </c>
      <c r="BS282" t="s">
        <v>21</v>
      </c>
      <c r="BT282">
        <v>2500</v>
      </c>
      <c r="BU282" t="s">
        <v>6</v>
      </c>
      <c r="BV282" t="s">
        <v>31</v>
      </c>
      <c r="BW282" t="s">
        <v>20</v>
      </c>
      <c r="BX282" t="s">
        <v>3</v>
      </c>
      <c r="BY282" t="s">
        <v>99</v>
      </c>
      <c r="BZ282" t="s">
        <v>1</v>
      </c>
      <c r="CA282" t="s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6"/>
        <v>0</v>
      </c>
      <c r="FB282" t="b">
        <f t="shared" si="47"/>
        <v>0</v>
      </c>
    </row>
    <row r="283" spans="1:158" hidden="1" x14ac:dyDescent="0.2">
      <c r="A283">
        <v>340</v>
      </c>
      <c r="B283" s="7" t="s">
        <v>1006</v>
      </c>
      <c r="C283" t="s">
        <v>17</v>
      </c>
      <c r="D283">
        <v>401554938</v>
      </c>
      <c r="E283" t="s">
        <v>1005</v>
      </c>
      <c r="F283">
        <v>401502404</v>
      </c>
      <c r="G283" t="s">
        <v>6</v>
      </c>
      <c r="H283" s="1">
        <v>2</v>
      </c>
      <c r="I283" s="1">
        <v>24</v>
      </c>
      <c r="J283" s="1">
        <f>VLOOKUP(B283,'[4]AVL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43"/>
        <v>7560</v>
      </c>
      <c r="AL283" s="1">
        <f t="shared" si="44"/>
        <v>10000</v>
      </c>
      <c r="AM283" s="1">
        <f t="shared" si="55"/>
        <v>226.79999999999998</v>
      </c>
      <c r="AN283" s="1">
        <f t="shared" si="56"/>
        <v>300</v>
      </c>
      <c r="AO283" s="1">
        <f t="shared" si="57"/>
        <v>73.200000000000017</v>
      </c>
      <c r="AP283" s="1" t="s">
        <v>26</v>
      </c>
      <c r="AQ283" s="1">
        <f>VLOOKUP($B283,'[2]AVL F03 05.05.26_לעבוד'!$B$29:$H$721,6,)</f>
        <v>0</v>
      </c>
      <c r="AR283" s="1" t="s">
        <v>25</v>
      </c>
      <c r="AS283" s="1" t="s">
        <v>14</v>
      </c>
      <c r="AT283">
        <f t="shared" si="54"/>
        <v>0.72</v>
      </c>
      <c r="AU283" t="str">
        <f>VLOOKUP(B283,'[3]AVL F03 05.05.26_לעבוד'!$B$27:$B$694,1,)</f>
        <v>C0805C475K4RAC7025</v>
      </c>
      <c r="AW283" t="s">
        <v>1722</v>
      </c>
      <c r="AX283" t="s">
        <v>154</v>
      </c>
      <c r="AY283">
        <v>0.03</v>
      </c>
      <c r="AZ283" t="s">
        <v>0</v>
      </c>
      <c r="BA283">
        <v>2</v>
      </c>
      <c r="BB283" t="s">
        <v>13</v>
      </c>
      <c r="BC283">
        <v>96</v>
      </c>
      <c r="BD283">
        <v>120</v>
      </c>
      <c r="BE283" t="s">
        <v>24</v>
      </c>
      <c r="BF283">
        <v>0</v>
      </c>
      <c r="BG283">
        <v>0.3</v>
      </c>
      <c r="BH283">
        <v>20</v>
      </c>
      <c r="BI283" t="s">
        <v>11</v>
      </c>
      <c r="BJ283" t="s">
        <v>23</v>
      </c>
      <c r="BK283" t="s">
        <v>5</v>
      </c>
      <c r="BL283">
        <v>1</v>
      </c>
      <c r="BM283" t="s">
        <v>22</v>
      </c>
      <c r="BN283">
        <v>0.03</v>
      </c>
      <c r="BO283" t="s">
        <v>5</v>
      </c>
      <c r="BP283">
        <v>1</v>
      </c>
      <c r="BQ283" t="s">
        <v>5</v>
      </c>
      <c r="BR283" t="s">
        <v>8</v>
      </c>
      <c r="BS283" t="s">
        <v>21</v>
      </c>
      <c r="BT283">
        <v>2500</v>
      </c>
      <c r="BU283" t="s">
        <v>6</v>
      </c>
      <c r="BV283" t="s">
        <v>31</v>
      </c>
      <c r="BW283" t="s">
        <v>20</v>
      </c>
      <c r="BX283" t="s">
        <v>3</v>
      </c>
      <c r="BY283" t="s">
        <v>154</v>
      </c>
      <c r="BZ283" t="s">
        <v>1</v>
      </c>
      <c r="CA283" t="s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1880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1650</v>
      </c>
      <c r="EN283" cm="1">
        <f t="array" ref="EN283">SUMPRODUCT($K283:$AJ283,TRANSPOSE(EN$4:EN$29))</f>
        <v>1680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6"/>
        <v>0</v>
      </c>
      <c r="FB283" t="b">
        <f t="shared" si="47"/>
        <v>0</v>
      </c>
    </row>
    <row r="284" spans="1:158" hidden="1" x14ac:dyDescent="0.2">
      <c r="A284">
        <v>341</v>
      </c>
      <c r="B284" s="7" t="s">
        <v>1004</v>
      </c>
      <c r="C284" t="s">
        <v>17</v>
      </c>
      <c r="D284">
        <v>401062493</v>
      </c>
      <c r="E284" t="s">
        <v>1003</v>
      </c>
      <c r="F284">
        <v>400856478</v>
      </c>
      <c r="G284" t="s">
        <v>6</v>
      </c>
      <c r="H284" s="1">
        <v>2</v>
      </c>
      <c r="I284" s="1">
        <v>31</v>
      </c>
      <c r="J284" s="1">
        <f>VLOOKUP(B284,'[4]AVL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43"/>
        <v>9765</v>
      </c>
      <c r="AL284" s="1">
        <f t="shared" si="44"/>
        <v>10000</v>
      </c>
      <c r="AM284" s="1">
        <f t="shared" si="55"/>
        <v>2441.25</v>
      </c>
      <c r="AN284" s="1">
        <f t="shared" si="56"/>
        <v>2500</v>
      </c>
      <c r="AO284" s="1">
        <f t="shared" si="57"/>
        <v>58.75</v>
      </c>
      <c r="AP284" s="1" t="s">
        <v>26</v>
      </c>
      <c r="AQ284" s="1">
        <f>VLOOKUP($B284,'[2]AVL F03 05.05.26_לעבוד'!$B$29:$H$721,6,)</f>
        <v>0</v>
      </c>
      <c r="AR284" s="1" t="s">
        <v>25</v>
      </c>
      <c r="AS284" s="1" t="s">
        <v>14</v>
      </c>
      <c r="AT284">
        <f t="shared" si="54"/>
        <v>7.75</v>
      </c>
      <c r="AU284" t="str">
        <f>VLOOKUP(B284,'[3]AVL F03 05.05.26_לעבוד'!$B$27:$B$694,1,)</f>
        <v>C0805C476M9PAC7800</v>
      </c>
      <c r="AW284" t="s">
        <v>1722</v>
      </c>
      <c r="AX284" t="s">
        <v>99</v>
      </c>
      <c r="AY284">
        <v>0.25</v>
      </c>
      <c r="AZ284" t="s">
        <v>0</v>
      </c>
      <c r="BA284">
        <v>2</v>
      </c>
      <c r="BB284" t="s">
        <v>13</v>
      </c>
      <c r="BC284">
        <v>102</v>
      </c>
      <c r="BD284">
        <v>55</v>
      </c>
      <c r="BE284" t="s">
        <v>24</v>
      </c>
      <c r="BF284">
        <v>0</v>
      </c>
      <c r="BG284">
        <v>0.25</v>
      </c>
      <c r="BH284">
        <v>20</v>
      </c>
      <c r="BI284" t="s">
        <v>11</v>
      </c>
      <c r="BJ284" t="s">
        <v>23</v>
      </c>
      <c r="BK284" t="s">
        <v>5</v>
      </c>
      <c r="BL284">
        <v>1</v>
      </c>
      <c r="BM284" t="s">
        <v>22</v>
      </c>
      <c r="BN284">
        <v>0.25</v>
      </c>
      <c r="BO284" t="s">
        <v>5</v>
      </c>
      <c r="BP284">
        <v>1</v>
      </c>
      <c r="BQ284" t="s">
        <v>5</v>
      </c>
      <c r="BR284" t="s">
        <v>8</v>
      </c>
      <c r="BS284" t="s">
        <v>21</v>
      </c>
      <c r="BT284">
        <v>2500</v>
      </c>
      <c r="BU284" t="s">
        <v>6</v>
      </c>
      <c r="BV284" t="s">
        <v>31</v>
      </c>
      <c r="BW284" t="s">
        <v>20</v>
      </c>
      <c r="BX284" t="s">
        <v>3</v>
      </c>
      <c r="BY284" t="s">
        <v>99</v>
      </c>
      <c r="BZ284" t="s">
        <v>1</v>
      </c>
      <c r="CA284" t="s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6"/>
        <v>0</v>
      </c>
      <c r="FB284" t="b">
        <f t="shared" si="47"/>
        <v>0</v>
      </c>
    </row>
    <row r="285" spans="1:158" hidden="1" x14ac:dyDescent="0.2">
      <c r="A285">
        <v>342</v>
      </c>
      <c r="B285" s="7" t="s">
        <v>1002</v>
      </c>
      <c r="C285" t="s">
        <v>17</v>
      </c>
      <c r="D285">
        <v>584100838</v>
      </c>
      <c r="E285" t="s">
        <v>1001</v>
      </c>
      <c r="F285">
        <v>400497911</v>
      </c>
      <c r="G285" t="s">
        <v>6</v>
      </c>
      <c r="H285" s="1">
        <v>2</v>
      </c>
      <c r="I285" s="1">
        <v>2</v>
      </c>
      <c r="J285" s="1">
        <f>VLOOKUP(B285,'[4]AVL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43"/>
        <v>630</v>
      </c>
      <c r="AL285" s="1">
        <f t="shared" si="44"/>
        <v>650</v>
      </c>
      <c r="AM285" s="1">
        <f t="shared" si="55"/>
        <v>825.30000000000007</v>
      </c>
      <c r="AN285" s="1">
        <f t="shared" si="56"/>
        <v>851.5</v>
      </c>
      <c r="AO285" s="1">
        <f t="shared" si="57"/>
        <v>26.199999999999932</v>
      </c>
      <c r="AP285" s="1" t="s">
        <v>26</v>
      </c>
      <c r="AQ285" s="1">
        <f>VLOOKUP($B285,'[2]AVL F03 05.05.26_לעבוד'!$B$29:$H$721,6,)</f>
        <v>0</v>
      </c>
      <c r="AR285" s="1" t="s">
        <v>46</v>
      </c>
      <c r="AS285" s="1" t="s">
        <v>93</v>
      </c>
      <c r="AT285">
        <f t="shared" si="54"/>
        <v>2.62</v>
      </c>
      <c r="AU285" t="str">
        <f>VLOOKUP(B285,'[3]AVL F03 05.05.26_לעבוד'!$B$27:$B$694,1,)</f>
        <v>C10-218</v>
      </c>
      <c r="AW285" t="s">
        <v>1751</v>
      </c>
      <c r="AX285">
        <v>1</v>
      </c>
      <c r="AY285">
        <v>1.31</v>
      </c>
      <c r="AZ285" t="s">
        <v>0</v>
      </c>
      <c r="BA285">
        <v>2</v>
      </c>
      <c r="BB285" t="s">
        <v>132</v>
      </c>
      <c r="BC285">
        <v>103</v>
      </c>
      <c r="BD285">
        <v>65</v>
      </c>
      <c r="BE285" t="s">
        <v>288</v>
      </c>
      <c r="BF285">
        <v>6000</v>
      </c>
      <c r="BG285">
        <v>1.31</v>
      </c>
      <c r="BH285">
        <v>20</v>
      </c>
      <c r="BI285" t="s">
        <v>11</v>
      </c>
      <c r="BJ285" t="s">
        <v>1000</v>
      </c>
      <c r="BK285" t="s">
        <v>129</v>
      </c>
      <c r="BL285" t="s">
        <v>5</v>
      </c>
      <c r="BM285" t="s">
        <v>128</v>
      </c>
      <c r="BN285">
        <v>1.31</v>
      </c>
      <c r="BO285" t="s">
        <v>5</v>
      </c>
      <c r="BP285">
        <v>1</v>
      </c>
      <c r="BQ285" t="s">
        <v>5</v>
      </c>
      <c r="BR285" t="s">
        <v>8</v>
      </c>
      <c r="BS285" t="s">
        <v>3</v>
      </c>
      <c r="BT285">
        <v>50</v>
      </c>
      <c r="BU285" t="s">
        <v>6</v>
      </c>
      <c r="BV285" t="s">
        <v>5</v>
      </c>
      <c r="BW285">
        <v>550</v>
      </c>
      <c r="BX285" t="s">
        <v>3</v>
      </c>
      <c r="BY285">
        <v>1</v>
      </c>
      <c r="BZ285" t="s">
        <v>29</v>
      </c>
      <c r="CA285" t="s">
        <v>0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420</v>
      </c>
      <c r="DO285">
        <f>SUM($CB285,$CC285:CL285)-SUM($EC285:EM285)</f>
        <v>340</v>
      </c>
      <c r="DP285">
        <f>SUM($CB285,$CC285:CM285)-SUM($EC285:EN285)</f>
        <v>230</v>
      </c>
      <c r="DQ285">
        <f>SUM($CB285,$CC285:CN285)-SUM($EC285:EO285)</f>
        <v>120</v>
      </c>
      <c r="DR285">
        <f>SUM($CB285,$CC285:CO285)-SUM($EC285:EP285)</f>
        <v>50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20</v>
      </c>
      <c r="EM285" cm="1">
        <f t="array" ref="EM285">SUMPRODUCT($K285:$AJ285,TRANSPOSE(EM$4:EM$29))</f>
        <v>80</v>
      </c>
      <c r="EN285" cm="1">
        <f t="array" ref="EN285">SUMPRODUCT($K285:$AJ285,TRANSPOSE(EN$4:EN$29))</f>
        <v>110</v>
      </c>
      <c r="EO285" cm="1">
        <f t="array" ref="EO285">SUMPRODUCT($K285:$AJ285,TRANSPOSE(EO$4:EO$29))</f>
        <v>110</v>
      </c>
      <c r="EP285" cm="1">
        <f t="array" ref="EP285">SUMPRODUCT($K285:$AJ285,TRANSPOSE(EP$4:EP$29))</f>
        <v>70</v>
      </c>
      <c r="EQ285" cm="1">
        <f t="array" ref="EQ285">SUMPRODUCT($K285:$AJ285,TRANSPOSE(EQ$4:EQ$29))</f>
        <v>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6"/>
        <v>0</v>
      </c>
      <c r="FB285" t="b">
        <f t="shared" si="47"/>
        <v>0</v>
      </c>
    </row>
    <row r="286" spans="1:158" hidden="1" x14ac:dyDescent="0.2">
      <c r="A286">
        <v>343</v>
      </c>
      <c r="B286" s="7" t="s">
        <v>999</v>
      </c>
      <c r="C286" t="s">
        <v>17</v>
      </c>
      <c r="D286">
        <v>401571697</v>
      </c>
      <c r="E286" t="s">
        <v>998</v>
      </c>
      <c r="F286">
        <v>416023177</v>
      </c>
      <c r="G286" t="s">
        <v>6</v>
      </c>
      <c r="H286" s="1">
        <v>2</v>
      </c>
      <c r="I286" s="1">
        <v>87</v>
      </c>
      <c r="J286" s="1">
        <f>VLOOKUP(B286,'[4]AVL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43"/>
        <v>27405</v>
      </c>
      <c r="AL286" s="1">
        <f t="shared" si="44"/>
        <v>30000</v>
      </c>
      <c r="AM286" s="1">
        <f t="shared" si="55"/>
        <v>548.1</v>
      </c>
      <c r="AN286" s="1">
        <f t="shared" si="56"/>
        <v>600</v>
      </c>
      <c r="AO286" s="1">
        <f t="shared" si="57"/>
        <v>51.899999999999977</v>
      </c>
      <c r="AP286" s="1" t="s">
        <v>26</v>
      </c>
      <c r="AQ286" s="1">
        <f>VLOOKUP($B286,'[2]AVL F03 05.05.26_לעבוד'!$B$29:$H$721,6,)</f>
        <v>0</v>
      </c>
      <c r="AR286" s="1" t="s">
        <v>25</v>
      </c>
      <c r="AS286" s="1" t="s">
        <v>14</v>
      </c>
      <c r="AT286">
        <f t="shared" si="54"/>
        <v>1.74</v>
      </c>
      <c r="AU286" t="str">
        <f>VLOOKUP(B286,'[3]AVL F03 05.05.26_לעבוד'!$B$27:$B$694,1,)</f>
        <v>C1005X7S1A105K050BC</v>
      </c>
      <c r="AW286" t="s">
        <v>1722</v>
      </c>
      <c r="AX286" t="s">
        <v>99</v>
      </c>
      <c r="AY286">
        <v>0.02</v>
      </c>
      <c r="AZ286" t="s">
        <v>0</v>
      </c>
      <c r="BA286">
        <v>2</v>
      </c>
      <c r="BB286" t="s">
        <v>13</v>
      </c>
      <c r="BC286">
        <v>96</v>
      </c>
      <c r="BD286">
        <v>114</v>
      </c>
      <c r="BE286" t="s">
        <v>24</v>
      </c>
      <c r="BF286">
        <v>0</v>
      </c>
      <c r="BG286">
        <v>0.23</v>
      </c>
      <c r="BH286">
        <v>20</v>
      </c>
      <c r="BI286" t="s">
        <v>11</v>
      </c>
      <c r="BJ286" t="s">
        <v>23</v>
      </c>
      <c r="BK286" t="s">
        <v>5</v>
      </c>
      <c r="BL286">
        <v>1</v>
      </c>
      <c r="BM286" t="s">
        <v>22</v>
      </c>
      <c r="BN286">
        <v>0.02</v>
      </c>
      <c r="BO286" t="s">
        <v>5</v>
      </c>
      <c r="BP286">
        <v>1</v>
      </c>
      <c r="BQ286" t="s">
        <v>5</v>
      </c>
      <c r="BR286" t="s">
        <v>8</v>
      </c>
      <c r="BS286" t="s">
        <v>21</v>
      </c>
      <c r="BT286">
        <v>10000</v>
      </c>
      <c r="BU286" t="s">
        <v>6</v>
      </c>
      <c r="BV286" t="s">
        <v>31</v>
      </c>
      <c r="BW286" t="s">
        <v>20</v>
      </c>
      <c r="BX286" t="s">
        <v>3</v>
      </c>
      <c r="BY286" t="s">
        <v>99</v>
      </c>
      <c r="BZ286" t="s">
        <v>1</v>
      </c>
      <c r="CA286" t="s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6"/>
        <v>0</v>
      </c>
      <c r="FB286" t="b">
        <f t="shared" si="47"/>
        <v>0</v>
      </c>
    </row>
    <row r="287" spans="1:158" hidden="1" x14ac:dyDescent="0.2">
      <c r="A287">
        <v>344</v>
      </c>
      <c r="B287" s="7" t="s">
        <v>997</v>
      </c>
      <c r="C287" t="s">
        <v>17</v>
      </c>
      <c r="D287">
        <v>401561416</v>
      </c>
      <c r="E287" t="s">
        <v>996</v>
      </c>
      <c r="F287">
        <v>401502540</v>
      </c>
      <c r="G287" t="s">
        <v>6</v>
      </c>
      <c r="H287" s="1">
        <v>2</v>
      </c>
      <c r="I287" s="1">
        <v>5</v>
      </c>
      <c r="J287" s="1">
        <f>VLOOKUP(B287,'[4]AVL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8">SUM(K287:AJ287)*300*1.05</f>
        <v>1575</v>
      </c>
      <c r="AL287" s="1">
        <f t="shared" ref="AL287:AL350" si="59">CEILING(AK287,BT287)</f>
        <v>2000</v>
      </c>
      <c r="AM287" s="1">
        <f t="shared" si="55"/>
        <v>299.25</v>
      </c>
      <c r="AN287" s="1">
        <f t="shared" si="56"/>
        <v>380</v>
      </c>
      <c r="AO287" s="1">
        <f t="shared" si="57"/>
        <v>80.75</v>
      </c>
      <c r="AP287" s="1" t="s">
        <v>26</v>
      </c>
      <c r="AQ287" s="1" t="str">
        <f>VLOOKUP($B287,'[2]AVL F03 05.05.26_לעבוד'!$B$29:$H$721,6,)</f>
        <v xml:space="preserve"> </v>
      </c>
      <c r="AR287" s="1" t="s">
        <v>25</v>
      </c>
      <c r="AS287" s="1" t="s">
        <v>14</v>
      </c>
      <c r="AT287">
        <f t="shared" si="54"/>
        <v>0.95</v>
      </c>
      <c r="AU287" t="str">
        <f>VLOOKUP(B287,'[3]AVL F03 05.05.26_לעבוד'!$B$27:$B$694,1,)</f>
        <v>C1206C106K3RACTU</v>
      </c>
      <c r="AW287" t="s">
        <v>1752</v>
      </c>
      <c r="AX287" t="s">
        <v>154</v>
      </c>
      <c r="AY287">
        <v>0.19</v>
      </c>
      <c r="AZ287" t="s">
        <v>0</v>
      </c>
      <c r="BA287">
        <v>2</v>
      </c>
      <c r="BB287" t="s">
        <v>13</v>
      </c>
      <c r="BC287">
        <v>96</v>
      </c>
      <c r="BD287">
        <v>43</v>
      </c>
      <c r="BE287" t="s">
        <v>24</v>
      </c>
      <c r="BF287">
        <v>0</v>
      </c>
      <c r="BG287">
        <v>0.19</v>
      </c>
      <c r="BH287">
        <v>20</v>
      </c>
      <c r="BI287" t="s">
        <v>11</v>
      </c>
      <c r="BJ287" t="s">
        <v>23</v>
      </c>
      <c r="BK287" t="s">
        <v>5</v>
      </c>
      <c r="BL287">
        <v>1</v>
      </c>
      <c r="BM287" t="s">
        <v>22</v>
      </c>
      <c r="BN287">
        <v>0.19</v>
      </c>
      <c r="BO287" t="s">
        <v>5</v>
      </c>
      <c r="BP287">
        <v>1</v>
      </c>
      <c r="BQ287" t="s">
        <v>5</v>
      </c>
      <c r="BR287" t="s">
        <v>8</v>
      </c>
      <c r="BS287" t="s">
        <v>21</v>
      </c>
      <c r="BT287">
        <v>2000</v>
      </c>
      <c r="BU287" t="s">
        <v>6</v>
      </c>
      <c r="BV287" t="s">
        <v>31</v>
      </c>
      <c r="BW287" t="s">
        <v>20</v>
      </c>
      <c r="BX287" t="s">
        <v>3</v>
      </c>
      <c r="BY287" t="s">
        <v>154</v>
      </c>
      <c r="BZ287" t="s">
        <v>1</v>
      </c>
      <c r="CA287" t="s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60">SUM(EC287:EZ287)-200*SUM(K287:AJ287)</f>
        <v>0</v>
      </c>
      <c r="FB287" t="b">
        <f t="shared" si="47"/>
        <v>0</v>
      </c>
    </row>
    <row r="288" spans="1:158" hidden="1" x14ac:dyDescent="0.2">
      <c r="A288">
        <v>345</v>
      </c>
      <c r="B288" s="7" t="s">
        <v>995</v>
      </c>
      <c r="C288" t="s">
        <v>17</v>
      </c>
      <c r="D288">
        <v>405656805</v>
      </c>
      <c r="E288" t="s">
        <v>961</v>
      </c>
      <c r="F288">
        <v>403175049</v>
      </c>
      <c r="G288" t="s">
        <v>6</v>
      </c>
      <c r="H288" s="1">
        <v>2</v>
      </c>
      <c r="I288" s="1">
        <v>31</v>
      </c>
      <c r="J288" s="1">
        <f>VLOOKUP(B288,'[4]AVL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8"/>
        <v>9765</v>
      </c>
      <c r="AL288" s="1">
        <f t="shared" si="59"/>
        <v>10000</v>
      </c>
      <c r="AM288" s="1">
        <f t="shared" si="55"/>
        <v>3124.8</v>
      </c>
      <c r="AN288" s="1">
        <f t="shared" si="56"/>
        <v>3200</v>
      </c>
      <c r="AO288" s="1">
        <f t="shared" si="57"/>
        <v>75.199999999999818</v>
      </c>
      <c r="AP288" s="1" t="s">
        <v>26</v>
      </c>
      <c r="AQ288" s="1">
        <f>VLOOKUP($B288,'[2]AVL F03 05.05.26_לעבוד'!$B$29:$H$721,6,)</f>
        <v>0</v>
      </c>
      <c r="AR288" s="1" t="s">
        <v>25</v>
      </c>
      <c r="AS288" s="1" t="s">
        <v>14</v>
      </c>
      <c r="AT288">
        <f t="shared" si="54"/>
        <v>9.92</v>
      </c>
      <c r="AU288" t="str">
        <f>VLOOKUP(B288,'[3]AVL F03 05.05.26_לעבוד'!$B$27:$B$694,1,)</f>
        <v>C1210C106K5RACTU</v>
      </c>
      <c r="AW288" t="s">
        <v>1722</v>
      </c>
      <c r="AX288" t="s">
        <v>154</v>
      </c>
      <c r="AY288">
        <v>0.32</v>
      </c>
      <c r="AZ288" t="s">
        <v>0</v>
      </c>
      <c r="BA288">
        <v>2</v>
      </c>
      <c r="BB288" t="s">
        <v>13</v>
      </c>
      <c r="BC288">
        <v>96</v>
      </c>
      <c r="BD288">
        <v>86</v>
      </c>
      <c r="BE288" t="s">
        <v>24</v>
      </c>
      <c r="BF288">
        <v>0</v>
      </c>
      <c r="BG288">
        <v>0.32</v>
      </c>
      <c r="BH288">
        <v>20</v>
      </c>
      <c r="BI288" t="s">
        <v>11</v>
      </c>
      <c r="BJ288" t="s">
        <v>23</v>
      </c>
      <c r="BK288" t="s">
        <v>5</v>
      </c>
      <c r="BL288">
        <v>1</v>
      </c>
      <c r="BM288" t="s">
        <v>38</v>
      </c>
      <c r="BN288">
        <v>0.32</v>
      </c>
      <c r="BO288" t="s">
        <v>5</v>
      </c>
      <c r="BP288">
        <v>1</v>
      </c>
      <c r="BQ288" t="s">
        <v>5</v>
      </c>
      <c r="BR288" t="s">
        <v>8</v>
      </c>
      <c r="BS288" t="s">
        <v>21</v>
      </c>
      <c r="BT288">
        <v>1000</v>
      </c>
      <c r="BU288" t="s">
        <v>6</v>
      </c>
      <c r="BV288" t="s">
        <v>31</v>
      </c>
      <c r="BW288" t="s">
        <v>20</v>
      </c>
      <c r="BX288" t="s">
        <v>3</v>
      </c>
      <c r="BY288" t="s">
        <v>154</v>
      </c>
      <c r="BZ288" t="s">
        <v>1</v>
      </c>
      <c r="CA288" t="s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2870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1860</v>
      </c>
      <c r="EN288" cm="1">
        <f t="array" ref="EN288">SUMPRODUCT($K288:$AJ288,TRANSPOSE(EN$4:EN$29))</f>
        <v>2070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60"/>
        <v>0</v>
      </c>
      <c r="FB288" t="b">
        <f t="shared" ref="FB288:FB351" si="61">OR(DM288&lt;0,DN288&lt;0)</f>
        <v>0</v>
      </c>
    </row>
    <row r="289" spans="1:158" hidden="1" x14ac:dyDescent="0.2">
      <c r="A289">
        <v>346</v>
      </c>
      <c r="B289" s="7" t="s">
        <v>994</v>
      </c>
      <c r="C289" t="s">
        <v>17</v>
      </c>
      <c r="D289">
        <v>402237156</v>
      </c>
      <c r="E289" t="s">
        <v>993</v>
      </c>
      <c r="F289">
        <v>401589223</v>
      </c>
      <c r="G289" t="s">
        <v>6</v>
      </c>
      <c r="H289" s="1">
        <v>2</v>
      </c>
      <c r="I289" s="1">
        <v>8</v>
      </c>
      <c r="J289" s="1">
        <f>VLOOKUP(B289,'[4]AVL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8"/>
        <v>2520</v>
      </c>
      <c r="AL289" s="1">
        <f t="shared" si="59"/>
        <v>3000</v>
      </c>
      <c r="AM289" s="1">
        <f t="shared" si="55"/>
        <v>1310.4000000000001</v>
      </c>
      <c r="AN289" s="1">
        <f t="shared" si="56"/>
        <v>1560</v>
      </c>
      <c r="AO289" s="1">
        <f t="shared" si="57"/>
        <v>249.59999999999991</v>
      </c>
      <c r="AP289" s="1" t="s">
        <v>26</v>
      </c>
      <c r="AQ289" s="1">
        <f>VLOOKUP($B289,'[2]AVL F03 05.05.26_לעבוד'!$B$29:$H$721,6,)</f>
        <v>0</v>
      </c>
      <c r="AR289" s="1" t="s">
        <v>25</v>
      </c>
      <c r="AS289" s="1" t="s">
        <v>14</v>
      </c>
      <c r="AT289">
        <f t="shared" si="54"/>
        <v>4.16</v>
      </c>
      <c r="AU289" t="str">
        <f>VLOOKUP(B289,'[3]AVL F03 05.05.26_לעבוד'!$B$27:$B$694,1,)</f>
        <v>C1210C226M3RACTU</v>
      </c>
      <c r="AW289" t="s">
        <v>1722</v>
      </c>
      <c r="AX289" t="s">
        <v>154</v>
      </c>
      <c r="AY289">
        <v>0.52</v>
      </c>
      <c r="AZ289" t="s">
        <v>0</v>
      </c>
      <c r="BA289">
        <v>2</v>
      </c>
      <c r="BB289" t="s">
        <v>13</v>
      </c>
      <c r="BC289">
        <v>96</v>
      </c>
      <c r="BD289">
        <v>88</v>
      </c>
      <c r="BE289" t="s">
        <v>24</v>
      </c>
      <c r="BF289">
        <v>0</v>
      </c>
      <c r="BG289">
        <v>0.52</v>
      </c>
      <c r="BH289">
        <v>20</v>
      </c>
      <c r="BI289" t="s">
        <v>11</v>
      </c>
      <c r="BJ289" t="s">
        <v>23</v>
      </c>
      <c r="BK289" t="s">
        <v>5</v>
      </c>
      <c r="BL289">
        <v>1</v>
      </c>
      <c r="BM289" t="s">
        <v>22</v>
      </c>
      <c r="BN289">
        <v>0.52</v>
      </c>
      <c r="BO289" t="s">
        <v>5</v>
      </c>
      <c r="BP289">
        <v>1</v>
      </c>
      <c r="BQ289" t="s">
        <v>5</v>
      </c>
      <c r="BR289" t="s">
        <v>8</v>
      </c>
      <c r="BS289" t="s">
        <v>21</v>
      </c>
      <c r="BT289">
        <v>1000</v>
      </c>
      <c r="BU289" t="s">
        <v>6</v>
      </c>
      <c r="BV289" t="s">
        <v>31</v>
      </c>
      <c r="BW289" t="s">
        <v>20</v>
      </c>
      <c r="BX289" t="s">
        <v>3</v>
      </c>
      <c r="BY289" t="s">
        <v>154</v>
      </c>
      <c r="BZ289" t="s">
        <v>1</v>
      </c>
      <c r="CA289" t="s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60"/>
        <v>0</v>
      </c>
      <c r="FB289" t="b">
        <f t="shared" si="61"/>
        <v>0</v>
      </c>
    </row>
    <row r="290" spans="1:158" hidden="1" x14ac:dyDescent="0.2">
      <c r="A290">
        <v>347</v>
      </c>
      <c r="B290" s="7" t="s">
        <v>992</v>
      </c>
      <c r="C290" t="s">
        <v>17</v>
      </c>
      <c r="D290">
        <v>407907897</v>
      </c>
      <c r="E290" t="s">
        <v>991</v>
      </c>
      <c r="F290">
        <v>408011885</v>
      </c>
      <c r="G290" t="s">
        <v>6</v>
      </c>
      <c r="H290" s="1">
        <v>2</v>
      </c>
      <c r="I290" s="1">
        <v>7</v>
      </c>
      <c r="J290" s="1">
        <f>VLOOKUP(B290,'[4]AVL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8"/>
        <v>2205</v>
      </c>
      <c r="AL290" s="1">
        <f t="shared" si="59"/>
        <v>4000</v>
      </c>
      <c r="AM290" s="1">
        <f t="shared" si="55"/>
        <v>1146.6000000000001</v>
      </c>
      <c r="AN290" s="1">
        <f t="shared" si="56"/>
        <v>2080</v>
      </c>
      <c r="AO290" s="1">
        <f t="shared" si="57"/>
        <v>933.39999999999986</v>
      </c>
      <c r="AP290" s="1" t="s">
        <v>26</v>
      </c>
      <c r="AQ290" s="1" t="str">
        <f>VLOOKUP($B290,'[2]AVL F03 05.05.26_לעבוד'!$B$29:$H$721,6,)</f>
        <v xml:space="preserve"> </v>
      </c>
      <c r="AR290" s="1" t="s">
        <v>25</v>
      </c>
      <c r="AS290" s="1" t="s">
        <v>14</v>
      </c>
      <c r="AT290">
        <f t="shared" si="54"/>
        <v>3.64</v>
      </c>
      <c r="AU290" t="str">
        <f>VLOOKUP(B290,'[3]AVL F03 05.05.26_לעבוד'!$B$27:$B$694,1,)</f>
        <v>C1210C476M8RACTU</v>
      </c>
      <c r="AW290" t="s">
        <v>1722</v>
      </c>
      <c r="AX290" t="s">
        <v>99</v>
      </c>
      <c r="AY290">
        <v>0.52</v>
      </c>
      <c r="AZ290" t="s">
        <v>0</v>
      </c>
      <c r="BA290">
        <v>2</v>
      </c>
      <c r="BB290" t="s">
        <v>13</v>
      </c>
      <c r="BC290">
        <v>99</v>
      </c>
      <c r="BD290">
        <v>117</v>
      </c>
      <c r="BE290" t="s">
        <v>24</v>
      </c>
      <c r="BF290">
        <v>0</v>
      </c>
      <c r="BG290">
        <v>0.52</v>
      </c>
      <c r="BH290">
        <v>20</v>
      </c>
      <c r="BI290" t="s">
        <v>11</v>
      </c>
      <c r="BJ290" t="s">
        <v>23</v>
      </c>
      <c r="BK290" t="s">
        <v>5</v>
      </c>
      <c r="BL290">
        <v>1</v>
      </c>
      <c r="BM290" t="s">
        <v>22</v>
      </c>
      <c r="BN290">
        <v>0.52</v>
      </c>
      <c r="BO290" t="s">
        <v>5</v>
      </c>
      <c r="BP290">
        <v>1</v>
      </c>
      <c r="BQ290" t="s">
        <v>5</v>
      </c>
      <c r="BR290" t="s">
        <v>8</v>
      </c>
      <c r="BS290" t="s">
        <v>21</v>
      </c>
      <c r="BT290">
        <v>2000</v>
      </c>
      <c r="BU290" t="s">
        <v>6</v>
      </c>
      <c r="BV290" t="s">
        <v>31</v>
      </c>
      <c r="BW290" t="s">
        <v>20</v>
      </c>
      <c r="BX290" t="s">
        <v>3</v>
      </c>
      <c r="BY290" t="s">
        <v>99</v>
      </c>
      <c r="BZ290" t="s">
        <v>1</v>
      </c>
      <c r="CA290" t="s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5</v>
      </c>
      <c r="CL290" t="s">
        <v>5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60"/>
        <v>0</v>
      </c>
      <c r="FB290" t="b">
        <f t="shared" si="61"/>
        <v>0</v>
      </c>
    </row>
    <row r="291" spans="1:158" hidden="1" x14ac:dyDescent="0.2">
      <c r="A291">
        <v>348</v>
      </c>
      <c r="B291" s="7" t="s">
        <v>990</v>
      </c>
      <c r="C291" t="s">
        <v>17</v>
      </c>
      <c r="D291">
        <v>401571698</v>
      </c>
      <c r="E291" t="s">
        <v>989</v>
      </c>
      <c r="G291" t="s">
        <v>6</v>
      </c>
      <c r="H291" s="1">
        <v>2</v>
      </c>
      <c r="I291" s="1">
        <v>2</v>
      </c>
      <c r="J291" s="1">
        <f>VLOOKUP(B291,'[4]AVL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8"/>
        <v>630</v>
      </c>
      <c r="AL291" s="1">
        <f t="shared" si="59"/>
        <v>2000</v>
      </c>
      <c r="AM291" s="1">
        <f t="shared" si="55"/>
        <v>37.799999999999997</v>
      </c>
      <c r="AN291" s="1">
        <f t="shared" si="56"/>
        <v>120</v>
      </c>
      <c r="AO291" s="1">
        <f t="shared" si="57"/>
        <v>82.2</v>
      </c>
      <c r="AP291" s="1" t="s">
        <v>26</v>
      </c>
      <c r="AQ291" s="1">
        <f>VLOOKUP($B291,'[2]AVL F03 05.05.26_לעבוד'!$B$29:$H$721,6,)</f>
        <v>0</v>
      </c>
      <c r="AR291" s="1" t="s">
        <v>25</v>
      </c>
      <c r="AS291" s="1" t="s">
        <v>14</v>
      </c>
      <c r="AT291">
        <f t="shared" si="54"/>
        <v>0.12</v>
      </c>
      <c r="AU291" t="str">
        <f>VLOOKUP(B291,'[3]AVL F03 05.05.26_לעבוד'!$B$27:$B$694,1,)</f>
        <v>C2012X7R1E475K125AB</v>
      </c>
      <c r="AW291" t="s">
        <v>1722</v>
      </c>
      <c r="AX291" t="s">
        <v>99</v>
      </c>
      <c r="AY291">
        <v>0.06</v>
      </c>
      <c r="AZ291" t="s">
        <v>0</v>
      </c>
      <c r="BA291">
        <v>2</v>
      </c>
      <c r="BB291" t="s">
        <v>13</v>
      </c>
      <c r="BC291">
        <v>96</v>
      </c>
      <c r="BD291">
        <v>123</v>
      </c>
      <c r="BE291" t="s">
        <v>24</v>
      </c>
      <c r="BF291">
        <v>0</v>
      </c>
      <c r="BG291">
        <v>0.59</v>
      </c>
      <c r="BH291">
        <v>20</v>
      </c>
      <c r="BI291" t="s">
        <v>11</v>
      </c>
      <c r="BJ291" t="s">
        <v>23</v>
      </c>
      <c r="BK291" t="s">
        <v>5</v>
      </c>
      <c r="BL291">
        <v>1</v>
      </c>
      <c r="BM291" t="s">
        <v>22</v>
      </c>
      <c r="BN291">
        <v>0.06</v>
      </c>
      <c r="BO291" t="s">
        <v>5</v>
      </c>
      <c r="BP291">
        <v>1</v>
      </c>
      <c r="BQ291" t="s">
        <v>5</v>
      </c>
      <c r="BR291" t="s">
        <v>8</v>
      </c>
      <c r="BS291" t="s">
        <v>21</v>
      </c>
      <c r="BT291">
        <v>2000</v>
      </c>
      <c r="BU291" t="s">
        <v>6</v>
      </c>
      <c r="BV291" t="s">
        <v>31</v>
      </c>
      <c r="BW291" t="s">
        <v>20</v>
      </c>
      <c r="BX291" t="s">
        <v>3</v>
      </c>
      <c r="BY291" t="s">
        <v>99</v>
      </c>
      <c r="BZ291" t="s">
        <v>1</v>
      </c>
      <c r="CA291" t="s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60"/>
        <v>0</v>
      </c>
      <c r="FB291" t="b">
        <f t="shared" si="61"/>
        <v>0</v>
      </c>
    </row>
    <row r="292" spans="1:158" hidden="1" x14ac:dyDescent="0.2">
      <c r="A292">
        <v>349</v>
      </c>
      <c r="B292" s="7" t="s">
        <v>988</v>
      </c>
      <c r="C292" t="s">
        <v>17</v>
      </c>
      <c r="D292">
        <v>407069240</v>
      </c>
      <c r="E292" t="s">
        <v>987</v>
      </c>
      <c r="G292" t="s">
        <v>6</v>
      </c>
      <c r="H292" s="1">
        <v>1</v>
      </c>
      <c r="I292" s="1">
        <v>4</v>
      </c>
      <c r="J292" s="1">
        <f>VLOOKUP(B292,'[4]AVL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8"/>
        <v>1260</v>
      </c>
      <c r="AL292" s="1">
        <f t="shared" si="59"/>
        <v>1260</v>
      </c>
      <c r="AP292" s="1" t="s">
        <v>85</v>
      </c>
      <c r="AQ292" s="1">
        <f>VLOOKUP($B292,'[2]AVL F03 05.05.26_לעבוד'!$B$29:$H$721,6,)</f>
        <v>0</v>
      </c>
      <c r="AR292" s="1" t="s">
        <v>25</v>
      </c>
      <c r="AS292" s="1" t="s">
        <v>14</v>
      </c>
      <c r="AT292">
        <f t="shared" si="54"/>
        <v>51.2</v>
      </c>
      <c r="AU292" t="str">
        <f>VLOOKUP(B292,'[3]AVL F03 05.05.26_לעבוד'!$B$27:$B$694,1,)</f>
        <v>CA70P3123HLT</v>
      </c>
      <c r="AW292" t="s">
        <v>1753</v>
      </c>
      <c r="AX292" t="s">
        <v>49</v>
      </c>
      <c r="AY292">
        <v>12.8</v>
      </c>
      <c r="AZ292" t="s">
        <v>0</v>
      </c>
      <c r="BA292">
        <v>1</v>
      </c>
      <c r="BB292" t="s">
        <v>13</v>
      </c>
      <c r="BC292">
        <v>317</v>
      </c>
      <c r="BD292">
        <v>137</v>
      </c>
      <c r="BE292" t="s">
        <v>76</v>
      </c>
      <c r="BF292">
        <v>0</v>
      </c>
      <c r="BG292">
        <v>12.8</v>
      </c>
      <c r="BH292">
        <v>20</v>
      </c>
      <c r="BI292" t="s">
        <v>11</v>
      </c>
      <c r="BJ292" t="s">
        <v>33</v>
      </c>
      <c r="BK292" t="s">
        <v>5</v>
      </c>
      <c r="BL292" t="s">
        <v>5</v>
      </c>
      <c r="BM292" t="s">
        <v>9</v>
      </c>
      <c r="BN292">
        <v>12.8</v>
      </c>
      <c r="BO292" t="s">
        <v>5</v>
      </c>
      <c r="BP292">
        <v>1</v>
      </c>
      <c r="BQ292" t="s">
        <v>5</v>
      </c>
      <c r="BR292" t="s">
        <v>8</v>
      </c>
      <c r="BS292" t="s">
        <v>32</v>
      </c>
      <c r="BT292">
        <v>1</v>
      </c>
      <c r="BU292" t="s">
        <v>6</v>
      </c>
      <c r="BV292" t="s">
        <v>5</v>
      </c>
      <c r="BW292" t="s">
        <v>30</v>
      </c>
      <c r="BX292" t="s">
        <v>3</v>
      </c>
      <c r="BY292" t="s">
        <v>49</v>
      </c>
      <c r="BZ292" t="s">
        <v>1</v>
      </c>
      <c r="CA292" t="s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60"/>
        <v>0</v>
      </c>
      <c r="FB292" t="b">
        <f t="shared" si="61"/>
        <v>0</v>
      </c>
    </row>
    <row r="293" spans="1:158" hidden="1" x14ac:dyDescent="0.2">
      <c r="A293">
        <v>350</v>
      </c>
      <c r="B293" s="7" t="s">
        <v>986</v>
      </c>
      <c r="C293" t="s">
        <v>17</v>
      </c>
      <c r="D293">
        <v>417983143</v>
      </c>
      <c r="E293" t="s">
        <v>985</v>
      </c>
      <c r="F293">
        <v>400481527</v>
      </c>
      <c r="G293" t="s">
        <v>6</v>
      </c>
      <c r="H293" s="1">
        <v>2</v>
      </c>
      <c r="I293" s="1">
        <v>8</v>
      </c>
      <c r="J293" s="1">
        <f>VLOOKUP(B293,'[4]AVL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8"/>
        <v>2520</v>
      </c>
      <c r="AL293" s="1">
        <f t="shared" si="59"/>
        <v>4000</v>
      </c>
      <c r="AM293" s="1">
        <f t="shared" ref="AM293:AM324" si="62">AK293*AY293</f>
        <v>252</v>
      </c>
      <c r="AN293" s="1">
        <f t="shared" ref="AN293:AN324" si="63">AL293*AY293</f>
        <v>400</v>
      </c>
      <c r="AO293" s="1">
        <f t="shared" ref="AO293:AO324" si="64">AN293-AM293</f>
        <v>148</v>
      </c>
      <c r="AP293" s="1" t="s">
        <v>26</v>
      </c>
      <c r="AQ293" s="1" t="str">
        <f>VLOOKUP($B293,'[2]AVL F03 05.05.26_לעבוד'!$B$29:$H$721,6,)</f>
        <v xml:space="preserve"> </v>
      </c>
      <c r="AR293" s="1" t="s">
        <v>25</v>
      </c>
      <c r="AS293" s="1" t="s">
        <v>14</v>
      </c>
      <c r="AT293">
        <f t="shared" si="54"/>
        <v>0.8</v>
      </c>
      <c r="AU293" t="str">
        <f>VLOOKUP(B293,'[3]AVL F03 05.05.26_לעבוד'!$B$27:$B$694,1,)</f>
        <v>CC1210KKX7R0BB334</v>
      </c>
      <c r="AW293" t="s">
        <v>1745</v>
      </c>
      <c r="AX293" t="s">
        <v>963</v>
      </c>
      <c r="AY293">
        <v>0.1</v>
      </c>
      <c r="AZ293" t="s">
        <v>0</v>
      </c>
      <c r="BA293">
        <v>2</v>
      </c>
      <c r="BB293" t="s">
        <v>13</v>
      </c>
      <c r="BC293">
        <v>102</v>
      </c>
      <c r="BD293">
        <v>60</v>
      </c>
      <c r="BE293" t="s">
        <v>24</v>
      </c>
      <c r="BF293">
        <v>0</v>
      </c>
      <c r="BG293">
        <v>0.1</v>
      </c>
      <c r="BH293">
        <v>20</v>
      </c>
      <c r="BI293" t="s">
        <v>11</v>
      </c>
      <c r="BJ293" t="s">
        <v>23</v>
      </c>
      <c r="BK293" t="s">
        <v>5</v>
      </c>
      <c r="BL293" t="s">
        <v>5</v>
      </c>
      <c r="BM293" t="s">
        <v>22</v>
      </c>
      <c r="BN293">
        <v>0.1</v>
      </c>
      <c r="BO293" t="s">
        <v>5</v>
      </c>
      <c r="BP293">
        <v>1</v>
      </c>
      <c r="BQ293" t="s">
        <v>5</v>
      </c>
      <c r="BR293" t="s">
        <v>8</v>
      </c>
      <c r="BS293" t="s">
        <v>21</v>
      </c>
      <c r="BT293">
        <v>4000</v>
      </c>
      <c r="BU293" t="s">
        <v>6</v>
      </c>
      <c r="BV293" t="s">
        <v>5</v>
      </c>
      <c r="BW293" t="s">
        <v>20</v>
      </c>
      <c r="BX293" t="s">
        <v>3</v>
      </c>
      <c r="BY293" t="s">
        <v>963</v>
      </c>
      <c r="BZ293" t="s">
        <v>1</v>
      </c>
      <c r="CA293" t="s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5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60"/>
        <v>0</v>
      </c>
      <c r="FB293" t="b">
        <f t="shared" si="61"/>
        <v>0</v>
      </c>
    </row>
    <row r="294" spans="1:158" hidden="1" x14ac:dyDescent="0.2">
      <c r="A294">
        <v>351</v>
      </c>
      <c r="B294" s="7" t="s">
        <v>984</v>
      </c>
      <c r="C294" t="s">
        <v>17</v>
      </c>
      <c r="D294">
        <v>424068315</v>
      </c>
      <c r="E294" t="s">
        <v>983</v>
      </c>
      <c r="G294" t="s">
        <v>6</v>
      </c>
      <c r="H294" s="1">
        <v>2</v>
      </c>
      <c r="I294" s="1">
        <v>1</v>
      </c>
      <c r="J294" s="1">
        <f>VLOOKUP(B294,'[4]AVL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8"/>
        <v>315</v>
      </c>
      <c r="AL294" s="1">
        <f t="shared" si="59"/>
        <v>1000</v>
      </c>
      <c r="AM294" s="1">
        <f t="shared" si="62"/>
        <v>7843.5</v>
      </c>
      <c r="AN294" s="1">
        <f t="shared" si="63"/>
        <v>24900</v>
      </c>
      <c r="AO294" s="1">
        <f t="shared" si="64"/>
        <v>17056.5</v>
      </c>
      <c r="AP294" s="1" t="s">
        <v>107</v>
      </c>
      <c r="AQ294" s="1">
        <f>VLOOKUP($B294,'[2]AVL F03 05.05.26_לעבוד'!$B$29:$H$721,6,)</f>
        <v>0</v>
      </c>
      <c r="AR294" s="1" t="s">
        <v>25</v>
      </c>
      <c r="AS294" s="1" t="s">
        <v>14</v>
      </c>
      <c r="AT294">
        <f t="shared" si="54"/>
        <v>24.9</v>
      </c>
      <c r="AU294" t="str">
        <f>VLOOKUP(B294,'[3]AVL F03 05.05.26_לעבוד'!$B$27:$B$694,1,)</f>
        <v>CHT7010088</v>
      </c>
      <c r="AW294" t="s">
        <v>1753</v>
      </c>
      <c r="AX294" t="s">
        <v>49</v>
      </c>
      <c r="AY294">
        <v>24.9</v>
      </c>
      <c r="AZ294" t="s">
        <v>0</v>
      </c>
      <c r="BA294">
        <v>2</v>
      </c>
      <c r="BB294" t="s">
        <v>13</v>
      </c>
      <c r="BC294">
        <v>102</v>
      </c>
      <c r="BD294">
        <v>137</v>
      </c>
      <c r="BE294" t="s">
        <v>76</v>
      </c>
      <c r="BF294">
        <v>0</v>
      </c>
      <c r="BG294">
        <v>24.9</v>
      </c>
      <c r="BH294">
        <v>20</v>
      </c>
      <c r="BI294" t="s">
        <v>11</v>
      </c>
      <c r="BJ294" t="s">
        <v>33</v>
      </c>
      <c r="BK294" t="s">
        <v>5</v>
      </c>
      <c r="BL294">
        <v>1</v>
      </c>
      <c r="BM294" t="s">
        <v>22</v>
      </c>
      <c r="BN294">
        <v>24.9</v>
      </c>
      <c r="BO294" t="s">
        <v>5</v>
      </c>
      <c r="BP294">
        <v>1</v>
      </c>
      <c r="BQ294" t="s">
        <v>5</v>
      </c>
      <c r="BR294" t="s">
        <v>8</v>
      </c>
      <c r="BS294" t="s">
        <v>32</v>
      </c>
      <c r="BT294">
        <v>1000</v>
      </c>
      <c r="BU294" t="s">
        <v>6</v>
      </c>
      <c r="BV294" t="s">
        <v>31</v>
      </c>
      <c r="BW294" t="s">
        <v>50</v>
      </c>
      <c r="BX294" t="s">
        <v>3</v>
      </c>
      <c r="BY294" t="s">
        <v>49</v>
      </c>
      <c r="BZ294" t="s">
        <v>1</v>
      </c>
      <c r="CA294" t="s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60"/>
        <v>0</v>
      </c>
      <c r="FB294" t="b">
        <f t="shared" si="61"/>
        <v>0</v>
      </c>
    </row>
    <row r="295" spans="1:158" hidden="1" x14ac:dyDescent="0.2">
      <c r="A295">
        <v>352</v>
      </c>
      <c r="B295" s="7" t="s">
        <v>982</v>
      </c>
      <c r="C295" t="s">
        <v>17</v>
      </c>
      <c r="D295">
        <v>417221853</v>
      </c>
      <c r="E295" t="s">
        <v>981</v>
      </c>
      <c r="F295">
        <v>423049604</v>
      </c>
      <c r="G295" t="s">
        <v>6</v>
      </c>
      <c r="H295" s="1">
        <v>2</v>
      </c>
      <c r="I295" s="1">
        <v>1652</v>
      </c>
      <c r="J295" s="1">
        <f>VLOOKUP(B295,'[4]AVL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8"/>
        <v>520380</v>
      </c>
      <c r="AL295" s="1">
        <f t="shared" si="59"/>
        <v>530000</v>
      </c>
      <c r="AM295" s="1">
        <f t="shared" si="62"/>
        <v>5203.8</v>
      </c>
      <c r="AN295" s="1">
        <f t="shared" si="63"/>
        <v>5300</v>
      </c>
      <c r="AO295" s="1">
        <f t="shared" si="64"/>
        <v>96.199999999999818</v>
      </c>
      <c r="AP295" s="1" t="s">
        <v>26</v>
      </c>
      <c r="AQ295" s="1" t="str">
        <f>VLOOKUP($B295,'[2]AVL F03 05.05.26_לעבוד'!$B$29:$H$721,6,)</f>
        <v xml:space="preserve"> </v>
      </c>
      <c r="AR295" s="1" t="s">
        <v>25</v>
      </c>
      <c r="AS295" s="1" t="s">
        <v>14</v>
      </c>
      <c r="AT295">
        <f t="shared" si="54"/>
        <v>16.52</v>
      </c>
      <c r="AU295" t="str">
        <f>VLOOKUP(B295,'[3]AVL F03 05.05.26_לעבוד'!$B$27:$B$694,1,)</f>
        <v>CL03B102KO3NNNC</v>
      </c>
      <c r="AW295" t="s">
        <v>1754</v>
      </c>
      <c r="AX295">
        <v>1</v>
      </c>
      <c r="AY295">
        <v>0.01</v>
      </c>
      <c r="AZ295" t="s">
        <v>0</v>
      </c>
      <c r="BA295">
        <v>2</v>
      </c>
      <c r="BB295" t="s">
        <v>13</v>
      </c>
      <c r="BC295">
        <v>96</v>
      </c>
      <c r="BD295">
        <v>42</v>
      </c>
      <c r="BE295" t="s">
        <v>24</v>
      </c>
      <c r="BF295">
        <v>0</v>
      </c>
      <c r="BG295">
        <v>0.12</v>
      </c>
      <c r="BH295">
        <v>20</v>
      </c>
      <c r="BI295" t="s">
        <v>11</v>
      </c>
      <c r="BJ295" t="s">
        <v>23</v>
      </c>
      <c r="BK295" t="s">
        <v>5</v>
      </c>
      <c r="BL295">
        <v>1</v>
      </c>
      <c r="BM295" t="s">
        <v>22</v>
      </c>
      <c r="BN295">
        <v>0.01</v>
      </c>
      <c r="BO295" t="s">
        <v>5</v>
      </c>
      <c r="BP295">
        <v>1</v>
      </c>
      <c r="BQ295" t="s">
        <v>5</v>
      </c>
      <c r="BR295" t="s">
        <v>8</v>
      </c>
      <c r="BS295" t="s">
        <v>21</v>
      </c>
      <c r="BT295">
        <v>10000</v>
      </c>
      <c r="BU295" t="s">
        <v>6</v>
      </c>
      <c r="BV295" t="s">
        <v>31</v>
      </c>
      <c r="BW295" t="s">
        <v>20</v>
      </c>
      <c r="BX295" t="s">
        <v>3</v>
      </c>
      <c r="BY295">
        <v>1</v>
      </c>
      <c r="BZ295" t="s">
        <v>29</v>
      </c>
      <c r="CA295" t="s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60"/>
        <v>0</v>
      </c>
      <c r="FB295" t="b">
        <f t="shared" si="61"/>
        <v>1</v>
      </c>
    </row>
    <row r="296" spans="1:158" hidden="1" x14ac:dyDescent="0.2">
      <c r="A296">
        <v>353</v>
      </c>
      <c r="B296" s="7" t="s">
        <v>980</v>
      </c>
      <c r="C296" t="s">
        <v>17</v>
      </c>
      <c r="D296">
        <v>417350112</v>
      </c>
      <c r="E296" t="s">
        <v>979</v>
      </c>
      <c r="F296">
        <v>417162091</v>
      </c>
      <c r="G296" t="s">
        <v>6</v>
      </c>
      <c r="H296" s="1">
        <v>2</v>
      </c>
      <c r="I296" s="1">
        <v>73</v>
      </c>
      <c r="J296" s="1">
        <f>VLOOKUP(B296,'[4]AVL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8"/>
        <v>22995</v>
      </c>
      <c r="AL296" s="1">
        <f t="shared" si="59"/>
        <v>30000</v>
      </c>
      <c r="AM296" s="1">
        <f t="shared" si="62"/>
        <v>459.90000000000003</v>
      </c>
      <c r="AN296" s="1">
        <f t="shared" si="63"/>
        <v>600</v>
      </c>
      <c r="AO296" s="1">
        <f t="shared" si="64"/>
        <v>140.09999999999997</v>
      </c>
      <c r="AP296" s="1" t="s">
        <v>26</v>
      </c>
      <c r="AQ296" s="1">
        <f>VLOOKUP($B296,'[2]AVL F03 05.05.26_לעבוד'!$B$29:$H$721,6,)</f>
        <v>0</v>
      </c>
      <c r="AR296" s="1" t="s">
        <v>25</v>
      </c>
      <c r="AS296" s="1" t="s">
        <v>14</v>
      </c>
      <c r="AT296">
        <f t="shared" si="54"/>
        <v>1.46</v>
      </c>
      <c r="AU296" t="str">
        <f>VLOOKUP(B296,'[3]AVL F03 05.05.26_לעבוד'!$B$27:$B$694,1,)</f>
        <v>CL03B103KP3NNNC</v>
      </c>
      <c r="AW296" t="s">
        <v>1745</v>
      </c>
      <c r="AX296" t="s">
        <v>963</v>
      </c>
      <c r="AY296">
        <v>0.02</v>
      </c>
      <c r="AZ296" t="s">
        <v>0</v>
      </c>
      <c r="BA296">
        <v>2</v>
      </c>
      <c r="BB296" t="s">
        <v>13</v>
      </c>
      <c r="BC296">
        <v>96</v>
      </c>
      <c r="BD296">
        <v>35</v>
      </c>
      <c r="BE296" t="s">
        <v>24</v>
      </c>
      <c r="BF296">
        <v>0</v>
      </c>
      <c r="BG296">
        <v>0.2</v>
      </c>
      <c r="BH296">
        <v>20</v>
      </c>
      <c r="BI296" t="s">
        <v>11</v>
      </c>
      <c r="BJ296" t="s">
        <v>23</v>
      </c>
      <c r="BK296" t="s">
        <v>5</v>
      </c>
      <c r="BL296">
        <v>1</v>
      </c>
      <c r="BM296" t="s">
        <v>22</v>
      </c>
      <c r="BN296">
        <v>0.02</v>
      </c>
      <c r="BO296" t="s">
        <v>5</v>
      </c>
      <c r="BP296">
        <v>1</v>
      </c>
      <c r="BQ296" t="s">
        <v>5</v>
      </c>
      <c r="BR296" t="s">
        <v>8</v>
      </c>
      <c r="BS296" t="s">
        <v>21</v>
      </c>
      <c r="BT296">
        <v>10000</v>
      </c>
      <c r="BU296" t="s">
        <v>6</v>
      </c>
      <c r="BV296" t="s">
        <v>31</v>
      </c>
      <c r="BW296" t="s">
        <v>20</v>
      </c>
      <c r="BX296" t="s">
        <v>3</v>
      </c>
      <c r="BY296" t="s">
        <v>963</v>
      </c>
      <c r="BZ296" t="s">
        <v>1</v>
      </c>
      <c r="CA296" t="s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60"/>
        <v>0</v>
      </c>
      <c r="FB296" t="b">
        <f t="shared" si="61"/>
        <v>0</v>
      </c>
    </row>
    <row r="297" spans="1:158" hidden="1" x14ac:dyDescent="0.2">
      <c r="A297">
        <v>354</v>
      </c>
      <c r="B297" s="7" t="s">
        <v>978</v>
      </c>
      <c r="C297" t="s">
        <v>17</v>
      </c>
      <c r="D297">
        <v>417983106</v>
      </c>
      <c r="E297" t="s">
        <v>977</v>
      </c>
      <c r="F297">
        <v>400481181</v>
      </c>
      <c r="G297" t="s">
        <v>6</v>
      </c>
      <c r="H297" s="1">
        <v>2</v>
      </c>
      <c r="I297" s="1">
        <v>425</v>
      </c>
      <c r="J297" s="1">
        <f>VLOOKUP(B297,'[4]AVL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8"/>
        <v>133875</v>
      </c>
      <c r="AL297" s="1">
        <f t="shared" si="59"/>
        <v>140000</v>
      </c>
      <c r="AM297" s="1">
        <f t="shared" si="62"/>
        <v>6693.75</v>
      </c>
      <c r="AN297" s="1">
        <f t="shared" si="63"/>
        <v>7000</v>
      </c>
      <c r="AO297" s="1">
        <f t="shared" si="64"/>
        <v>306.25</v>
      </c>
      <c r="AP297" s="1" t="s">
        <v>26</v>
      </c>
      <c r="AQ297" s="1">
        <f>VLOOKUP($B297,'[2]AVL F03 05.05.26_לעבוד'!$B$29:$H$721,6,)</f>
        <v>0</v>
      </c>
      <c r="AR297" s="1" t="s">
        <v>25</v>
      </c>
      <c r="AS297" s="1" t="s">
        <v>14</v>
      </c>
      <c r="AT297">
        <v>0.05</v>
      </c>
      <c r="AU297" t="str">
        <f>VLOOKUP(B297,'[3]AVL F03 05.05.26_לעבוד'!$B$27:$B$694,1,)</f>
        <v>CL05B104KP5NNNC</v>
      </c>
      <c r="AW297" t="s">
        <v>1745</v>
      </c>
      <c r="AX297" t="s">
        <v>963</v>
      </c>
      <c r="AY297">
        <f>AT297</f>
        <v>0.05</v>
      </c>
      <c r="AZ297" t="s">
        <v>0</v>
      </c>
      <c r="BA297">
        <v>2</v>
      </c>
      <c r="BB297" t="s">
        <v>13</v>
      </c>
      <c r="BC297">
        <v>102</v>
      </c>
      <c r="BD297">
        <v>168</v>
      </c>
      <c r="BE297" t="s">
        <v>24</v>
      </c>
      <c r="BF297">
        <v>0</v>
      </c>
      <c r="BG297">
        <v>0</v>
      </c>
      <c r="BH297">
        <v>20</v>
      </c>
      <c r="BI297" t="s">
        <v>11</v>
      </c>
      <c r="BJ297" t="s">
        <v>23</v>
      </c>
      <c r="BK297" t="s">
        <v>5</v>
      </c>
      <c r="BL297">
        <v>1</v>
      </c>
      <c r="BM297" t="s">
        <v>22</v>
      </c>
      <c r="BN297">
        <v>0</v>
      </c>
      <c r="BO297" t="s">
        <v>5</v>
      </c>
      <c r="BP297">
        <v>1</v>
      </c>
      <c r="BQ297" t="s">
        <v>5</v>
      </c>
      <c r="BR297" t="s">
        <v>8</v>
      </c>
      <c r="BS297" t="s">
        <v>21</v>
      </c>
      <c r="BT297">
        <v>10000</v>
      </c>
      <c r="BU297" t="s">
        <v>6</v>
      </c>
      <c r="BV297" t="s">
        <v>31</v>
      </c>
      <c r="BW297" t="s">
        <v>20</v>
      </c>
      <c r="BX297" t="s">
        <v>3</v>
      </c>
      <c r="BY297" t="s">
        <v>963</v>
      </c>
      <c r="BZ297" t="s">
        <v>1</v>
      </c>
      <c r="CA297" t="s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60"/>
        <v>0</v>
      </c>
      <c r="FB297" t="b">
        <f t="shared" si="61"/>
        <v>0</v>
      </c>
    </row>
    <row r="298" spans="1:158" hidden="1" x14ac:dyDescent="0.2">
      <c r="A298">
        <v>355</v>
      </c>
      <c r="B298" s="7" t="s">
        <v>976</v>
      </c>
      <c r="C298" t="s">
        <v>17</v>
      </c>
      <c r="D298">
        <v>417983107</v>
      </c>
      <c r="E298" t="s">
        <v>975</v>
      </c>
      <c r="F298">
        <v>400481196</v>
      </c>
      <c r="G298" t="s">
        <v>6</v>
      </c>
      <c r="H298" s="1">
        <v>2</v>
      </c>
      <c r="I298" s="1">
        <v>40</v>
      </c>
      <c r="J298" s="1">
        <f>VLOOKUP(B298,'[4]AVL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8"/>
        <v>12600</v>
      </c>
      <c r="AL298" s="1">
        <f t="shared" si="59"/>
        <v>20000</v>
      </c>
      <c r="AM298" s="1">
        <f t="shared" si="62"/>
        <v>126</v>
      </c>
      <c r="AN298" s="1">
        <f t="shared" si="63"/>
        <v>200</v>
      </c>
      <c r="AO298" s="1">
        <f t="shared" si="64"/>
        <v>74</v>
      </c>
      <c r="AP298" s="1" t="s">
        <v>26</v>
      </c>
      <c r="AQ298" s="1">
        <f>VLOOKUP($B298,'[2]AVL F03 05.05.26_לעבוד'!$B$29:$H$721,6,)</f>
        <v>0</v>
      </c>
      <c r="AR298" s="1" t="s">
        <v>25</v>
      </c>
      <c r="AS298" s="1" t="s">
        <v>14</v>
      </c>
      <c r="AT298">
        <f>SUM(K298:AJ298)*AY298</f>
        <v>0.4</v>
      </c>
      <c r="AU298" t="str">
        <f>VLOOKUP(B298,'[3]AVL F03 05.05.26_לעבוד'!$B$27:$B$694,1,)</f>
        <v>CL05C010BB5NNNC</v>
      </c>
      <c r="AW298" t="s">
        <v>1745</v>
      </c>
      <c r="AX298" t="s">
        <v>963</v>
      </c>
      <c r="AY298">
        <v>0.01</v>
      </c>
      <c r="AZ298" t="s">
        <v>0</v>
      </c>
      <c r="BA298">
        <v>2</v>
      </c>
      <c r="BB298" t="s">
        <v>13</v>
      </c>
      <c r="BC298">
        <v>102</v>
      </c>
      <c r="BD298">
        <v>52</v>
      </c>
      <c r="BE298" t="s">
        <v>24</v>
      </c>
      <c r="BF298">
        <v>0</v>
      </c>
      <c r="BG298">
        <v>0.12</v>
      </c>
      <c r="BH298">
        <v>20</v>
      </c>
      <c r="BI298" t="s">
        <v>11</v>
      </c>
      <c r="BJ298" t="s">
        <v>23</v>
      </c>
      <c r="BK298" t="s">
        <v>5</v>
      </c>
      <c r="BL298">
        <v>1</v>
      </c>
      <c r="BM298" t="s">
        <v>22</v>
      </c>
      <c r="BN298">
        <v>0.01</v>
      </c>
      <c r="BO298" t="s">
        <v>5</v>
      </c>
      <c r="BP298">
        <v>1</v>
      </c>
      <c r="BQ298" t="s">
        <v>5</v>
      </c>
      <c r="BR298" t="s">
        <v>8</v>
      </c>
      <c r="BS298" t="s">
        <v>21</v>
      </c>
      <c r="BT298">
        <v>10000</v>
      </c>
      <c r="BU298" t="s">
        <v>6</v>
      </c>
      <c r="BV298" t="s">
        <v>31</v>
      </c>
      <c r="BW298" t="s">
        <v>20</v>
      </c>
      <c r="BX298" t="s">
        <v>3</v>
      </c>
      <c r="BY298" t="s">
        <v>963</v>
      </c>
      <c r="BZ298" t="s">
        <v>1</v>
      </c>
      <c r="CA298" t="s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4590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1240</v>
      </c>
      <c r="EN298" cm="1">
        <f t="array" ref="EN298">SUMPRODUCT($K298:$AJ298,TRANSPOSE(EN$4:EN$29))</f>
        <v>2590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60"/>
        <v>0</v>
      </c>
      <c r="FB298" t="b">
        <f t="shared" si="61"/>
        <v>0</v>
      </c>
    </row>
    <row r="299" spans="1:158" hidden="1" x14ac:dyDescent="0.2">
      <c r="A299">
        <v>356</v>
      </c>
      <c r="B299" s="7" t="s">
        <v>974</v>
      </c>
      <c r="C299" t="s">
        <v>17</v>
      </c>
      <c r="D299">
        <v>417983119</v>
      </c>
      <c r="E299" t="s">
        <v>973</v>
      </c>
      <c r="F299">
        <v>400481228</v>
      </c>
      <c r="G299" t="s">
        <v>6</v>
      </c>
      <c r="H299" s="1">
        <v>2</v>
      </c>
      <c r="I299" s="1">
        <v>30</v>
      </c>
      <c r="J299" s="1">
        <f>VLOOKUP(B299,'[4]AVL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8"/>
        <v>9450</v>
      </c>
      <c r="AL299" s="1">
        <f t="shared" si="59"/>
        <v>10000</v>
      </c>
      <c r="AM299" s="1">
        <f t="shared" si="62"/>
        <v>472.5</v>
      </c>
      <c r="AN299" s="1">
        <f t="shared" si="63"/>
        <v>500</v>
      </c>
      <c r="AO299" s="1">
        <f t="shared" si="64"/>
        <v>27.5</v>
      </c>
      <c r="AP299" s="1" t="s">
        <v>26</v>
      </c>
      <c r="AQ299" s="1">
        <f>VLOOKUP($B299,'[2]AVL F03 05.05.26_לעבוד'!$B$29:$H$721,6,)</f>
        <v>0</v>
      </c>
      <c r="AR299" s="1" t="s">
        <v>25</v>
      </c>
      <c r="AS299" s="1" t="s">
        <v>14</v>
      </c>
      <c r="AT299">
        <v>0.05</v>
      </c>
      <c r="AU299" t="str">
        <f>VLOOKUP(B299,'[3]AVL F03 05.05.26_לעבוד'!$B$27:$B$694,1,)</f>
        <v>CL10B104KA8NNNC</v>
      </c>
      <c r="AW299" t="s">
        <v>1745</v>
      </c>
      <c r="AX299" t="s">
        <v>963</v>
      </c>
      <c r="AY299">
        <f>AT299</f>
        <v>0.05</v>
      </c>
      <c r="AZ299" t="s">
        <v>0</v>
      </c>
      <c r="BA299">
        <v>2</v>
      </c>
      <c r="BB299" t="s">
        <v>13</v>
      </c>
      <c r="BC299">
        <v>102</v>
      </c>
      <c r="BD299">
        <v>50</v>
      </c>
      <c r="BE299" t="s">
        <v>24</v>
      </c>
      <c r="BF299">
        <v>0</v>
      </c>
      <c r="BG299">
        <v>0</v>
      </c>
      <c r="BH299">
        <v>20</v>
      </c>
      <c r="BI299" t="s">
        <v>11</v>
      </c>
      <c r="BJ299" t="s">
        <v>23</v>
      </c>
      <c r="BK299" t="s">
        <v>5</v>
      </c>
      <c r="BL299">
        <v>1</v>
      </c>
      <c r="BM299" t="s">
        <v>22</v>
      </c>
      <c r="BN299">
        <v>0</v>
      </c>
      <c r="BO299" t="s">
        <v>5</v>
      </c>
      <c r="BP299">
        <v>1</v>
      </c>
      <c r="BQ299" t="s">
        <v>5</v>
      </c>
      <c r="BR299" t="s">
        <v>8</v>
      </c>
      <c r="BS299" t="s">
        <v>21</v>
      </c>
      <c r="BT299">
        <v>10000</v>
      </c>
      <c r="BU299" t="s">
        <v>6</v>
      </c>
      <c r="BV299" t="s">
        <v>31</v>
      </c>
      <c r="BW299" t="s">
        <v>20</v>
      </c>
      <c r="BX299" t="s">
        <v>3</v>
      </c>
      <c r="BY299" t="s">
        <v>963</v>
      </c>
      <c r="BZ299" t="s">
        <v>1</v>
      </c>
      <c r="CA299" t="s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60"/>
        <v>0</v>
      </c>
      <c r="FB299" t="b">
        <f t="shared" si="61"/>
        <v>0</v>
      </c>
    </row>
    <row r="300" spans="1:158" hidden="1" x14ac:dyDescent="0.2">
      <c r="A300">
        <v>357</v>
      </c>
      <c r="B300" s="7" t="s">
        <v>972</v>
      </c>
      <c r="C300" t="s">
        <v>17</v>
      </c>
      <c r="D300">
        <v>417350122</v>
      </c>
      <c r="E300" t="s">
        <v>971</v>
      </c>
      <c r="F300">
        <v>400326643</v>
      </c>
      <c r="G300" t="s">
        <v>6</v>
      </c>
      <c r="H300" s="1">
        <v>2</v>
      </c>
      <c r="I300" s="1">
        <v>122</v>
      </c>
      <c r="J300" s="1">
        <f>VLOOKUP(B300,'[4]AVL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8"/>
        <v>38430</v>
      </c>
      <c r="AL300" s="1">
        <f t="shared" si="59"/>
        <v>40000</v>
      </c>
      <c r="AM300" s="1">
        <f t="shared" si="62"/>
        <v>384.3</v>
      </c>
      <c r="AN300" s="1">
        <f t="shared" si="63"/>
        <v>400</v>
      </c>
      <c r="AO300" s="1">
        <f t="shared" si="64"/>
        <v>15.699999999999989</v>
      </c>
      <c r="AP300" s="1" t="s">
        <v>26</v>
      </c>
      <c r="AQ300" s="1">
        <f>VLOOKUP($B300,'[2]AVL F03 05.05.26_לעבוד'!$B$29:$H$721,6,)</f>
        <v>0</v>
      </c>
      <c r="AR300" s="1" t="s">
        <v>25</v>
      </c>
      <c r="AS300" s="1" t="s">
        <v>14</v>
      </c>
      <c r="AT300">
        <f>SUM(K300:AJ300)*AY300</f>
        <v>1.22</v>
      </c>
      <c r="AU300" t="str">
        <f>VLOOKUP(B300,'[3]AVL F03 05.05.26_לעבוד'!$B$27:$B$694,1,)</f>
        <v>CL10B105KO8NNNC</v>
      </c>
      <c r="AW300" t="s">
        <v>1745</v>
      </c>
      <c r="AX300" t="s">
        <v>963</v>
      </c>
      <c r="AY300">
        <v>0.01</v>
      </c>
      <c r="AZ300" t="s">
        <v>0</v>
      </c>
      <c r="BA300">
        <v>2</v>
      </c>
      <c r="BB300" t="s">
        <v>13</v>
      </c>
      <c r="BC300">
        <v>96</v>
      </c>
      <c r="BD300">
        <v>112</v>
      </c>
      <c r="BE300" t="s">
        <v>24</v>
      </c>
      <c r="BF300">
        <v>0</v>
      </c>
      <c r="BG300">
        <v>0.12</v>
      </c>
      <c r="BH300">
        <v>20</v>
      </c>
      <c r="BI300" t="s">
        <v>11</v>
      </c>
      <c r="BJ300" t="s">
        <v>23</v>
      </c>
      <c r="BK300" t="s">
        <v>5</v>
      </c>
      <c r="BL300">
        <v>1</v>
      </c>
      <c r="BM300" t="s">
        <v>22</v>
      </c>
      <c r="BN300">
        <v>0.01</v>
      </c>
      <c r="BO300" t="s">
        <v>5</v>
      </c>
      <c r="BP300">
        <v>1</v>
      </c>
      <c r="BQ300" t="s">
        <v>5</v>
      </c>
      <c r="BR300" t="s">
        <v>8</v>
      </c>
      <c r="BS300" t="s">
        <v>21</v>
      </c>
      <c r="BT300">
        <v>4000</v>
      </c>
      <c r="BU300" t="s">
        <v>6</v>
      </c>
      <c r="BV300" t="s">
        <v>31</v>
      </c>
      <c r="BW300" t="s">
        <v>20</v>
      </c>
      <c r="BX300" t="s">
        <v>3</v>
      </c>
      <c r="BY300" t="s">
        <v>963</v>
      </c>
      <c r="BZ300" t="s">
        <v>1</v>
      </c>
      <c r="CA300" t="s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12312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8880</v>
      </c>
      <c r="EN300" cm="1">
        <f t="array" ref="EN300">SUMPRODUCT($K300:$AJ300,TRANSPOSE(EN$4:EN$29))</f>
        <v>8712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60"/>
        <v>0</v>
      </c>
      <c r="FB300" t="b">
        <f t="shared" si="61"/>
        <v>0</v>
      </c>
    </row>
    <row r="301" spans="1:158" hidden="1" x14ac:dyDescent="0.2">
      <c r="A301">
        <v>358</v>
      </c>
      <c r="B301" s="7" t="s">
        <v>970</v>
      </c>
      <c r="C301" t="s">
        <v>17</v>
      </c>
      <c r="D301">
        <v>417983131</v>
      </c>
      <c r="E301" t="s">
        <v>969</v>
      </c>
      <c r="F301">
        <v>400326597</v>
      </c>
      <c r="G301" t="s">
        <v>6</v>
      </c>
      <c r="H301" s="1">
        <v>2</v>
      </c>
      <c r="I301" s="1">
        <v>40</v>
      </c>
      <c r="J301" s="1">
        <f>VLOOKUP(B301,'[4]AVL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8"/>
        <v>12600</v>
      </c>
      <c r="AL301" s="1">
        <f t="shared" si="59"/>
        <v>16000</v>
      </c>
      <c r="AM301" s="1">
        <f t="shared" si="62"/>
        <v>126</v>
      </c>
      <c r="AN301" s="1">
        <f t="shared" si="63"/>
        <v>160</v>
      </c>
      <c r="AO301" s="1">
        <f t="shared" si="64"/>
        <v>34</v>
      </c>
      <c r="AP301" s="1" t="s">
        <v>26</v>
      </c>
      <c r="AQ301" s="1">
        <f>VLOOKUP($B301,'[2]AVL F03 05.05.26_לעבוד'!$B$29:$H$721,6,)</f>
        <v>0</v>
      </c>
      <c r="AR301" s="1" t="s">
        <v>25</v>
      </c>
      <c r="AS301" s="1" t="s">
        <v>14</v>
      </c>
      <c r="AT301">
        <f>SUM(K301:AJ301)*AY301</f>
        <v>0.4</v>
      </c>
      <c r="AU301" t="str">
        <f>VLOOKUP(B301,'[3]AVL F03 05.05.26_לעבוד'!$B$27:$B$694,1,)</f>
        <v>CL10C470GB8NNNC</v>
      </c>
      <c r="AV301" t="s">
        <v>391</v>
      </c>
      <c r="AW301" t="s">
        <v>1748</v>
      </c>
      <c r="AX301" t="s">
        <v>963</v>
      </c>
      <c r="AY301">
        <v>0.01</v>
      </c>
      <c r="AZ301" t="s">
        <v>0</v>
      </c>
      <c r="BA301">
        <v>2</v>
      </c>
      <c r="BB301" t="s">
        <v>13</v>
      </c>
      <c r="BC301">
        <v>96</v>
      </c>
      <c r="BD301">
        <v>212</v>
      </c>
      <c r="BE301" t="s">
        <v>24</v>
      </c>
      <c r="BF301">
        <v>0</v>
      </c>
      <c r="BG301">
        <v>0.1</v>
      </c>
      <c r="BH301">
        <v>20</v>
      </c>
      <c r="BI301" t="s">
        <v>11</v>
      </c>
      <c r="BJ301" t="s">
        <v>23</v>
      </c>
      <c r="BK301" t="s">
        <v>5</v>
      </c>
      <c r="BL301">
        <v>1</v>
      </c>
      <c r="BM301" t="s">
        <v>22</v>
      </c>
      <c r="BN301">
        <v>0.01</v>
      </c>
      <c r="BO301" t="s">
        <v>5</v>
      </c>
      <c r="BP301">
        <v>1</v>
      </c>
      <c r="BQ301" t="s">
        <v>5</v>
      </c>
      <c r="BR301" t="s">
        <v>8</v>
      </c>
      <c r="BS301" t="s">
        <v>21</v>
      </c>
      <c r="BT301">
        <v>4000</v>
      </c>
      <c r="BU301" t="s">
        <v>6</v>
      </c>
      <c r="BV301" t="s">
        <v>5</v>
      </c>
      <c r="BW301" t="s">
        <v>20</v>
      </c>
      <c r="BX301" t="s">
        <v>3</v>
      </c>
      <c r="BY301" t="s">
        <v>963</v>
      </c>
      <c r="BZ301" t="s">
        <v>1</v>
      </c>
      <c r="CA301" t="s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2952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2700</v>
      </c>
      <c r="EN301" cm="1">
        <f t="array" ref="EN301">SUMPRODUCT($K301:$AJ301,TRANSPOSE(EN$4:EN$29))</f>
        <v>2952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60"/>
        <v>0</v>
      </c>
      <c r="FB301" t="b">
        <f t="shared" si="61"/>
        <v>0</v>
      </c>
    </row>
    <row r="302" spans="1:158" hidden="1" x14ac:dyDescent="0.2">
      <c r="A302">
        <v>359</v>
      </c>
      <c r="B302" s="7" t="s">
        <v>968</v>
      </c>
      <c r="C302" t="s">
        <v>17</v>
      </c>
      <c r="D302">
        <v>417983132</v>
      </c>
      <c r="E302" t="s">
        <v>967</v>
      </c>
      <c r="F302" t="s">
        <v>966</v>
      </c>
      <c r="G302" t="s">
        <v>6</v>
      </c>
      <c r="H302" s="1">
        <v>2</v>
      </c>
      <c r="I302" s="1">
        <v>1</v>
      </c>
      <c r="J302" s="1">
        <f>VLOOKUP(B302,'[4]AVL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8"/>
        <v>315</v>
      </c>
      <c r="AL302" s="1">
        <f t="shared" si="59"/>
        <v>4000</v>
      </c>
      <c r="AM302" s="1">
        <f t="shared" si="62"/>
        <v>15.75</v>
      </c>
      <c r="AN302" s="1">
        <f t="shared" si="63"/>
        <v>200</v>
      </c>
      <c r="AO302" s="1">
        <f t="shared" si="64"/>
        <v>184.25</v>
      </c>
      <c r="AP302" s="1" t="s">
        <v>26</v>
      </c>
      <c r="AQ302" s="1">
        <f>VLOOKUP($B302,'[2]AVL F03 05.05.26_לעבוד'!$B$29:$H$721,6,)</f>
        <v>0</v>
      </c>
      <c r="AR302" s="1" t="s">
        <v>25</v>
      </c>
      <c r="AS302" s="1" t="s">
        <v>14</v>
      </c>
      <c r="AT302">
        <v>0.05</v>
      </c>
      <c r="AU302" t="str">
        <f>VLOOKUP(B302,'[3]AVL F03 05.05.26_לעבוד'!$B$27:$B$694,1,)</f>
        <v>CL10C470JB8NNNC</v>
      </c>
      <c r="AW302" t="s">
        <v>1745</v>
      </c>
      <c r="AX302">
        <v>1</v>
      </c>
      <c r="AY302">
        <f>AT302</f>
        <v>0.05</v>
      </c>
      <c r="AZ302" t="s">
        <v>0</v>
      </c>
      <c r="BA302">
        <v>2</v>
      </c>
      <c r="BB302" t="s">
        <v>13</v>
      </c>
      <c r="BC302">
        <v>96</v>
      </c>
      <c r="BD302">
        <v>60</v>
      </c>
      <c r="BE302" t="s">
        <v>24</v>
      </c>
      <c r="BF302">
        <v>0</v>
      </c>
      <c r="BG302">
        <v>0</v>
      </c>
      <c r="BH302">
        <v>20</v>
      </c>
      <c r="BI302" t="s">
        <v>11</v>
      </c>
      <c r="BJ302" t="s">
        <v>23</v>
      </c>
      <c r="BK302" t="s">
        <v>5</v>
      </c>
      <c r="BL302" t="s">
        <v>5</v>
      </c>
      <c r="BM302" t="s">
        <v>22</v>
      </c>
      <c r="BN302">
        <v>0</v>
      </c>
      <c r="BO302" t="s">
        <v>5</v>
      </c>
      <c r="BP302">
        <v>1</v>
      </c>
      <c r="BQ302" t="s">
        <v>5</v>
      </c>
      <c r="BR302" t="s">
        <v>8</v>
      </c>
      <c r="BS302" t="s">
        <v>21</v>
      </c>
      <c r="BT302">
        <v>4000</v>
      </c>
      <c r="BU302" t="s">
        <v>6</v>
      </c>
      <c r="BV302" t="s">
        <v>5</v>
      </c>
      <c r="BW302" t="s">
        <v>20</v>
      </c>
      <c r="BX302" t="s">
        <v>3</v>
      </c>
      <c r="BY302">
        <v>1</v>
      </c>
      <c r="BZ302">
        <v>0</v>
      </c>
      <c r="CA302" t="s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3890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0</v>
      </c>
      <c r="EN302" cm="1">
        <f t="array" ref="EN302">SUMPRODUCT($K302:$AJ302,TRANSPOSE(EN$4:EN$29))</f>
        <v>90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60"/>
        <v>0</v>
      </c>
      <c r="FB302" t="b">
        <f t="shared" si="61"/>
        <v>0</v>
      </c>
    </row>
    <row r="303" spans="1:158" hidden="1" x14ac:dyDescent="0.2">
      <c r="A303">
        <v>360</v>
      </c>
      <c r="B303" s="7" t="s">
        <v>965</v>
      </c>
      <c r="C303" t="s">
        <v>17</v>
      </c>
      <c r="D303">
        <v>405810286</v>
      </c>
      <c r="E303" t="s">
        <v>964</v>
      </c>
      <c r="F303">
        <v>400563272</v>
      </c>
      <c r="G303" t="s">
        <v>6</v>
      </c>
      <c r="H303" s="1">
        <v>2</v>
      </c>
      <c r="I303" s="1">
        <v>23</v>
      </c>
      <c r="J303" s="1">
        <f>VLOOKUP(B303,'[4]AVL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8"/>
        <v>7245</v>
      </c>
      <c r="AL303" s="1">
        <f t="shared" si="59"/>
        <v>8000</v>
      </c>
      <c r="AM303" s="1">
        <f t="shared" si="62"/>
        <v>579.6</v>
      </c>
      <c r="AN303" s="1">
        <f t="shared" si="63"/>
        <v>640</v>
      </c>
      <c r="AO303" s="1">
        <f t="shared" si="64"/>
        <v>60.399999999999977</v>
      </c>
      <c r="AP303" s="1" t="s">
        <v>26</v>
      </c>
      <c r="AQ303" s="1">
        <f>VLOOKUP($B303,'[2]AVL F03 05.05.26_לעבוד'!$B$29:$H$721,6,)</f>
        <v>0</v>
      </c>
      <c r="AR303" s="1" t="s">
        <v>25</v>
      </c>
      <c r="AS303" s="1" t="s">
        <v>14</v>
      </c>
      <c r="AT303">
        <f t="shared" ref="AT303:AT314" si="65">SUM(K303:AJ303)*AY303</f>
        <v>1.84</v>
      </c>
      <c r="AU303" t="str">
        <f>VLOOKUP(B303,'[3]AVL F03 05.05.26_לעבוד'!$B$27:$B$694,1,)</f>
        <v>CL31A107MQHNNNE</v>
      </c>
      <c r="AW303" t="s">
        <v>1745</v>
      </c>
      <c r="AX303" t="s">
        <v>963</v>
      </c>
      <c r="AY303">
        <v>0.08</v>
      </c>
      <c r="AZ303" t="s">
        <v>0</v>
      </c>
      <c r="BA303">
        <v>2</v>
      </c>
      <c r="BB303" t="s">
        <v>13</v>
      </c>
      <c r="BC303">
        <v>96</v>
      </c>
      <c r="BD303">
        <v>45</v>
      </c>
      <c r="BE303" t="s">
        <v>24</v>
      </c>
      <c r="BF303">
        <v>0</v>
      </c>
      <c r="BG303">
        <v>0.8</v>
      </c>
      <c r="BH303">
        <v>20</v>
      </c>
      <c r="BI303" t="s">
        <v>11</v>
      </c>
      <c r="BJ303" t="s">
        <v>23</v>
      </c>
      <c r="BK303" t="s">
        <v>5</v>
      </c>
      <c r="BL303">
        <v>1</v>
      </c>
      <c r="BM303" t="s">
        <v>75</v>
      </c>
      <c r="BN303">
        <v>0.08</v>
      </c>
      <c r="BO303" t="s">
        <v>5</v>
      </c>
      <c r="BP303">
        <v>1</v>
      </c>
      <c r="BQ303" t="s">
        <v>5</v>
      </c>
      <c r="BR303" t="s">
        <v>8</v>
      </c>
      <c r="BS303" t="s">
        <v>21</v>
      </c>
      <c r="BT303">
        <v>2000</v>
      </c>
      <c r="BU303" t="s">
        <v>6</v>
      </c>
      <c r="BV303" t="s">
        <v>31</v>
      </c>
      <c r="BW303" t="s">
        <v>20</v>
      </c>
      <c r="BX303" t="s">
        <v>3</v>
      </c>
      <c r="BY303" t="s">
        <v>963</v>
      </c>
      <c r="BZ303" t="s">
        <v>1</v>
      </c>
      <c r="CA303" t="s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60"/>
        <v>0</v>
      </c>
      <c r="FB303" t="b">
        <f t="shared" si="61"/>
        <v>0</v>
      </c>
    </row>
    <row r="304" spans="1:158" hidden="1" x14ac:dyDescent="0.2">
      <c r="A304">
        <v>361</v>
      </c>
      <c r="B304" s="7" t="s">
        <v>962</v>
      </c>
      <c r="C304" t="s">
        <v>17</v>
      </c>
      <c r="D304">
        <v>402192622</v>
      </c>
      <c r="E304" t="s">
        <v>961</v>
      </c>
      <c r="F304">
        <v>403175049</v>
      </c>
      <c r="G304" t="s">
        <v>6</v>
      </c>
      <c r="H304" s="1">
        <v>2</v>
      </c>
      <c r="I304" s="1">
        <v>8</v>
      </c>
      <c r="J304" s="1">
        <f>VLOOKUP(B304,'[4]AVL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8"/>
        <v>2520</v>
      </c>
      <c r="AL304" s="1">
        <f t="shared" si="59"/>
        <v>3000</v>
      </c>
      <c r="AM304" s="1">
        <f t="shared" si="62"/>
        <v>352.8</v>
      </c>
      <c r="AN304" s="1">
        <f t="shared" si="63"/>
        <v>420.00000000000006</v>
      </c>
      <c r="AO304" s="1">
        <f t="shared" si="64"/>
        <v>67.200000000000045</v>
      </c>
      <c r="AP304" s="1" t="s">
        <v>26</v>
      </c>
      <c r="AQ304" s="1">
        <f>VLOOKUP($B304,'[2]AVL F03 05.05.26_לעבוד'!$B$29:$H$721,6,)</f>
        <v>0</v>
      </c>
      <c r="AR304" s="1" t="s">
        <v>25</v>
      </c>
      <c r="AS304" s="1" t="s">
        <v>14</v>
      </c>
      <c r="AT304">
        <f t="shared" si="65"/>
        <v>1.1200000000000001</v>
      </c>
      <c r="AU304" t="str">
        <f>VLOOKUP(B304,'[3]AVL F03 05.05.26_לעבוד'!$B$27:$B$694,1,)</f>
        <v>CL32B106KBJNNWE</v>
      </c>
      <c r="AW304" t="s">
        <v>1745</v>
      </c>
      <c r="AX304">
        <v>1</v>
      </c>
      <c r="AY304">
        <v>0.14000000000000001</v>
      </c>
      <c r="AZ304" t="s">
        <v>0</v>
      </c>
      <c r="BA304">
        <v>2</v>
      </c>
      <c r="BB304" t="s">
        <v>13</v>
      </c>
      <c r="BC304">
        <v>96</v>
      </c>
      <c r="BD304">
        <v>13</v>
      </c>
      <c r="BE304" t="s">
        <v>24</v>
      </c>
      <c r="BF304">
        <v>0</v>
      </c>
      <c r="BG304">
        <v>0.14000000000000001</v>
      </c>
      <c r="BH304">
        <v>20</v>
      </c>
      <c r="BI304" t="s">
        <v>11</v>
      </c>
      <c r="BJ304" t="s">
        <v>23</v>
      </c>
      <c r="BK304" t="s">
        <v>5</v>
      </c>
      <c r="BL304">
        <v>1</v>
      </c>
      <c r="BM304" t="s">
        <v>22</v>
      </c>
      <c r="BN304">
        <v>0.14000000000000001</v>
      </c>
      <c r="BO304" t="s">
        <v>5</v>
      </c>
      <c r="BP304">
        <v>1</v>
      </c>
      <c r="BQ304" t="s">
        <v>5</v>
      </c>
      <c r="BR304" t="s">
        <v>8</v>
      </c>
      <c r="BS304" t="s">
        <v>21</v>
      </c>
      <c r="BT304">
        <v>1000</v>
      </c>
      <c r="BU304" t="s">
        <v>6</v>
      </c>
      <c r="BV304" t="s">
        <v>31</v>
      </c>
      <c r="BW304" t="s">
        <v>20</v>
      </c>
      <c r="BX304" t="s">
        <v>3</v>
      </c>
      <c r="BY304">
        <v>1</v>
      </c>
      <c r="BZ304" t="s">
        <v>29</v>
      </c>
      <c r="CA304" t="s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60"/>
        <v>0</v>
      </c>
      <c r="FB304" t="b">
        <f t="shared" si="61"/>
        <v>0</v>
      </c>
    </row>
    <row r="305" spans="1:158" hidden="1" x14ac:dyDescent="0.2">
      <c r="A305">
        <v>362</v>
      </c>
      <c r="B305" s="7" t="s">
        <v>960</v>
      </c>
      <c r="C305" t="s">
        <v>17</v>
      </c>
      <c r="D305" t="s">
        <v>959</v>
      </c>
      <c r="E305" t="s">
        <v>958</v>
      </c>
      <c r="F305">
        <v>400043828</v>
      </c>
      <c r="G305" t="s">
        <v>6</v>
      </c>
      <c r="H305" s="1">
        <v>2</v>
      </c>
      <c r="I305" s="1">
        <v>2</v>
      </c>
      <c r="J305" s="1">
        <f>VLOOKUP(B305,'[4]AVL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8"/>
        <v>630</v>
      </c>
      <c r="AL305" s="1">
        <f t="shared" si="59"/>
        <v>825</v>
      </c>
      <c r="AM305" s="1">
        <f t="shared" si="62"/>
        <v>636.29999999999995</v>
      </c>
      <c r="AN305" s="1">
        <f t="shared" si="63"/>
        <v>833.25</v>
      </c>
      <c r="AO305" s="1">
        <f t="shared" si="64"/>
        <v>196.95000000000005</v>
      </c>
      <c r="AP305" s="1" t="s">
        <v>26</v>
      </c>
      <c r="AQ305" s="1">
        <f>VLOOKUP($B305,'[2]AVL F03 05.05.26_לעבוד'!$B$29:$H$721,6,)</f>
        <v>0</v>
      </c>
      <c r="AR305" s="1" t="s">
        <v>25</v>
      </c>
      <c r="AS305" s="1" t="s">
        <v>14</v>
      </c>
      <c r="AT305">
        <f t="shared" si="65"/>
        <v>2.02</v>
      </c>
      <c r="AU305" t="str">
        <f>VLOOKUP(B305,'[3]AVL F03 05.05.26_לעבוד'!$B$27:$B$694,1,)</f>
        <v>CLH-105-L-D-DV-TR</v>
      </c>
      <c r="AW305" t="s">
        <v>1755</v>
      </c>
      <c r="AX305" t="s">
        <v>56</v>
      </c>
      <c r="AY305">
        <v>1.01</v>
      </c>
      <c r="AZ305" t="s">
        <v>0</v>
      </c>
      <c r="BA305">
        <v>2</v>
      </c>
      <c r="BB305" t="s">
        <v>13</v>
      </c>
      <c r="BC305">
        <v>102</v>
      </c>
      <c r="BD305">
        <v>92</v>
      </c>
      <c r="BE305" t="s">
        <v>288</v>
      </c>
      <c r="BF305">
        <v>0</v>
      </c>
      <c r="BG305">
        <v>1.01</v>
      </c>
      <c r="BH305">
        <v>20</v>
      </c>
      <c r="BI305" t="s">
        <v>11</v>
      </c>
      <c r="BJ305" t="s">
        <v>260</v>
      </c>
      <c r="BK305" t="s">
        <v>5</v>
      </c>
      <c r="BL305">
        <v>1</v>
      </c>
      <c r="BM305" t="s">
        <v>84</v>
      </c>
      <c r="BN305">
        <v>1.01</v>
      </c>
      <c r="BO305" t="s">
        <v>5</v>
      </c>
      <c r="BP305">
        <v>1</v>
      </c>
      <c r="BQ305" t="s">
        <v>5</v>
      </c>
      <c r="BR305" t="s">
        <v>8</v>
      </c>
      <c r="BS305" t="s">
        <v>259</v>
      </c>
      <c r="BT305">
        <v>825</v>
      </c>
      <c r="BU305" t="s">
        <v>6</v>
      </c>
      <c r="BV305" t="s">
        <v>31</v>
      </c>
      <c r="BW305" t="s">
        <v>957</v>
      </c>
      <c r="BX305" t="s">
        <v>3</v>
      </c>
      <c r="BY305" t="s">
        <v>56</v>
      </c>
      <c r="BZ305" t="s">
        <v>1</v>
      </c>
      <c r="CA305" t="s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240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50</v>
      </c>
      <c r="EN305" cm="1">
        <f t="array" ref="EN305">SUMPRODUCT($K305:$AJ305,TRANSPOSE(EN$4:EN$29))</f>
        <v>140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60"/>
        <v>0</v>
      </c>
      <c r="FB305" t="b">
        <f t="shared" si="61"/>
        <v>0</v>
      </c>
    </row>
    <row r="306" spans="1:158" hidden="1" x14ac:dyDescent="0.2">
      <c r="A306">
        <v>365</v>
      </c>
      <c r="B306" s="7" t="s">
        <v>956</v>
      </c>
      <c r="C306" t="s">
        <v>17</v>
      </c>
      <c r="D306">
        <v>413451805</v>
      </c>
      <c r="E306" t="s">
        <v>709</v>
      </c>
      <c r="G306" t="s">
        <v>6</v>
      </c>
      <c r="H306" s="1">
        <v>2</v>
      </c>
      <c r="I306" s="1">
        <v>7</v>
      </c>
      <c r="J306" s="1">
        <f>VLOOKUP(B306,'[4]AVL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8"/>
        <v>2205</v>
      </c>
      <c r="AL306" s="1">
        <f t="shared" si="59"/>
        <v>10000</v>
      </c>
      <c r="AM306" s="1">
        <f t="shared" si="62"/>
        <v>22.05</v>
      </c>
      <c r="AN306" s="1">
        <f t="shared" si="63"/>
        <v>100</v>
      </c>
      <c r="AO306" s="1">
        <f t="shared" si="64"/>
        <v>77.95</v>
      </c>
      <c r="AP306" s="1" t="s">
        <v>26</v>
      </c>
      <c r="AQ306" s="1">
        <f>VLOOKUP($B306,'[2]AVL F03 05.05.26_לעבוד'!$B$29:$H$721,6,)</f>
        <v>0</v>
      </c>
      <c r="AR306" s="1" t="s">
        <v>25</v>
      </c>
      <c r="AS306" s="1" t="s">
        <v>14</v>
      </c>
      <c r="AT306">
        <f t="shared" si="65"/>
        <v>7.0000000000000007E-2</v>
      </c>
      <c r="AU306" t="str">
        <f>VLOOKUP(B306,'[3]AVL F03 05.05.26_לעבוד'!$B$27:$B$694,1,)</f>
        <v>CRCW02010000Z0ED</v>
      </c>
      <c r="AW306" t="s">
        <v>1722</v>
      </c>
      <c r="AX306" t="s">
        <v>41</v>
      </c>
      <c r="AY306">
        <v>0.01</v>
      </c>
      <c r="AZ306" t="s">
        <v>0</v>
      </c>
      <c r="BA306">
        <v>2</v>
      </c>
      <c r="BB306" t="s">
        <v>13</v>
      </c>
      <c r="BC306">
        <v>96</v>
      </c>
      <c r="BD306">
        <v>44</v>
      </c>
      <c r="BE306" t="s">
        <v>24</v>
      </c>
      <c r="BF306">
        <v>0</v>
      </c>
      <c r="BG306">
        <v>0.1</v>
      </c>
      <c r="BH306">
        <v>20</v>
      </c>
      <c r="BI306" t="s">
        <v>11</v>
      </c>
      <c r="BJ306" t="s">
        <v>23</v>
      </c>
      <c r="BK306" t="s">
        <v>5</v>
      </c>
      <c r="BL306">
        <v>1</v>
      </c>
      <c r="BM306" t="s">
        <v>22</v>
      </c>
      <c r="BN306">
        <v>0.01</v>
      </c>
      <c r="BO306" t="s">
        <v>5</v>
      </c>
      <c r="BP306">
        <v>1</v>
      </c>
      <c r="BQ306" t="s">
        <v>5</v>
      </c>
      <c r="BR306" t="s">
        <v>8</v>
      </c>
      <c r="BS306" t="s">
        <v>21</v>
      </c>
      <c r="BT306">
        <v>10000</v>
      </c>
      <c r="BU306" t="s">
        <v>6</v>
      </c>
      <c r="BV306" t="s">
        <v>31</v>
      </c>
      <c r="BW306" t="s">
        <v>20</v>
      </c>
      <c r="BX306" t="s">
        <v>3</v>
      </c>
      <c r="BY306" t="s">
        <v>41</v>
      </c>
      <c r="BZ306" t="s">
        <v>1</v>
      </c>
      <c r="CA306" t="s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60"/>
        <v>0</v>
      </c>
      <c r="FB306" t="b">
        <f t="shared" si="61"/>
        <v>0</v>
      </c>
    </row>
    <row r="307" spans="1:158" hidden="1" x14ac:dyDescent="0.2">
      <c r="A307">
        <v>366</v>
      </c>
      <c r="B307" s="7" t="s">
        <v>955</v>
      </c>
      <c r="C307" t="s">
        <v>17</v>
      </c>
      <c r="D307">
        <v>422186328</v>
      </c>
      <c r="E307" t="s">
        <v>954</v>
      </c>
      <c r="G307" t="s">
        <v>6</v>
      </c>
      <c r="H307" s="1">
        <v>2</v>
      </c>
      <c r="I307" s="1">
        <v>6</v>
      </c>
      <c r="J307" s="1">
        <f>VLOOKUP(B307,'[4]AVL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8"/>
        <v>1890</v>
      </c>
      <c r="AL307" s="1">
        <f t="shared" si="59"/>
        <v>2000</v>
      </c>
      <c r="AM307" s="1">
        <f t="shared" si="62"/>
        <v>37.800000000000004</v>
      </c>
      <c r="AN307" s="1">
        <f t="shared" si="63"/>
        <v>40</v>
      </c>
      <c r="AO307" s="1">
        <f t="shared" si="64"/>
        <v>2.1999999999999957</v>
      </c>
      <c r="AP307" s="1" t="s">
        <v>26</v>
      </c>
      <c r="AQ307" s="1">
        <f>VLOOKUP($B307,'[2]AVL F03 05.05.26_לעבוד'!$B$29:$H$721,6,)</f>
        <v>0</v>
      </c>
      <c r="AR307" s="1" t="s">
        <v>25</v>
      </c>
      <c r="AS307" s="1" t="s">
        <v>14</v>
      </c>
      <c r="AT307">
        <f t="shared" si="65"/>
        <v>0.12</v>
      </c>
      <c r="AU307" t="str">
        <f>VLOOKUP(B307,'[3]AVL F03 05.05.26_לעבוד'!$B$27:$B$694,1,)</f>
        <v>CRCW0201100KFKED</v>
      </c>
      <c r="AW307" t="s">
        <v>1747</v>
      </c>
      <c r="AX307" t="s">
        <v>19</v>
      </c>
      <c r="AY307">
        <v>0.02</v>
      </c>
      <c r="AZ307" t="s">
        <v>0</v>
      </c>
      <c r="BA307">
        <v>2</v>
      </c>
      <c r="BB307" t="s">
        <v>13</v>
      </c>
      <c r="BC307">
        <v>96</v>
      </c>
      <c r="BD307">
        <v>16</v>
      </c>
      <c r="BE307" t="s">
        <v>24</v>
      </c>
      <c r="BF307">
        <v>0</v>
      </c>
      <c r="BG307">
        <v>0.2</v>
      </c>
      <c r="BH307">
        <v>20</v>
      </c>
      <c r="BI307" t="s">
        <v>11</v>
      </c>
      <c r="BJ307" t="s">
        <v>23</v>
      </c>
      <c r="BK307" t="s">
        <v>5</v>
      </c>
      <c r="BL307">
        <v>1</v>
      </c>
      <c r="BM307" t="s">
        <v>22</v>
      </c>
      <c r="BN307">
        <v>0.02</v>
      </c>
      <c r="BO307" t="s">
        <v>5</v>
      </c>
      <c r="BP307">
        <v>1</v>
      </c>
      <c r="BQ307" t="s">
        <v>5</v>
      </c>
      <c r="BR307" t="s">
        <v>8</v>
      </c>
      <c r="BS307" t="s">
        <v>21</v>
      </c>
      <c r="BT307">
        <v>500</v>
      </c>
      <c r="BU307" t="s">
        <v>6</v>
      </c>
      <c r="BV307" t="s">
        <v>31</v>
      </c>
      <c r="BW307" t="s">
        <v>20</v>
      </c>
      <c r="BX307" t="s">
        <v>3</v>
      </c>
      <c r="BY307" t="s">
        <v>19</v>
      </c>
      <c r="BZ307" t="s">
        <v>1</v>
      </c>
      <c r="CA307" t="s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60"/>
        <v>0</v>
      </c>
      <c r="FB307" t="b">
        <f t="shared" si="61"/>
        <v>0</v>
      </c>
    </row>
    <row r="308" spans="1:158" hidden="1" x14ac:dyDescent="0.2">
      <c r="A308">
        <v>367</v>
      </c>
      <c r="B308" s="7" t="s">
        <v>953</v>
      </c>
      <c r="C308" t="s">
        <v>17</v>
      </c>
      <c r="D308">
        <v>401675862</v>
      </c>
      <c r="E308" t="s">
        <v>952</v>
      </c>
      <c r="G308" t="s">
        <v>6</v>
      </c>
      <c r="H308" s="1">
        <v>2</v>
      </c>
      <c r="I308" s="1">
        <v>17</v>
      </c>
      <c r="J308" s="1">
        <f>VLOOKUP(B308,'[4]AVL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8"/>
        <v>5355</v>
      </c>
      <c r="AL308" s="1">
        <f t="shared" si="59"/>
        <v>10000</v>
      </c>
      <c r="AM308" s="1">
        <f t="shared" si="62"/>
        <v>107.10000000000001</v>
      </c>
      <c r="AN308" s="1">
        <f t="shared" si="63"/>
        <v>200</v>
      </c>
      <c r="AO308" s="1">
        <f t="shared" si="64"/>
        <v>92.899999999999991</v>
      </c>
      <c r="AP308" s="1" t="s">
        <v>26</v>
      </c>
      <c r="AQ308" s="1">
        <f>VLOOKUP($B308,'[2]AVL F03 05.05.26_לעבוד'!$B$29:$H$721,6,)</f>
        <v>0</v>
      </c>
      <c r="AR308" s="1" t="s">
        <v>25</v>
      </c>
      <c r="AS308" s="1" t="s">
        <v>14</v>
      </c>
      <c r="AT308">
        <f t="shared" si="65"/>
        <v>0.34</v>
      </c>
      <c r="AU308" t="str">
        <f>VLOOKUP(B308,'[3]AVL F03 05.05.26_לעבוד'!$B$27:$B$694,1,)</f>
        <v>CRCW020110K0FKED</v>
      </c>
      <c r="AW308" t="s">
        <v>1747</v>
      </c>
      <c r="AX308" t="s">
        <v>19</v>
      </c>
      <c r="AY308">
        <v>0.02</v>
      </c>
      <c r="AZ308" t="s">
        <v>0</v>
      </c>
      <c r="BA308">
        <v>2</v>
      </c>
      <c r="BB308" t="s">
        <v>13</v>
      </c>
      <c r="BC308">
        <v>96</v>
      </c>
      <c r="BD308">
        <v>71</v>
      </c>
      <c r="BE308" t="s">
        <v>24</v>
      </c>
      <c r="BF308">
        <v>0</v>
      </c>
      <c r="BG308">
        <v>0.2</v>
      </c>
      <c r="BH308">
        <v>20</v>
      </c>
      <c r="BI308" t="s">
        <v>11</v>
      </c>
      <c r="BJ308" t="s">
        <v>23</v>
      </c>
      <c r="BK308" t="s">
        <v>5</v>
      </c>
      <c r="BL308">
        <v>1</v>
      </c>
      <c r="BM308" t="s">
        <v>22</v>
      </c>
      <c r="BN308">
        <v>0.02</v>
      </c>
      <c r="BO308" t="s">
        <v>5</v>
      </c>
      <c r="BP308">
        <v>1</v>
      </c>
      <c r="BQ308" t="s">
        <v>5</v>
      </c>
      <c r="BR308" t="s">
        <v>8</v>
      </c>
      <c r="BS308" t="s">
        <v>21</v>
      </c>
      <c r="BT308">
        <v>10000</v>
      </c>
      <c r="BU308" t="s">
        <v>6</v>
      </c>
      <c r="BV308" t="s">
        <v>5</v>
      </c>
      <c r="BW308" t="s">
        <v>20</v>
      </c>
      <c r="BX308" t="s">
        <v>3</v>
      </c>
      <c r="BY308" t="s">
        <v>19</v>
      </c>
      <c r="BZ308" t="s">
        <v>1</v>
      </c>
      <c r="CA308" t="s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60"/>
        <v>0</v>
      </c>
      <c r="FB308" t="b">
        <f t="shared" si="61"/>
        <v>0</v>
      </c>
    </row>
    <row r="309" spans="1:158" hidden="1" x14ac:dyDescent="0.2">
      <c r="A309">
        <v>368</v>
      </c>
      <c r="B309" s="7" t="s">
        <v>951</v>
      </c>
      <c r="C309" t="s">
        <v>17</v>
      </c>
      <c r="D309">
        <v>403476159</v>
      </c>
      <c r="E309" t="s">
        <v>950</v>
      </c>
      <c r="G309" t="s">
        <v>6</v>
      </c>
      <c r="H309" s="1">
        <v>2</v>
      </c>
      <c r="I309" s="1">
        <v>25</v>
      </c>
      <c r="J309" s="1">
        <f>VLOOKUP(B309,'[4]AVL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8"/>
        <v>7875</v>
      </c>
      <c r="AL309" s="1">
        <f t="shared" si="59"/>
        <v>10000</v>
      </c>
      <c r="AM309" s="1">
        <f t="shared" si="62"/>
        <v>157.5</v>
      </c>
      <c r="AN309" s="1">
        <f t="shared" si="63"/>
        <v>200</v>
      </c>
      <c r="AO309" s="1">
        <f t="shared" si="64"/>
        <v>42.5</v>
      </c>
      <c r="AP309" s="1" t="s">
        <v>26</v>
      </c>
      <c r="AQ309" s="1">
        <f>VLOOKUP($B309,'[2]AVL F03 05.05.26_לעבוד'!$B$29:$H$721,6,)</f>
        <v>0</v>
      </c>
      <c r="AR309" s="1" t="s">
        <v>25</v>
      </c>
      <c r="AS309" s="1" t="s">
        <v>14</v>
      </c>
      <c r="AT309">
        <f t="shared" si="65"/>
        <v>0.5</v>
      </c>
      <c r="AU309" t="str">
        <f>VLOOKUP(B309,'[3]AVL F03 05.05.26_לעבוד'!$B$27:$B$694,1,)</f>
        <v>CRCW02011K00FKED</v>
      </c>
      <c r="AW309" t="s">
        <v>1747</v>
      </c>
      <c r="AX309" t="s">
        <v>19</v>
      </c>
      <c r="AY309">
        <v>0.02</v>
      </c>
      <c r="AZ309" t="s">
        <v>0</v>
      </c>
      <c r="BA309">
        <v>2</v>
      </c>
      <c r="BB309" t="s">
        <v>13</v>
      </c>
      <c r="BC309">
        <v>99</v>
      </c>
      <c r="BD309">
        <v>54</v>
      </c>
      <c r="BE309" t="s">
        <v>24</v>
      </c>
      <c r="BF309">
        <v>0</v>
      </c>
      <c r="BG309">
        <v>0.2</v>
      </c>
      <c r="BH309">
        <v>20</v>
      </c>
      <c r="BI309" t="s">
        <v>11</v>
      </c>
      <c r="BJ309" t="s">
        <v>23</v>
      </c>
      <c r="BK309" t="s">
        <v>5</v>
      </c>
      <c r="BL309">
        <v>1</v>
      </c>
      <c r="BM309" t="s">
        <v>22</v>
      </c>
      <c r="BN309">
        <v>0.02</v>
      </c>
      <c r="BO309" t="s">
        <v>5</v>
      </c>
      <c r="BP309">
        <v>1</v>
      </c>
      <c r="BQ309" t="s">
        <v>5</v>
      </c>
      <c r="BR309" t="s">
        <v>8</v>
      </c>
      <c r="BS309" t="s">
        <v>21</v>
      </c>
      <c r="BT309">
        <v>10000</v>
      </c>
      <c r="BU309" t="s">
        <v>6</v>
      </c>
      <c r="BV309" t="s">
        <v>31</v>
      </c>
      <c r="BW309" t="s">
        <v>20</v>
      </c>
      <c r="BX309" t="s">
        <v>3</v>
      </c>
      <c r="BY309" t="s">
        <v>19</v>
      </c>
      <c r="BZ309" t="s">
        <v>1</v>
      </c>
      <c r="CA309" t="s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60"/>
        <v>0</v>
      </c>
      <c r="FB309" t="b">
        <f t="shared" si="61"/>
        <v>0</v>
      </c>
    </row>
    <row r="310" spans="1:158" hidden="1" x14ac:dyDescent="0.2">
      <c r="A310">
        <v>369</v>
      </c>
      <c r="B310" s="7" t="s">
        <v>949</v>
      </c>
      <c r="C310" t="s">
        <v>17</v>
      </c>
      <c r="D310">
        <v>422186332</v>
      </c>
      <c r="E310" t="s">
        <v>948</v>
      </c>
      <c r="G310" t="s">
        <v>6</v>
      </c>
      <c r="H310" s="1">
        <v>2</v>
      </c>
      <c r="I310" s="1">
        <v>2</v>
      </c>
      <c r="J310" s="1">
        <f>VLOOKUP(B310,'[4]AVL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8"/>
        <v>630</v>
      </c>
      <c r="AL310" s="1">
        <f t="shared" si="59"/>
        <v>1000</v>
      </c>
      <c r="AM310" s="1">
        <f t="shared" si="62"/>
        <v>12.6</v>
      </c>
      <c r="AN310" s="1">
        <f t="shared" si="63"/>
        <v>20</v>
      </c>
      <c r="AO310" s="1">
        <f t="shared" si="64"/>
        <v>7.4</v>
      </c>
      <c r="AP310" s="1" t="s">
        <v>26</v>
      </c>
      <c r="AQ310" s="1" t="str">
        <f>VLOOKUP($B310,'[2]AVL F03 05.05.26_לעבוד'!$B$29:$H$721,6,)</f>
        <v xml:space="preserve"> </v>
      </c>
      <c r="AR310" s="1" t="s">
        <v>25</v>
      </c>
      <c r="AS310" s="1" t="s">
        <v>14</v>
      </c>
      <c r="AT310">
        <f t="shared" si="65"/>
        <v>0.04</v>
      </c>
      <c r="AU310" t="str">
        <f>VLOOKUP(B310,'[3]AVL F03 05.05.26_לעבוד'!$B$27:$B$694,1,)</f>
        <v>CRCW0201200RFKED</v>
      </c>
      <c r="AW310" t="s">
        <v>1747</v>
      </c>
      <c r="AX310" t="s">
        <v>19</v>
      </c>
      <c r="AY310">
        <v>0.02</v>
      </c>
      <c r="AZ310" t="s">
        <v>0</v>
      </c>
      <c r="BA310">
        <v>2</v>
      </c>
      <c r="BB310" t="s">
        <v>13</v>
      </c>
      <c r="BC310">
        <v>101</v>
      </c>
      <c r="BD310">
        <v>217</v>
      </c>
      <c r="BE310" t="s">
        <v>24</v>
      </c>
      <c r="BF310">
        <v>0</v>
      </c>
      <c r="BG310">
        <v>0.2</v>
      </c>
      <c r="BH310">
        <v>20</v>
      </c>
      <c r="BI310" t="s">
        <v>11</v>
      </c>
      <c r="BJ310" t="s">
        <v>23</v>
      </c>
      <c r="BK310" t="s">
        <v>5</v>
      </c>
      <c r="BL310">
        <v>1</v>
      </c>
      <c r="BM310" t="s">
        <v>38</v>
      </c>
      <c r="BN310">
        <v>0.02</v>
      </c>
      <c r="BO310" t="s">
        <v>5</v>
      </c>
      <c r="BP310">
        <v>1</v>
      </c>
      <c r="BQ310" t="s">
        <v>5</v>
      </c>
      <c r="BR310" t="s">
        <v>8</v>
      </c>
      <c r="BS310" t="s">
        <v>21</v>
      </c>
      <c r="BT310">
        <v>500</v>
      </c>
      <c r="BU310" t="s">
        <v>6</v>
      </c>
      <c r="BV310" t="s">
        <v>31</v>
      </c>
      <c r="BW310" t="s">
        <v>20</v>
      </c>
      <c r="BX310" t="s">
        <v>3</v>
      </c>
      <c r="BY310" t="s">
        <v>19</v>
      </c>
      <c r="BZ310" t="s">
        <v>1</v>
      </c>
      <c r="CA310" t="s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5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60"/>
        <v>0</v>
      </c>
      <c r="FB310" t="b">
        <f t="shared" si="61"/>
        <v>0</v>
      </c>
    </row>
    <row r="311" spans="1:158" hidden="1" x14ac:dyDescent="0.2">
      <c r="A311">
        <v>370</v>
      </c>
      <c r="B311" s="7" t="s">
        <v>947</v>
      </c>
      <c r="C311" t="s">
        <v>17</v>
      </c>
      <c r="D311">
        <v>422186324</v>
      </c>
      <c r="E311" t="s">
        <v>946</v>
      </c>
      <c r="G311" t="s">
        <v>6</v>
      </c>
      <c r="H311" s="1">
        <v>2</v>
      </c>
      <c r="I311" s="1">
        <v>7</v>
      </c>
      <c r="J311" s="1">
        <f>VLOOKUP(B311,'[4]AVL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8"/>
        <v>2205</v>
      </c>
      <c r="AL311" s="1">
        <f t="shared" si="59"/>
        <v>2500</v>
      </c>
      <c r="AM311" s="1">
        <f t="shared" si="62"/>
        <v>66.149999999999991</v>
      </c>
      <c r="AN311" s="1">
        <f t="shared" si="63"/>
        <v>75</v>
      </c>
      <c r="AO311" s="1">
        <f t="shared" si="64"/>
        <v>8.8500000000000085</v>
      </c>
      <c r="AP311" s="1" t="s">
        <v>26</v>
      </c>
      <c r="AQ311" s="1" t="str">
        <f>VLOOKUP($B311,'[2]AVL F03 05.05.26_לעבוד'!$B$29:$H$721,6,)</f>
        <v xml:space="preserve">תינתן עזרה מאלתא </v>
      </c>
      <c r="AR311" s="1" t="s">
        <v>25</v>
      </c>
      <c r="AS311" s="1" t="s">
        <v>14</v>
      </c>
      <c r="AT311">
        <f t="shared" si="65"/>
        <v>0.21</v>
      </c>
      <c r="AU311" t="str">
        <f>VLOOKUP(B311,'[3]AVL F03 05.05.26_לעבוד'!$B$27:$B$694,1,)</f>
        <v>CRCW0201274RFKED</v>
      </c>
      <c r="AW311" t="s">
        <v>1788</v>
      </c>
      <c r="AX311" t="s">
        <v>19</v>
      </c>
      <c r="AY311">
        <v>0.03</v>
      </c>
      <c r="AZ311" t="s">
        <v>0</v>
      </c>
      <c r="BA311">
        <v>2</v>
      </c>
      <c r="BB311" t="s">
        <v>13</v>
      </c>
      <c r="BC311">
        <v>96</v>
      </c>
      <c r="BD311">
        <v>210</v>
      </c>
      <c r="BE311" t="s">
        <v>24</v>
      </c>
      <c r="BF311">
        <v>0</v>
      </c>
      <c r="BG311">
        <v>0.25</v>
      </c>
      <c r="BH311">
        <v>20</v>
      </c>
      <c r="BI311" t="s">
        <v>11</v>
      </c>
      <c r="BJ311" t="s">
        <v>23</v>
      </c>
      <c r="BK311" t="s">
        <v>5</v>
      </c>
      <c r="BL311">
        <v>1</v>
      </c>
      <c r="BM311" t="s">
        <v>22</v>
      </c>
      <c r="BN311">
        <v>0.03</v>
      </c>
      <c r="BO311" t="s">
        <v>5</v>
      </c>
      <c r="BP311">
        <v>1</v>
      </c>
      <c r="BQ311" t="s">
        <v>5</v>
      </c>
      <c r="BR311" t="s">
        <v>8</v>
      </c>
      <c r="BS311" t="s">
        <v>21</v>
      </c>
      <c r="BT311">
        <v>500</v>
      </c>
      <c r="BU311" t="s">
        <v>6</v>
      </c>
      <c r="BV311" t="s">
        <v>31</v>
      </c>
      <c r="BW311" t="s">
        <v>20</v>
      </c>
      <c r="BX311" t="s">
        <v>3</v>
      </c>
      <c r="BY311" t="s">
        <v>19</v>
      </c>
      <c r="BZ311" t="s">
        <v>1</v>
      </c>
      <c r="CA311" t="s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60"/>
        <v>0</v>
      </c>
      <c r="FB311" t="b">
        <f t="shared" si="61"/>
        <v>1</v>
      </c>
    </row>
    <row r="312" spans="1:158" hidden="1" x14ac:dyDescent="0.2">
      <c r="A312">
        <v>371</v>
      </c>
      <c r="B312" s="7" t="s">
        <v>945</v>
      </c>
      <c r="C312" t="s">
        <v>17</v>
      </c>
      <c r="D312">
        <v>403328656</v>
      </c>
      <c r="E312" t="s">
        <v>944</v>
      </c>
      <c r="G312" t="s">
        <v>6</v>
      </c>
      <c r="H312" s="1">
        <v>2</v>
      </c>
      <c r="I312" s="1">
        <v>2</v>
      </c>
      <c r="J312" s="1">
        <f>VLOOKUP(B312,'[4]AVL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8"/>
        <v>630</v>
      </c>
      <c r="AL312" s="1">
        <f t="shared" si="59"/>
        <v>10000</v>
      </c>
      <c r="AM312" s="1">
        <f t="shared" si="62"/>
        <v>12.6</v>
      </c>
      <c r="AN312" s="1">
        <f t="shared" si="63"/>
        <v>200</v>
      </c>
      <c r="AO312" s="1">
        <f t="shared" si="64"/>
        <v>187.4</v>
      </c>
      <c r="AP312" s="1" t="s">
        <v>26</v>
      </c>
      <c r="AQ312" s="1" t="str">
        <f>VLOOKUP($B312,'[2]AVL F03 05.05.26_לעבוד'!$B$29:$H$721,6,)</f>
        <v xml:space="preserve">תינתן עזרה מאלתא </v>
      </c>
      <c r="AR312" s="1" t="s">
        <v>25</v>
      </c>
      <c r="AS312" s="1" t="s">
        <v>14</v>
      </c>
      <c r="AT312">
        <f t="shared" si="65"/>
        <v>0.04</v>
      </c>
      <c r="AU312" t="str">
        <f>VLOOKUP(B312,'[3]AVL F03 05.05.26_לעבוד'!$B$27:$B$694,1,)</f>
        <v>CRCW0201300RFKED</v>
      </c>
      <c r="AW312" t="s">
        <v>1788</v>
      </c>
      <c r="AX312" t="s">
        <v>99</v>
      </c>
      <c r="AY312">
        <v>0.02</v>
      </c>
      <c r="AZ312" t="s">
        <v>0</v>
      </c>
      <c r="BA312">
        <v>2</v>
      </c>
      <c r="BB312" t="s">
        <v>13</v>
      </c>
      <c r="BC312">
        <v>99</v>
      </c>
      <c r="BD312">
        <v>60</v>
      </c>
      <c r="BE312" t="s">
        <v>24</v>
      </c>
      <c r="BF312">
        <v>0</v>
      </c>
      <c r="BG312">
        <v>0.2</v>
      </c>
      <c r="BH312">
        <v>20</v>
      </c>
      <c r="BI312" t="s">
        <v>11</v>
      </c>
      <c r="BJ312" t="s">
        <v>23</v>
      </c>
      <c r="BK312" t="s">
        <v>5</v>
      </c>
      <c r="BL312">
        <v>1</v>
      </c>
      <c r="BM312" t="s">
        <v>22</v>
      </c>
      <c r="BN312">
        <v>0.02</v>
      </c>
      <c r="BO312" t="s">
        <v>5</v>
      </c>
      <c r="BP312">
        <v>1</v>
      </c>
      <c r="BQ312" t="s">
        <v>5</v>
      </c>
      <c r="BR312" t="s">
        <v>8</v>
      </c>
      <c r="BS312" t="s">
        <v>21</v>
      </c>
      <c r="BT312">
        <v>10000</v>
      </c>
      <c r="BU312" t="s">
        <v>6</v>
      </c>
      <c r="BV312" t="s">
        <v>31</v>
      </c>
      <c r="BW312" t="s">
        <v>20</v>
      </c>
      <c r="BX312" t="s">
        <v>3</v>
      </c>
      <c r="BY312" t="s">
        <v>99</v>
      </c>
      <c r="BZ312" t="s">
        <v>1</v>
      </c>
      <c r="CA312" t="s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40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0</v>
      </c>
      <c r="DN312">
        <f>SUM($CB312,$CC312:CK312)-SUM($EC312:EL312)</f>
        <v>9820</v>
      </c>
      <c r="DO312">
        <f>SUM($CB312,$CC312:CL312)-SUM($EC312:EM312)</f>
        <v>9640</v>
      </c>
      <c r="DP312">
        <f>SUM($CB312,$CC312:CM312)-SUM($EC312:EN312)</f>
        <v>9640</v>
      </c>
      <c r="DQ312">
        <f>SUM($CB312,$CC312:CN312)-SUM($EC312:EO312)</f>
        <v>9640</v>
      </c>
      <c r="DR312">
        <f>SUM($CB312,$CC312:CO312)-SUM($EC312:EP312)</f>
        <v>9640</v>
      </c>
      <c r="DS312">
        <f>SUM($CB312,$CC312:CP312)-SUM($EC312:EQ312)</f>
        <v>9640</v>
      </c>
      <c r="DT312">
        <f>SUM($CB312,$CC312:CQ312)-SUM($EC312:ER312)</f>
        <v>9640</v>
      </c>
      <c r="DU312">
        <f>SUM($CB312,$CC312:CR312)-SUM($EC312:ES312)</f>
        <v>9640</v>
      </c>
      <c r="DV312">
        <f>SUM($CB312,$CC312:CS312)-SUM($EC312:ET312)</f>
        <v>9640</v>
      </c>
      <c r="DW312">
        <f>SUM($CB312,$CC312:CT312)-SUM($EC312:EU312)</f>
        <v>9640</v>
      </c>
      <c r="DX312">
        <f>SUM($CB312,$CC312:CU312)-SUM($EC312:EV312)</f>
        <v>9640</v>
      </c>
      <c r="DY312">
        <f>SUM($CB312,$CC312:CV312)-SUM($EC312:EW312)</f>
        <v>9640</v>
      </c>
      <c r="DZ312">
        <f>SUM($CB312,$CC312:CW312)-SUM($EC312:EX312)</f>
        <v>9640</v>
      </c>
      <c r="EA312">
        <f>SUM($CB312,$CC312:CX312)-SUM($EC312:EY312)</f>
        <v>9640</v>
      </c>
      <c r="EB312">
        <f>SUM($CB312,$CC312:CY312)-SUM($EC312:EZ312)</f>
        <v>9640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60"/>
        <v>0</v>
      </c>
      <c r="FB312" t="b">
        <f t="shared" si="61"/>
        <v>0</v>
      </c>
    </row>
    <row r="313" spans="1:158" hidden="1" x14ac:dyDescent="0.2">
      <c r="A313">
        <v>372</v>
      </c>
      <c r="B313" s="7" t="s">
        <v>943</v>
      </c>
      <c r="C313" t="s">
        <v>17</v>
      </c>
      <c r="D313">
        <v>422186326</v>
      </c>
      <c r="E313" t="s">
        <v>942</v>
      </c>
      <c r="G313" t="s">
        <v>6</v>
      </c>
      <c r="H313" s="1">
        <v>2</v>
      </c>
      <c r="I313" s="1">
        <v>37</v>
      </c>
      <c r="J313" s="1">
        <f>VLOOKUP(B313,'[4]AVL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8"/>
        <v>11655</v>
      </c>
      <c r="AL313" s="1">
        <f t="shared" si="59"/>
        <v>12000</v>
      </c>
      <c r="AM313" s="1">
        <f t="shared" si="62"/>
        <v>233.1</v>
      </c>
      <c r="AN313" s="1">
        <f t="shared" si="63"/>
        <v>240</v>
      </c>
      <c r="AO313" s="1">
        <f t="shared" si="64"/>
        <v>6.9000000000000057</v>
      </c>
      <c r="AP313" s="1" t="s">
        <v>26</v>
      </c>
      <c r="AQ313" s="1">
        <f>VLOOKUP($B313,'[2]AVL F03 05.05.26_לעבוד'!$B$29:$H$721,6,)</f>
        <v>0</v>
      </c>
      <c r="AR313" s="1" t="s">
        <v>25</v>
      </c>
      <c r="AS313" s="1" t="s">
        <v>14</v>
      </c>
      <c r="AT313">
        <f t="shared" si="65"/>
        <v>0.74</v>
      </c>
      <c r="AU313" t="str">
        <f>VLOOKUP(B313,'[3]AVL F03 05.05.26_לעבוד'!$B$27:$B$694,1,)</f>
        <v>CRCW020149R9FKED</v>
      </c>
      <c r="AW313" t="s">
        <v>1747</v>
      </c>
      <c r="AX313" t="s">
        <v>19</v>
      </c>
      <c r="AY313">
        <v>0.02</v>
      </c>
      <c r="AZ313" t="s">
        <v>0</v>
      </c>
      <c r="BA313">
        <v>2</v>
      </c>
      <c r="BB313" t="s">
        <v>13</v>
      </c>
      <c r="BC313">
        <v>96</v>
      </c>
      <c r="BD313">
        <v>150</v>
      </c>
      <c r="BE313" t="s">
        <v>24</v>
      </c>
      <c r="BF313">
        <v>0</v>
      </c>
      <c r="BG313">
        <v>0.2</v>
      </c>
      <c r="BH313">
        <v>20</v>
      </c>
      <c r="BI313" t="s">
        <v>11</v>
      </c>
      <c r="BJ313" t="s">
        <v>23</v>
      </c>
      <c r="BK313" t="s">
        <v>5</v>
      </c>
      <c r="BL313">
        <v>1</v>
      </c>
      <c r="BM313" t="s">
        <v>22</v>
      </c>
      <c r="BN313">
        <v>0.02</v>
      </c>
      <c r="BO313" t="s">
        <v>5</v>
      </c>
      <c r="BP313">
        <v>1</v>
      </c>
      <c r="BQ313" t="s">
        <v>5</v>
      </c>
      <c r="BR313" t="s">
        <v>8</v>
      </c>
      <c r="BS313" t="s">
        <v>21</v>
      </c>
      <c r="BT313">
        <v>1000</v>
      </c>
      <c r="BU313" t="s">
        <v>6</v>
      </c>
      <c r="BV313" t="s">
        <v>31</v>
      </c>
      <c r="BW313" t="s">
        <v>20</v>
      </c>
      <c r="BX313" t="s">
        <v>3</v>
      </c>
      <c r="BY313" t="s">
        <v>19</v>
      </c>
      <c r="BZ313" t="s">
        <v>1</v>
      </c>
      <c r="CA313" t="s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60"/>
        <v>0</v>
      </c>
      <c r="FB313" t="b">
        <f t="shared" si="61"/>
        <v>0</v>
      </c>
    </row>
    <row r="314" spans="1:158" hidden="1" x14ac:dyDescent="0.2">
      <c r="A314">
        <v>373</v>
      </c>
      <c r="B314" s="7" t="s">
        <v>941</v>
      </c>
      <c r="C314" t="s">
        <v>17</v>
      </c>
      <c r="D314">
        <v>422186330</v>
      </c>
      <c r="E314" t="s">
        <v>940</v>
      </c>
      <c r="G314" t="s">
        <v>6</v>
      </c>
      <c r="H314" s="1">
        <v>2</v>
      </c>
      <c r="I314" s="1">
        <v>10</v>
      </c>
      <c r="J314" s="1">
        <f>VLOOKUP(B314,'[4]AVL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8"/>
        <v>3150</v>
      </c>
      <c r="AL314" s="1">
        <f t="shared" si="59"/>
        <v>3500</v>
      </c>
      <c r="AM314" s="1">
        <f t="shared" si="62"/>
        <v>94.5</v>
      </c>
      <c r="AN314" s="1">
        <f t="shared" si="63"/>
        <v>105</v>
      </c>
      <c r="AO314" s="1">
        <f t="shared" si="64"/>
        <v>10.5</v>
      </c>
      <c r="AP314" s="1" t="s">
        <v>26</v>
      </c>
      <c r="AQ314" s="1" t="str">
        <f>VLOOKUP($B314,'[2]AVL F03 05.05.26_לעבוד'!$B$29:$H$721,6,)</f>
        <v xml:space="preserve">תינתן עזרה מאלתא </v>
      </c>
      <c r="AR314" s="1" t="s">
        <v>25</v>
      </c>
      <c r="AS314" s="1" t="s">
        <v>14</v>
      </c>
      <c r="AT314">
        <f t="shared" si="65"/>
        <v>0.3</v>
      </c>
      <c r="AU314" t="str">
        <f>VLOOKUP(B314,'[3]AVL F03 05.05.26_לעבוד'!$B$27:$B$694,1,)</f>
        <v>CRCW0201887RFKED</v>
      </c>
      <c r="AW314" t="s">
        <v>1788</v>
      </c>
      <c r="AX314" t="s">
        <v>19</v>
      </c>
      <c r="AY314">
        <v>0.03</v>
      </c>
      <c r="AZ314" t="s">
        <v>0</v>
      </c>
      <c r="BA314">
        <v>2</v>
      </c>
      <c r="BB314" t="s">
        <v>13</v>
      </c>
      <c r="BC314">
        <v>96</v>
      </c>
      <c r="BD314">
        <v>102</v>
      </c>
      <c r="BE314" t="s">
        <v>24</v>
      </c>
      <c r="BF314">
        <v>0</v>
      </c>
      <c r="BG314">
        <v>0.25</v>
      </c>
      <c r="BH314">
        <v>20</v>
      </c>
      <c r="BI314" t="s">
        <v>11</v>
      </c>
      <c r="BJ314" t="s">
        <v>23</v>
      </c>
      <c r="BK314" t="s">
        <v>5</v>
      </c>
      <c r="BL314">
        <v>1</v>
      </c>
      <c r="BM314" t="s">
        <v>22</v>
      </c>
      <c r="BN314">
        <v>0.03</v>
      </c>
      <c r="BO314" t="s">
        <v>5</v>
      </c>
      <c r="BP314">
        <v>1</v>
      </c>
      <c r="BQ314" t="s">
        <v>5</v>
      </c>
      <c r="BR314" t="s">
        <v>8</v>
      </c>
      <c r="BS314" t="s">
        <v>21</v>
      </c>
      <c r="BT314">
        <v>500</v>
      </c>
      <c r="BU314" t="s">
        <v>6</v>
      </c>
      <c r="BV314" t="s">
        <v>31</v>
      </c>
      <c r="BW314" t="s">
        <v>20</v>
      </c>
      <c r="BX314" t="s">
        <v>3</v>
      </c>
      <c r="BY314" t="s">
        <v>19</v>
      </c>
      <c r="BZ314" t="s">
        <v>1</v>
      </c>
      <c r="CA314" t="s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60"/>
        <v>0</v>
      </c>
      <c r="FB314" t="b">
        <f t="shared" si="61"/>
        <v>1</v>
      </c>
    </row>
    <row r="315" spans="1:158" hidden="1" x14ac:dyDescent="0.2">
      <c r="A315">
        <v>374</v>
      </c>
      <c r="B315" s="7" t="s">
        <v>939</v>
      </c>
      <c r="C315" t="s">
        <v>17</v>
      </c>
      <c r="D315">
        <v>401197118</v>
      </c>
      <c r="E315" t="s">
        <v>709</v>
      </c>
      <c r="F315">
        <v>400095450</v>
      </c>
      <c r="G315" t="s">
        <v>6</v>
      </c>
      <c r="H315" s="1">
        <v>2</v>
      </c>
      <c r="I315" s="1">
        <v>84</v>
      </c>
      <c r="J315" s="1">
        <f>VLOOKUP(B315,'[4]AVL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8"/>
        <v>26460</v>
      </c>
      <c r="AL315" s="1">
        <f t="shared" si="59"/>
        <v>30000</v>
      </c>
      <c r="AM315" s="1">
        <f t="shared" si="62"/>
        <v>185.22</v>
      </c>
      <c r="AN315" s="1">
        <f t="shared" si="63"/>
        <v>210</v>
      </c>
      <c r="AO315" s="1">
        <f t="shared" si="64"/>
        <v>24.78</v>
      </c>
      <c r="AP315" s="1" t="s">
        <v>26</v>
      </c>
      <c r="AQ315" s="1">
        <f>VLOOKUP($B315,'[2]AVL F03 05.05.26_לעבוד'!$B$29:$H$721,6,)</f>
        <v>0</v>
      </c>
      <c r="AR315" s="1" t="s">
        <v>25</v>
      </c>
      <c r="AS315" s="1" t="s">
        <v>14</v>
      </c>
      <c r="AT315">
        <v>7.0000000000000001E-3</v>
      </c>
      <c r="AU315" t="str">
        <f>VLOOKUP(B315,'[3]AVL F03 05.05.26_לעבוד'!$B$27:$B$694,1,)</f>
        <v>CRCW04020000Z0ED</v>
      </c>
      <c r="AV315" t="s">
        <v>391</v>
      </c>
      <c r="AW315" t="s">
        <v>1722</v>
      </c>
      <c r="AX315" t="s">
        <v>19</v>
      </c>
      <c r="AY315">
        <f>AT315</f>
        <v>7.0000000000000001E-3</v>
      </c>
      <c r="AZ315" t="s">
        <v>0</v>
      </c>
      <c r="BA315">
        <v>2</v>
      </c>
      <c r="BB315" t="s">
        <v>13</v>
      </c>
      <c r="BC315">
        <v>96</v>
      </c>
      <c r="BD315">
        <v>92</v>
      </c>
      <c r="BE315" t="s">
        <v>24</v>
      </c>
      <c r="BF315">
        <v>0</v>
      </c>
      <c r="BG315">
        <v>0.01</v>
      </c>
      <c r="BH315">
        <v>20</v>
      </c>
      <c r="BI315" t="s">
        <v>11</v>
      </c>
      <c r="BJ315" t="s">
        <v>23</v>
      </c>
      <c r="BK315" t="s">
        <v>5</v>
      </c>
      <c r="BL315">
        <v>1</v>
      </c>
      <c r="BM315" t="s">
        <v>38</v>
      </c>
      <c r="BN315">
        <v>0</v>
      </c>
      <c r="BO315" t="s">
        <v>5</v>
      </c>
      <c r="BP315">
        <v>1</v>
      </c>
      <c r="BQ315" t="s">
        <v>5</v>
      </c>
      <c r="BR315" t="s">
        <v>8</v>
      </c>
      <c r="BS315" t="s">
        <v>212</v>
      </c>
      <c r="BT315">
        <v>10000</v>
      </c>
      <c r="BU315" t="s">
        <v>6</v>
      </c>
      <c r="BV315" t="s">
        <v>5</v>
      </c>
      <c r="BW315" t="s">
        <v>20</v>
      </c>
      <c r="BX315" t="s">
        <v>3</v>
      </c>
      <c r="BY315" t="s">
        <v>19</v>
      </c>
      <c r="BZ315" t="s">
        <v>1</v>
      </c>
      <c r="CA315" t="s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60"/>
        <v>0</v>
      </c>
      <c r="FB315" t="b">
        <f t="shared" si="61"/>
        <v>0</v>
      </c>
    </row>
    <row r="316" spans="1:158" hidden="1" x14ac:dyDescent="0.2">
      <c r="A316">
        <v>375</v>
      </c>
      <c r="B316" s="7" t="s">
        <v>938</v>
      </c>
      <c r="C316" t="s">
        <v>17</v>
      </c>
      <c r="D316">
        <v>400709578</v>
      </c>
      <c r="E316" t="s">
        <v>937</v>
      </c>
      <c r="F316">
        <v>400095450</v>
      </c>
      <c r="G316" t="s">
        <v>6</v>
      </c>
      <c r="H316" s="1">
        <v>2</v>
      </c>
      <c r="I316" s="1">
        <v>142</v>
      </c>
      <c r="J316" s="1">
        <f>VLOOKUP(B316,'[4]AVL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8"/>
        <v>44730</v>
      </c>
      <c r="AL316" s="1">
        <f t="shared" si="59"/>
        <v>50000</v>
      </c>
      <c r="AM316" s="1">
        <f t="shared" si="62"/>
        <v>447.3</v>
      </c>
      <c r="AN316" s="1">
        <f t="shared" si="63"/>
        <v>500</v>
      </c>
      <c r="AO316" s="1">
        <f t="shared" si="64"/>
        <v>52.699999999999989</v>
      </c>
      <c r="AP316" s="1" t="s">
        <v>26</v>
      </c>
      <c r="AQ316" s="1">
        <f>VLOOKUP($B316,'[2]AVL F03 05.05.26_לעבוד'!$B$29:$H$721,6,)</f>
        <v>0</v>
      </c>
      <c r="AR316" s="1" t="s">
        <v>25</v>
      </c>
      <c r="AS316" s="1" t="s">
        <v>14</v>
      </c>
      <c r="AT316">
        <f t="shared" ref="AT316:AT327" si="66">SUM(K316:AJ316)*AY316</f>
        <v>1.42</v>
      </c>
      <c r="AU316" t="str">
        <f>VLOOKUP(B316,'[3]AVL F03 05.05.26_לעבוד'!$B$27:$B$694,1,)</f>
        <v>CRCW04020000ZSED</v>
      </c>
      <c r="AV316" t="s">
        <v>335</v>
      </c>
      <c r="AW316" t="s">
        <v>1722</v>
      </c>
      <c r="AX316" t="s">
        <v>19</v>
      </c>
      <c r="AY316">
        <v>0.01</v>
      </c>
      <c r="AZ316" t="s">
        <v>0</v>
      </c>
      <c r="BA316">
        <v>2</v>
      </c>
      <c r="BB316" t="s">
        <v>13</v>
      </c>
      <c r="BC316">
        <v>96</v>
      </c>
      <c r="BD316">
        <v>116</v>
      </c>
      <c r="BE316" t="s">
        <v>24</v>
      </c>
      <c r="BF316">
        <v>0</v>
      </c>
      <c r="BG316">
        <v>0.1</v>
      </c>
      <c r="BH316">
        <v>20</v>
      </c>
      <c r="BI316" t="s">
        <v>11</v>
      </c>
      <c r="BJ316" t="s">
        <v>23</v>
      </c>
      <c r="BK316" t="s">
        <v>5</v>
      </c>
      <c r="BL316">
        <v>1</v>
      </c>
      <c r="BM316" t="s">
        <v>38</v>
      </c>
      <c r="BN316">
        <v>0.01</v>
      </c>
      <c r="BO316" t="s">
        <v>5</v>
      </c>
      <c r="BP316">
        <v>1</v>
      </c>
      <c r="BQ316" t="s">
        <v>5</v>
      </c>
      <c r="BR316" t="s">
        <v>8</v>
      </c>
      <c r="BS316" t="s">
        <v>21</v>
      </c>
      <c r="BT316">
        <v>10000</v>
      </c>
      <c r="BU316" t="s">
        <v>6</v>
      </c>
      <c r="BV316" t="s">
        <v>31</v>
      </c>
      <c r="BW316" t="s">
        <v>20</v>
      </c>
      <c r="BX316" t="s">
        <v>3</v>
      </c>
      <c r="BY316" t="s">
        <v>19</v>
      </c>
      <c r="BZ316" t="s">
        <v>1</v>
      </c>
      <c r="CA316" t="s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29080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6490</v>
      </c>
      <c r="EN316" cm="1">
        <f t="array" ref="EN316">SUMPRODUCT($K316:$AJ316,TRANSPOSE(EN$4:EN$29))</f>
        <v>7480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60"/>
        <v>0</v>
      </c>
      <c r="FB316" t="b">
        <f t="shared" si="61"/>
        <v>0</v>
      </c>
    </row>
    <row r="317" spans="1:158" hidden="1" x14ac:dyDescent="0.2">
      <c r="A317">
        <v>376</v>
      </c>
      <c r="B317" s="7" t="s">
        <v>936</v>
      </c>
      <c r="C317" t="s">
        <v>17</v>
      </c>
      <c r="D317">
        <v>400656752</v>
      </c>
      <c r="E317" t="s">
        <v>935</v>
      </c>
      <c r="F317">
        <v>400275213</v>
      </c>
      <c r="G317" t="s">
        <v>6</v>
      </c>
      <c r="H317" s="1">
        <v>2</v>
      </c>
      <c r="I317" s="1">
        <v>16</v>
      </c>
      <c r="J317" s="1">
        <f>VLOOKUP(B317,'[4]AVL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8"/>
        <v>5040</v>
      </c>
      <c r="AL317" s="1">
        <f t="shared" si="59"/>
        <v>10000</v>
      </c>
      <c r="AM317" s="1">
        <f t="shared" si="62"/>
        <v>50.4</v>
      </c>
      <c r="AN317" s="1">
        <f t="shared" si="63"/>
        <v>100</v>
      </c>
      <c r="AO317" s="1">
        <f t="shared" si="64"/>
        <v>49.6</v>
      </c>
      <c r="AP317" s="1" t="s">
        <v>26</v>
      </c>
      <c r="AQ317" s="1">
        <f>VLOOKUP($B317,'[2]AVL F03 05.05.26_לעבוד'!$B$29:$H$721,6,)</f>
        <v>0</v>
      </c>
      <c r="AR317" s="1" t="s">
        <v>25</v>
      </c>
      <c r="AS317" s="1" t="s">
        <v>14</v>
      </c>
      <c r="AT317">
        <f t="shared" si="66"/>
        <v>0.16</v>
      </c>
      <c r="AU317" t="str">
        <f>VLOOKUP(B317,'[3]AVL F03 05.05.26_לעבוד'!$B$27:$B$694,1,)</f>
        <v>CRCW0402100KFKED</v>
      </c>
      <c r="AW317" t="s">
        <v>1722</v>
      </c>
      <c r="AX317" t="s">
        <v>19</v>
      </c>
      <c r="AY317">
        <v>0.01</v>
      </c>
      <c r="AZ317" t="s">
        <v>0</v>
      </c>
      <c r="BA317">
        <v>2</v>
      </c>
      <c r="BB317" t="s">
        <v>13</v>
      </c>
      <c r="BC317">
        <v>96</v>
      </c>
      <c r="BD317">
        <v>50</v>
      </c>
      <c r="BE317" t="s">
        <v>24</v>
      </c>
      <c r="BF317">
        <v>0</v>
      </c>
      <c r="BG317">
        <v>0.1</v>
      </c>
      <c r="BH317">
        <v>20</v>
      </c>
      <c r="BI317" t="s">
        <v>11</v>
      </c>
      <c r="BJ317" t="s">
        <v>23</v>
      </c>
      <c r="BK317" t="s">
        <v>5</v>
      </c>
      <c r="BL317">
        <v>1</v>
      </c>
      <c r="BM317" t="s">
        <v>22</v>
      </c>
      <c r="BN317">
        <v>0.01</v>
      </c>
      <c r="BO317" t="s">
        <v>5</v>
      </c>
      <c r="BP317">
        <v>1</v>
      </c>
      <c r="BQ317" t="s">
        <v>5</v>
      </c>
      <c r="BR317" t="s">
        <v>8</v>
      </c>
      <c r="BS317" t="s">
        <v>21</v>
      </c>
      <c r="BT317">
        <v>10000</v>
      </c>
      <c r="BU317" t="s">
        <v>6</v>
      </c>
      <c r="BV317" t="s">
        <v>31</v>
      </c>
      <c r="BW317" t="s">
        <v>20</v>
      </c>
      <c r="BX317" t="s">
        <v>3</v>
      </c>
      <c r="BY317" t="s">
        <v>19</v>
      </c>
      <c r="BZ317" t="s">
        <v>1</v>
      </c>
      <c r="CA317" t="s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7628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930</v>
      </c>
      <c r="EN317" cm="1">
        <f t="array" ref="EN317">SUMPRODUCT($K317:$AJ317,TRANSPOSE(EN$4:EN$29))</f>
        <v>828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60"/>
        <v>0</v>
      </c>
      <c r="FB317" t="b">
        <f t="shared" si="61"/>
        <v>0</v>
      </c>
    </row>
    <row r="318" spans="1:158" hidden="1" x14ac:dyDescent="0.2">
      <c r="A318">
        <v>377</v>
      </c>
      <c r="B318" s="7" t="s">
        <v>934</v>
      </c>
      <c r="C318" t="s">
        <v>17</v>
      </c>
      <c r="D318">
        <v>400656753</v>
      </c>
      <c r="E318" t="s">
        <v>933</v>
      </c>
      <c r="F318">
        <v>400275214</v>
      </c>
      <c r="G318" t="s">
        <v>6</v>
      </c>
      <c r="H318" s="1">
        <v>2</v>
      </c>
      <c r="I318" s="1">
        <v>309</v>
      </c>
      <c r="J318" s="1">
        <f>VLOOKUP(B318,'[4]AVL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8"/>
        <v>97335</v>
      </c>
      <c r="AL318" s="1">
        <f t="shared" si="59"/>
        <v>100000</v>
      </c>
      <c r="AM318" s="1">
        <f t="shared" si="62"/>
        <v>973.35</v>
      </c>
      <c r="AN318" s="1">
        <f t="shared" si="63"/>
        <v>1000</v>
      </c>
      <c r="AO318" s="1">
        <f t="shared" si="64"/>
        <v>26.649999999999977</v>
      </c>
      <c r="AP318" s="1" t="s">
        <v>26</v>
      </c>
      <c r="AQ318" s="1">
        <f>VLOOKUP($B318,'[2]AVL F03 05.05.26_לעבוד'!$B$29:$H$721,6,)</f>
        <v>0</v>
      </c>
      <c r="AR318" s="1" t="s">
        <v>25</v>
      </c>
      <c r="AS318" s="1" t="s">
        <v>14</v>
      </c>
      <c r="AT318">
        <f t="shared" si="66"/>
        <v>3.09</v>
      </c>
      <c r="AU318" t="str">
        <f>VLOOKUP(B318,'[3]AVL F03 05.05.26_לעבוד'!$B$27:$B$694,1,)</f>
        <v>CRCW0402100RFKED</v>
      </c>
      <c r="AW318" t="s">
        <v>1722</v>
      </c>
      <c r="AX318" t="s">
        <v>19</v>
      </c>
      <c r="AY318">
        <v>0.01</v>
      </c>
      <c r="AZ318" t="s">
        <v>0</v>
      </c>
      <c r="BA318">
        <v>2</v>
      </c>
      <c r="BB318" t="s">
        <v>13</v>
      </c>
      <c r="BC318">
        <v>96</v>
      </c>
      <c r="BD318">
        <v>41</v>
      </c>
      <c r="BE318" t="s">
        <v>24</v>
      </c>
      <c r="BF318">
        <v>0</v>
      </c>
      <c r="BG318">
        <v>0.1</v>
      </c>
      <c r="BH318">
        <v>20</v>
      </c>
      <c r="BI318" t="s">
        <v>11</v>
      </c>
      <c r="BJ318" t="s">
        <v>23</v>
      </c>
      <c r="BK318" t="s">
        <v>5</v>
      </c>
      <c r="BL318">
        <v>1</v>
      </c>
      <c r="BM318" t="s">
        <v>38</v>
      </c>
      <c r="BN318">
        <v>0.01</v>
      </c>
      <c r="BO318" t="s">
        <v>5</v>
      </c>
      <c r="BP318">
        <v>1</v>
      </c>
      <c r="BQ318" t="s">
        <v>5</v>
      </c>
      <c r="BR318" t="s">
        <v>8</v>
      </c>
      <c r="BS318" t="s">
        <v>21</v>
      </c>
      <c r="BT318">
        <v>10000</v>
      </c>
      <c r="BU318" t="s">
        <v>6</v>
      </c>
      <c r="BV318" t="s">
        <v>31</v>
      </c>
      <c r="BW318" t="s">
        <v>20</v>
      </c>
      <c r="BX318" t="s">
        <v>3</v>
      </c>
      <c r="BY318" t="s">
        <v>19</v>
      </c>
      <c r="BZ318" t="s">
        <v>1</v>
      </c>
      <c r="CA318" t="s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25634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18490</v>
      </c>
      <c r="EN318" cm="1">
        <f t="array" ref="EN318">SUMPRODUCT($K318:$AJ318,TRANSPOSE(EN$4:EN$29))</f>
        <v>17434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60"/>
        <v>0</v>
      </c>
      <c r="FB318" t="b">
        <f t="shared" si="61"/>
        <v>0</v>
      </c>
    </row>
    <row r="319" spans="1:158" hidden="1" x14ac:dyDescent="0.2">
      <c r="A319">
        <v>378</v>
      </c>
      <c r="B319" s="7" t="s">
        <v>932</v>
      </c>
      <c r="C319" t="s">
        <v>17</v>
      </c>
      <c r="D319">
        <v>400656755</v>
      </c>
      <c r="E319" t="s">
        <v>931</v>
      </c>
      <c r="F319" t="s">
        <v>930</v>
      </c>
      <c r="G319" t="s">
        <v>6</v>
      </c>
      <c r="H319" s="1">
        <v>2</v>
      </c>
      <c r="I319" s="1">
        <v>738</v>
      </c>
      <c r="J319" s="1">
        <f>VLOOKUP(B319,'[4]AVL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8"/>
        <v>232470</v>
      </c>
      <c r="AL319" s="1">
        <f t="shared" si="59"/>
        <v>240000</v>
      </c>
      <c r="AM319" s="1">
        <f t="shared" si="62"/>
        <v>2324.7000000000003</v>
      </c>
      <c r="AN319" s="1">
        <f t="shared" si="63"/>
        <v>2400</v>
      </c>
      <c r="AO319" s="1">
        <f t="shared" si="64"/>
        <v>75.299999999999727</v>
      </c>
      <c r="AP319" s="1" t="s">
        <v>26</v>
      </c>
      <c r="AQ319" s="1">
        <f>VLOOKUP($B319,'[2]AVL F03 05.05.26_לעבוד'!$B$29:$H$721,6,)</f>
        <v>0</v>
      </c>
      <c r="AR319" s="1" t="s">
        <v>25</v>
      </c>
      <c r="AS319" s="1" t="s">
        <v>14</v>
      </c>
      <c r="AT319">
        <f t="shared" si="66"/>
        <v>7.38</v>
      </c>
      <c r="AU319" t="str">
        <f>VLOOKUP(B319,'[3]AVL F03 05.05.26_לעבוד'!$B$27:$B$694,1,)</f>
        <v>CRCW040210K0FKED</v>
      </c>
      <c r="AV319" t="s">
        <v>391</v>
      </c>
      <c r="AW319" t="s">
        <v>1722</v>
      </c>
      <c r="AX319" t="s">
        <v>19</v>
      </c>
      <c r="AY319">
        <v>0.01</v>
      </c>
      <c r="AZ319" t="s">
        <v>0</v>
      </c>
      <c r="BA319">
        <v>2</v>
      </c>
      <c r="BB319" t="s">
        <v>13</v>
      </c>
      <c r="BC319">
        <v>96</v>
      </c>
      <c r="BD319">
        <v>49</v>
      </c>
      <c r="BE319" t="s">
        <v>24</v>
      </c>
      <c r="BF319">
        <v>0</v>
      </c>
      <c r="BG319">
        <v>0.1</v>
      </c>
      <c r="BH319">
        <v>20</v>
      </c>
      <c r="BI319" t="s">
        <v>11</v>
      </c>
      <c r="BJ319" t="s">
        <v>23</v>
      </c>
      <c r="BK319" t="s">
        <v>5</v>
      </c>
      <c r="BL319">
        <v>1</v>
      </c>
      <c r="BM319" t="s">
        <v>38</v>
      </c>
      <c r="BN319">
        <v>0.01</v>
      </c>
      <c r="BO319" t="s">
        <v>5</v>
      </c>
      <c r="BP319">
        <v>1</v>
      </c>
      <c r="BQ319" t="s">
        <v>5</v>
      </c>
      <c r="BR319" t="s">
        <v>8</v>
      </c>
      <c r="BS319" t="s">
        <v>21</v>
      </c>
      <c r="BT319">
        <v>10000</v>
      </c>
      <c r="BU319" t="s">
        <v>6</v>
      </c>
      <c r="BV319" t="s">
        <v>31</v>
      </c>
      <c r="BW319" t="s">
        <v>20</v>
      </c>
      <c r="BX319" t="s">
        <v>3</v>
      </c>
      <c r="BY319" t="s">
        <v>19</v>
      </c>
      <c r="BZ319" t="s">
        <v>1</v>
      </c>
      <c r="CA319" t="s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50920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45940</v>
      </c>
      <c r="EN319" cm="1">
        <f t="array" ref="EN319">SUMPRODUCT($K319:$AJ319,TRANSPOSE(EN$4:EN$29))</f>
        <v>48520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60"/>
        <v>0</v>
      </c>
      <c r="FB319" t="b">
        <f t="shared" si="61"/>
        <v>0</v>
      </c>
    </row>
    <row r="320" spans="1:158" hidden="1" x14ac:dyDescent="0.2">
      <c r="A320">
        <v>379</v>
      </c>
      <c r="B320" s="7" t="s">
        <v>929</v>
      </c>
      <c r="C320" t="s">
        <v>17</v>
      </c>
      <c r="D320">
        <v>401479709</v>
      </c>
      <c r="E320" t="s">
        <v>928</v>
      </c>
      <c r="F320">
        <v>400856338</v>
      </c>
      <c r="G320" t="s">
        <v>6</v>
      </c>
      <c r="H320" s="1">
        <v>2</v>
      </c>
      <c r="I320" s="1">
        <v>2</v>
      </c>
      <c r="J320" s="1">
        <f>VLOOKUP(B320,'[4]AVL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8"/>
        <v>630</v>
      </c>
      <c r="AL320" s="1">
        <f t="shared" si="59"/>
        <v>10000</v>
      </c>
      <c r="AM320" s="1">
        <f t="shared" si="62"/>
        <v>6.3</v>
      </c>
      <c r="AN320" s="1">
        <f t="shared" si="63"/>
        <v>100</v>
      </c>
      <c r="AO320" s="1">
        <f t="shared" si="64"/>
        <v>93.7</v>
      </c>
      <c r="AP320" s="1" t="s">
        <v>26</v>
      </c>
      <c r="AQ320" s="1">
        <f>VLOOKUP($B320,'[2]AVL F03 05.05.26_לעבוד'!$B$29:$H$721,6,)</f>
        <v>0</v>
      </c>
      <c r="AR320" s="1" t="s">
        <v>25</v>
      </c>
      <c r="AS320" s="1" t="s">
        <v>14</v>
      </c>
      <c r="AT320">
        <f t="shared" si="66"/>
        <v>0.02</v>
      </c>
      <c r="AU320" t="str">
        <f>VLOOKUP(B320,'[3]AVL F03 05.05.26_לעבוד'!$B$27:$B$694,1,)</f>
        <v>CRCW040211K0FKED</v>
      </c>
      <c r="AW320" t="s">
        <v>1722</v>
      </c>
      <c r="AX320" t="s">
        <v>19</v>
      </c>
      <c r="AY320">
        <v>0.01</v>
      </c>
      <c r="AZ320" t="s">
        <v>0</v>
      </c>
      <c r="BA320">
        <v>2</v>
      </c>
      <c r="BB320" t="s">
        <v>13</v>
      </c>
      <c r="BC320">
        <v>96</v>
      </c>
      <c r="BD320">
        <v>38</v>
      </c>
      <c r="BE320" t="s">
        <v>24</v>
      </c>
      <c r="BF320">
        <v>0</v>
      </c>
      <c r="BG320">
        <v>0.1</v>
      </c>
      <c r="BH320">
        <v>20</v>
      </c>
      <c r="BI320" t="s">
        <v>11</v>
      </c>
      <c r="BJ320" t="s">
        <v>23</v>
      </c>
      <c r="BK320" t="s">
        <v>5</v>
      </c>
      <c r="BL320">
        <v>1</v>
      </c>
      <c r="BM320" t="s">
        <v>84</v>
      </c>
      <c r="BN320">
        <v>0.01</v>
      </c>
      <c r="BO320" t="s">
        <v>5</v>
      </c>
      <c r="BP320">
        <v>1</v>
      </c>
      <c r="BQ320" t="s">
        <v>5</v>
      </c>
      <c r="BR320" t="s">
        <v>8</v>
      </c>
      <c r="BS320" t="s">
        <v>21</v>
      </c>
      <c r="BT320">
        <v>10000</v>
      </c>
      <c r="BU320" t="s">
        <v>6</v>
      </c>
      <c r="BV320" t="s">
        <v>31</v>
      </c>
      <c r="BW320" t="s">
        <v>20</v>
      </c>
      <c r="BX320" t="s">
        <v>3</v>
      </c>
      <c r="BY320" t="s">
        <v>19</v>
      </c>
      <c r="BZ320" t="s">
        <v>1</v>
      </c>
      <c r="CA320" t="s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60"/>
        <v>0</v>
      </c>
      <c r="FB320" t="b">
        <f t="shared" si="61"/>
        <v>0</v>
      </c>
    </row>
    <row r="321" spans="1:158" hidden="1" x14ac:dyDescent="0.2">
      <c r="A321">
        <v>380</v>
      </c>
      <c r="B321" s="7" t="s">
        <v>927</v>
      </c>
      <c r="C321" t="s">
        <v>17</v>
      </c>
      <c r="D321">
        <v>407997767</v>
      </c>
      <c r="E321" t="s">
        <v>926</v>
      </c>
      <c r="F321">
        <v>408002017</v>
      </c>
      <c r="G321" t="s">
        <v>6</v>
      </c>
      <c r="H321" s="1">
        <v>2</v>
      </c>
      <c r="I321" s="1">
        <v>48</v>
      </c>
      <c r="J321" s="1">
        <f>VLOOKUP(B321,'[4]AVL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8"/>
        <v>15120</v>
      </c>
      <c r="AL321" s="1">
        <f t="shared" si="59"/>
        <v>20000</v>
      </c>
      <c r="AM321" s="1">
        <f t="shared" si="62"/>
        <v>151.20000000000002</v>
      </c>
      <c r="AN321" s="1">
        <f t="shared" si="63"/>
        <v>200</v>
      </c>
      <c r="AO321" s="1">
        <f t="shared" si="64"/>
        <v>48.799999999999983</v>
      </c>
      <c r="AP321" s="1" t="s">
        <v>26</v>
      </c>
      <c r="AQ321" s="1">
        <f>VLOOKUP($B321,'[2]AVL F03 05.05.26_לעבוד'!$B$29:$H$721,6,)</f>
        <v>0</v>
      </c>
      <c r="AR321" s="1" t="s">
        <v>46</v>
      </c>
      <c r="AS321" s="1" t="s">
        <v>14</v>
      </c>
      <c r="AT321">
        <f t="shared" si="66"/>
        <v>0.48</v>
      </c>
      <c r="AU321" t="str">
        <f>VLOOKUP(B321,'[3]AVL F03 05.05.26_לעבוד'!$B$27:$B$694,1,)</f>
        <v>CRCW040211R5FKED</v>
      </c>
      <c r="AW321" t="s">
        <v>1748</v>
      </c>
      <c r="AX321" t="s">
        <v>19</v>
      </c>
      <c r="AY321">
        <v>0.01</v>
      </c>
      <c r="AZ321" t="s">
        <v>0</v>
      </c>
      <c r="BA321">
        <v>2</v>
      </c>
      <c r="BB321" t="s">
        <v>13</v>
      </c>
      <c r="BC321">
        <v>101</v>
      </c>
      <c r="BD321">
        <v>77</v>
      </c>
      <c r="BE321" t="s">
        <v>24</v>
      </c>
      <c r="BF321">
        <v>0</v>
      </c>
      <c r="BG321">
        <v>0.1</v>
      </c>
      <c r="BH321">
        <v>20</v>
      </c>
      <c r="BI321" t="s">
        <v>11</v>
      </c>
      <c r="BJ321" t="s">
        <v>23</v>
      </c>
      <c r="BK321" t="s">
        <v>5</v>
      </c>
      <c r="BL321">
        <v>1</v>
      </c>
      <c r="BM321" t="s">
        <v>38</v>
      </c>
      <c r="BN321">
        <v>0.01</v>
      </c>
      <c r="BO321" t="s">
        <v>5</v>
      </c>
      <c r="BP321">
        <v>1</v>
      </c>
      <c r="BQ321" t="s">
        <v>5</v>
      </c>
      <c r="BR321" t="s">
        <v>8</v>
      </c>
      <c r="BS321" t="s">
        <v>21</v>
      </c>
      <c r="BT321">
        <v>10000</v>
      </c>
      <c r="BU321" t="s">
        <v>6</v>
      </c>
      <c r="BV321" t="s">
        <v>31</v>
      </c>
      <c r="BW321" t="s">
        <v>20</v>
      </c>
      <c r="BX321" t="s">
        <v>3</v>
      </c>
      <c r="BY321" t="s">
        <v>19</v>
      </c>
      <c r="BZ321" t="s">
        <v>1</v>
      </c>
      <c r="CA321" t="s">
        <v>0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5</v>
      </c>
      <c r="CL321" t="s">
        <v>5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60"/>
        <v>0</v>
      </c>
      <c r="FB321" t="b">
        <f t="shared" si="61"/>
        <v>0</v>
      </c>
    </row>
    <row r="322" spans="1:158" hidden="1" x14ac:dyDescent="0.2">
      <c r="A322">
        <v>381</v>
      </c>
      <c r="B322" s="7" t="s">
        <v>925</v>
      </c>
      <c r="C322" t="s">
        <v>17</v>
      </c>
      <c r="D322">
        <v>401793062</v>
      </c>
      <c r="E322" t="s">
        <v>924</v>
      </c>
      <c r="F322">
        <v>400275341</v>
      </c>
      <c r="G322" t="s">
        <v>6</v>
      </c>
      <c r="H322" s="1">
        <v>2</v>
      </c>
      <c r="I322" s="1">
        <v>2</v>
      </c>
      <c r="J322" s="1">
        <f>VLOOKUP(B322,'[4]AVL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8"/>
        <v>630</v>
      </c>
      <c r="AL322" s="1">
        <f t="shared" si="59"/>
        <v>10000</v>
      </c>
      <c r="AM322" s="1">
        <f t="shared" si="62"/>
        <v>6.3</v>
      </c>
      <c r="AN322" s="1">
        <f t="shared" si="63"/>
        <v>100</v>
      </c>
      <c r="AO322" s="1">
        <f t="shared" si="64"/>
        <v>93.7</v>
      </c>
      <c r="AP322" s="1" t="s">
        <v>26</v>
      </c>
      <c r="AQ322" s="1">
        <f>VLOOKUP($B322,'[2]AVL F03 05.05.26_לעבוד'!$B$29:$H$721,6,)</f>
        <v>0</v>
      </c>
      <c r="AR322" s="1" t="s">
        <v>25</v>
      </c>
      <c r="AS322" s="1" t="s">
        <v>14</v>
      </c>
      <c r="AT322">
        <f t="shared" si="66"/>
        <v>0.02</v>
      </c>
      <c r="AU322" t="str">
        <f>VLOOKUP(B322,'[3]AVL F03 05.05.26_לעבוד'!$B$27:$B$694,1,)</f>
        <v>CRCW0402121KFKED</v>
      </c>
      <c r="AW322" t="s">
        <v>1722</v>
      </c>
      <c r="AX322" t="s">
        <v>19</v>
      </c>
      <c r="AY322">
        <v>0.01</v>
      </c>
      <c r="AZ322" t="s">
        <v>0</v>
      </c>
      <c r="BA322">
        <v>2</v>
      </c>
      <c r="BB322" t="s">
        <v>13</v>
      </c>
      <c r="BC322">
        <v>96</v>
      </c>
      <c r="BD322">
        <v>60</v>
      </c>
      <c r="BE322" t="s">
        <v>24</v>
      </c>
      <c r="BF322">
        <v>0</v>
      </c>
      <c r="BG322">
        <v>0.1</v>
      </c>
      <c r="BH322">
        <v>20</v>
      </c>
      <c r="BI322" t="s">
        <v>11</v>
      </c>
      <c r="BJ322" t="s">
        <v>23</v>
      </c>
      <c r="BK322" t="s">
        <v>5</v>
      </c>
      <c r="BL322">
        <v>1</v>
      </c>
      <c r="BM322" t="s">
        <v>38</v>
      </c>
      <c r="BN322">
        <v>0.01</v>
      </c>
      <c r="BO322" t="s">
        <v>5</v>
      </c>
      <c r="BP322">
        <v>1</v>
      </c>
      <c r="BQ322" t="s">
        <v>5</v>
      </c>
      <c r="BR322" t="s">
        <v>8</v>
      </c>
      <c r="BS322" t="s">
        <v>21</v>
      </c>
      <c r="BT322">
        <v>10000</v>
      </c>
      <c r="BU322" t="s">
        <v>6</v>
      </c>
      <c r="BV322" t="s">
        <v>31</v>
      </c>
      <c r="BW322" t="s">
        <v>20</v>
      </c>
      <c r="BX322" t="s">
        <v>3</v>
      </c>
      <c r="BY322" t="s">
        <v>19</v>
      </c>
      <c r="BZ322" t="s">
        <v>1</v>
      </c>
      <c r="CA322" t="s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60"/>
        <v>0</v>
      </c>
      <c r="FB322" t="b">
        <f t="shared" si="61"/>
        <v>0</v>
      </c>
    </row>
    <row r="323" spans="1:158" hidden="1" x14ac:dyDescent="0.2">
      <c r="A323">
        <v>382</v>
      </c>
      <c r="B323" s="7" t="s">
        <v>923</v>
      </c>
      <c r="C323" t="s">
        <v>17</v>
      </c>
      <c r="D323">
        <v>401239833</v>
      </c>
      <c r="E323" t="s">
        <v>922</v>
      </c>
      <c r="F323">
        <v>400275217</v>
      </c>
      <c r="G323" t="s">
        <v>6</v>
      </c>
      <c r="H323" s="1">
        <v>2</v>
      </c>
      <c r="I323" s="1">
        <v>8</v>
      </c>
      <c r="J323" s="1">
        <f>VLOOKUP(B323,'[4]AVL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8"/>
        <v>2520</v>
      </c>
      <c r="AL323" s="1">
        <f t="shared" si="59"/>
        <v>10000</v>
      </c>
      <c r="AM323" s="1">
        <f t="shared" si="62"/>
        <v>25.2</v>
      </c>
      <c r="AN323" s="1">
        <f t="shared" si="63"/>
        <v>100</v>
      </c>
      <c r="AO323" s="1">
        <f t="shared" si="64"/>
        <v>74.8</v>
      </c>
      <c r="AP323" s="1" t="s">
        <v>26</v>
      </c>
      <c r="AQ323" s="1" t="str">
        <f>VLOOKUP($B323,'[2]AVL F03 05.05.26_לעבוד'!$B$29:$H$721,6,)</f>
        <v xml:space="preserve"> </v>
      </c>
      <c r="AR323" s="1" t="s">
        <v>25</v>
      </c>
      <c r="AS323" s="1" t="s">
        <v>14</v>
      </c>
      <c r="AT323">
        <f t="shared" si="66"/>
        <v>0.08</v>
      </c>
      <c r="AU323" t="str">
        <f>VLOOKUP(B323,'[3]AVL F03 05.05.26_לעבוד'!$B$27:$B$694,1,)</f>
        <v>CRCW0402121RFKED</v>
      </c>
      <c r="AW323" t="s">
        <v>1722</v>
      </c>
      <c r="AX323" t="s">
        <v>19</v>
      </c>
      <c r="AY323">
        <v>0.01</v>
      </c>
      <c r="AZ323" t="s">
        <v>0</v>
      </c>
      <c r="BA323">
        <v>2</v>
      </c>
      <c r="BB323" t="s">
        <v>13</v>
      </c>
      <c r="BC323">
        <v>96</v>
      </c>
      <c r="BD323">
        <v>43</v>
      </c>
      <c r="BE323" t="s">
        <v>24</v>
      </c>
      <c r="BF323">
        <v>0</v>
      </c>
      <c r="BG323">
        <v>0.1</v>
      </c>
      <c r="BH323">
        <v>20</v>
      </c>
      <c r="BI323" t="s">
        <v>11</v>
      </c>
      <c r="BJ323" t="s">
        <v>23</v>
      </c>
      <c r="BK323" t="s">
        <v>5</v>
      </c>
      <c r="BL323">
        <v>1</v>
      </c>
      <c r="BM323" t="s">
        <v>38</v>
      </c>
      <c r="BN323">
        <v>0.01</v>
      </c>
      <c r="BO323" t="s">
        <v>5</v>
      </c>
      <c r="BP323">
        <v>1</v>
      </c>
      <c r="BQ323" t="s">
        <v>5</v>
      </c>
      <c r="BR323" t="s">
        <v>8</v>
      </c>
      <c r="BS323" t="s">
        <v>21</v>
      </c>
      <c r="BT323">
        <v>10000</v>
      </c>
      <c r="BU323" t="s">
        <v>6</v>
      </c>
      <c r="BV323" t="s">
        <v>31</v>
      </c>
      <c r="BW323" t="s">
        <v>20</v>
      </c>
      <c r="BX323" t="s">
        <v>3</v>
      </c>
      <c r="BY323" t="s">
        <v>19</v>
      </c>
      <c r="BZ323" t="s">
        <v>1</v>
      </c>
      <c r="CA323" t="s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60"/>
        <v>0</v>
      </c>
      <c r="FB323" t="b">
        <f t="shared" si="61"/>
        <v>0</v>
      </c>
    </row>
    <row r="324" spans="1:158" hidden="1" x14ac:dyDescent="0.2">
      <c r="A324">
        <v>383</v>
      </c>
      <c r="B324" s="7" t="s">
        <v>921</v>
      </c>
      <c r="C324" t="s">
        <v>17</v>
      </c>
      <c r="D324">
        <v>401041454</v>
      </c>
      <c r="E324" t="s">
        <v>920</v>
      </c>
      <c r="F324">
        <v>400856341</v>
      </c>
      <c r="G324" t="s">
        <v>6</v>
      </c>
      <c r="H324" s="1">
        <v>2</v>
      </c>
      <c r="I324" s="1">
        <v>3</v>
      </c>
      <c r="J324" s="1">
        <f>VLOOKUP(B324,'[4]AVL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8"/>
        <v>945</v>
      </c>
      <c r="AL324" s="1">
        <f t="shared" si="59"/>
        <v>10000</v>
      </c>
      <c r="AM324" s="1">
        <f t="shared" si="62"/>
        <v>9.4500000000000011</v>
      </c>
      <c r="AN324" s="1">
        <f t="shared" si="63"/>
        <v>100</v>
      </c>
      <c r="AO324" s="1">
        <f t="shared" si="64"/>
        <v>90.55</v>
      </c>
      <c r="AP324" s="1" t="s">
        <v>26</v>
      </c>
      <c r="AQ324" s="1">
        <f>VLOOKUP($B324,'[2]AVL F03 05.05.26_לעבוד'!$B$29:$H$721,6,)</f>
        <v>0</v>
      </c>
      <c r="AR324" s="1" t="s">
        <v>25</v>
      </c>
      <c r="AS324" s="1" t="s">
        <v>14</v>
      </c>
      <c r="AT324">
        <f t="shared" si="66"/>
        <v>0.03</v>
      </c>
      <c r="AU324" t="str">
        <f>VLOOKUP(B324,'[3]AVL F03 05.05.26_לעבוד'!$B$27:$B$694,1,)</f>
        <v>CRCW040212K1FKED</v>
      </c>
      <c r="AW324" t="s">
        <v>1722</v>
      </c>
      <c r="AX324" t="s">
        <v>19</v>
      </c>
      <c r="AY324">
        <v>0.01</v>
      </c>
      <c r="AZ324" t="s">
        <v>0</v>
      </c>
      <c r="BA324">
        <v>2</v>
      </c>
      <c r="BB324" t="s">
        <v>13</v>
      </c>
      <c r="BC324">
        <v>96</v>
      </c>
      <c r="BD324">
        <v>132</v>
      </c>
      <c r="BE324" t="s">
        <v>24</v>
      </c>
      <c r="BF324">
        <v>0</v>
      </c>
      <c r="BG324">
        <v>0.1</v>
      </c>
      <c r="BH324">
        <v>20</v>
      </c>
      <c r="BI324" t="s">
        <v>11</v>
      </c>
      <c r="BJ324" t="s">
        <v>23</v>
      </c>
      <c r="BK324" t="s">
        <v>5</v>
      </c>
      <c r="BL324">
        <v>1</v>
      </c>
      <c r="BM324" t="s">
        <v>22</v>
      </c>
      <c r="BN324">
        <v>0.01</v>
      </c>
      <c r="BO324" t="s">
        <v>5</v>
      </c>
      <c r="BP324">
        <v>1</v>
      </c>
      <c r="BQ324" t="s">
        <v>5</v>
      </c>
      <c r="BR324" t="s">
        <v>8</v>
      </c>
      <c r="BS324" t="s">
        <v>21</v>
      </c>
      <c r="BT324">
        <v>10000</v>
      </c>
      <c r="BU324" t="s">
        <v>6</v>
      </c>
      <c r="BV324" t="s">
        <v>31</v>
      </c>
      <c r="BW324" t="s">
        <v>20</v>
      </c>
      <c r="BX324" t="s">
        <v>3</v>
      </c>
      <c r="BY324" t="s">
        <v>19</v>
      </c>
      <c r="BZ324" t="s">
        <v>1</v>
      </c>
      <c r="CA324" t="s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60"/>
        <v>0</v>
      </c>
      <c r="FB324" t="b">
        <f t="shared" si="61"/>
        <v>0</v>
      </c>
    </row>
    <row r="325" spans="1:158" hidden="1" x14ac:dyDescent="0.2">
      <c r="A325">
        <v>384</v>
      </c>
      <c r="B325" s="7" t="s">
        <v>919</v>
      </c>
      <c r="C325" t="s">
        <v>17</v>
      </c>
      <c r="D325">
        <v>401479713</v>
      </c>
      <c r="E325" t="s">
        <v>918</v>
      </c>
      <c r="F325">
        <v>400294459</v>
      </c>
      <c r="G325" t="s">
        <v>6</v>
      </c>
      <c r="H325" s="1">
        <v>2</v>
      </c>
      <c r="I325" s="1">
        <v>24</v>
      </c>
      <c r="J325" s="1">
        <f>VLOOKUP(B325,'[4]AVL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8"/>
        <v>7560</v>
      </c>
      <c r="AL325" s="1">
        <f t="shared" si="59"/>
        <v>10000</v>
      </c>
      <c r="AM325" s="1">
        <f t="shared" ref="AM325:AM356" si="67">AK325*AY325</f>
        <v>75.600000000000009</v>
      </c>
      <c r="AN325" s="1">
        <f t="shared" ref="AN325:AN356" si="68">AL325*AY325</f>
        <v>100</v>
      </c>
      <c r="AO325" s="1">
        <f t="shared" ref="AO325:AO356" si="69">AN325-AM325</f>
        <v>24.399999999999991</v>
      </c>
      <c r="AP325" s="1" t="s">
        <v>26</v>
      </c>
      <c r="AQ325" s="1">
        <f>VLOOKUP($B325,'[2]AVL F03 05.05.26_לעבוד'!$B$29:$H$721,6,)</f>
        <v>0</v>
      </c>
      <c r="AR325" s="1" t="s">
        <v>46</v>
      </c>
      <c r="AS325" s="1" t="s">
        <v>14</v>
      </c>
      <c r="AT325">
        <f t="shared" si="66"/>
        <v>0.24</v>
      </c>
      <c r="AU325" t="str">
        <f>VLOOKUP(B325,'[3]AVL F03 05.05.26_לעבוד'!$B$27:$B$694,1,)</f>
        <v>CRCW040212R1FKED</v>
      </c>
      <c r="AW325" t="s">
        <v>1748</v>
      </c>
      <c r="AX325" t="s">
        <v>19</v>
      </c>
      <c r="AY325">
        <v>0.01</v>
      </c>
      <c r="AZ325" t="s">
        <v>0</v>
      </c>
      <c r="BA325">
        <v>2</v>
      </c>
      <c r="BB325" t="s">
        <v>13</v>
      </c>
      <c r="BC325">
        <v>96</v>
      </c>
      <c r="BD325">
        <v>105</v>
      </c>
      <c r="BE325" t="s">
        <v>24</v>
      </c>
      <c r="BF325">
        <v>0</v>
      </c>
      <c r="BG325">
        <v>0.1</v>
      </c>
      <c r="BH325">
        <v>20</v>
      </c>
      <c r="BI325" t="s">
        <v>11</v>
      </c>
      <c r="BJ325" t="s">
        <v>23</v>
      </c>
      <c r="BK325" t="s">
        <v>5</v>
      </c>
      <c r="BL325">
        <v>1</v>
      </c>
      <c r="BM325" t="s">
        <v>38</v>
      </c>
      <c r="BN325">
        <v>0.01</v>
      </c>
      <c r="BO325" t="s">
        <v>5</v>
      </c>
      <c r="BP325">
        <v>1</v>
      </c>
      <c r="BQ325" t="s">
        <v>5</v>
      </c>
      <c r="BR325" t="s">
        <v>8</v>
      </c>
      <c r="BS325" t="s">
        <v>21</v>
      </c>
      <c r="BT325">
        <v>10000</v>
      </c>
      <c r="BU325" t="s">
        <v>6</v>
      </c>
      <c r="BV325" t="s">
        <v>31</v>
      </c>
      <c r="BW325" t="s">
        <v>20</v>
      </c>
      <c r="BX325" t="s">
        <v>3</v>
      </c>
      <c r="BY325" t="s">
        <v>19</v>
      </c>
      <c r="BZ325" t="s">
        <v>1</v>
      </c>
      <c r="CA325" t="s">
        <v>0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2360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0</v>
      </c>
      <c r="EN325" cm="1">
        <f t="array" ref="EN325">SUMPRODUCT($K325:$AJ325,TRANSPOSE(EN$4:EN$29))</f>
        <v>2160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60"/>
        <v>0</v>
      </c>
      <c r="FB325" t="b">
        <f t="shared" si="61"/>
        <v>0</v>
      </c>
    </row>
    <row r="326" spans="1:158" hidden="1" x14ac:dyDescent="0.2">
      <c r="A326">
        <v>385</v>
      </c>
      <c r="B326" s="7" t="s">
        <v>917</v>
      </c>
      <c r="C326" t="s">
        <v>17</v>
      </c>
      <c r="D326">
        <v>414258419</v>
      </c>
      <c r="E326" t="s">
        <v>916</v>
      </c>
      <c r="F326">
        <v>400494660</v>
      </c>
      <c r="G326" t="s">
        <v>6</v>
      </c>
      <c r="H326" s="1">
        <v>2</v>
      </c>
      <c r="I326" s="1">
        <v>10</v>
      </c>
      <c r="J326" s="1">
        <f>VLOOKUP(B326,'[4]AVL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8"/>
        <v>3150</v>
      </c>
      <c r="AL326" s="1">
        <f t="shared" si="59"/>
        <v>10000</v>
      </c>
      <c r="AM326" s="1">
        <f t="shared" si="67"/>
        <v>31.5</v>
      </c>
      <c r="AN326" s="1">
        <f t="shared" si="68"/>
        <v>100</v>
      </c>
      <c r="AO326" s="1">
        <f t="shared" si="69"/>
        <v>68.5</v>
      </c>
      <c r="AP326" s="1" t="s">
        <v>26</v>
      </c>
      <c r="AQ326" s="1">
        <f>VLOOKUP($B326,'[2]AVL F03 05.05.26_לעבוד'!$B$29:$H$721,6,)</f>
        <v>0</v>
      </c>
      <c r="AR326" s="1" t="s">
        <v>46</v>
      </c>
      <c r="AS326" s="1" t="s">
        <v>14</v>
      </c>
      <c r="AT326">
        <f t="shared" si="66"/>
        <v>0.1</v>
      </c>
      <c r="AU326" t="str">
        <f>VLOOKUP(B326,'[3]AVL F03 05.05.26_לעבוד'!$B$27:$B$694,1,)</f>
        <v>CRCW0402133RFKED</v>
      </c>
      <c r="AW326" t="s">
        <v>1748</v>
      </c>
      <c r="AX326" t="s">
        <v>19</v>
      </c>
      <c r="AY326">
        <v>0.01</v>
      </c>
      <c r="AZ326" t="s">
        <v>0</v>
      </c>
      <c r="BA326">
        <v>2</v>
      </c>
      <c r="BB326" t="s">
        <v>13</v>
      </c>
      <c r="BC326">
        <v>96</v>
      </c>
      <c r="BD326">
        <v>48</v>
      </c>
      <c r="BE326" t="s">
        <v>24</v>
      </c>
      <c r="BF326">
        <v>0</v>
      </c>
      <c r="BG326">
        <v>0.1</v>
      </c>
      <c r="BH326">
        <v>20</v>
      </c>
      <c r="BI326" t="s">
        <v>11</v>
      </c>
      <c r="BJ326" t="s">
        <v>23</v>
      </c>
      <c r="BK326" t="s">
        <v>5</v>
      </c>
      <c r="BL326">
        <v>1</v>
      </c>
      <c r="BM326" t="s">
        <v>22</v>
      </c>
      <c r="BN326">
        <v>0.01</v>
      </c>
      <c r="BO326" t="s">
        <v>5</v>
      </c>
      <c r="BP326">
        <v>1</v>
      </c>
      <c r="BQ326" t="s">
        <v>5</v>
      </c>
      <c r="BR326" t="s">
        <v>8</v>
      </c>
      <c r="BS326" t="s">
        <v>21</v>
      </c>
      <c r="BT326">
        <v>10000</v>
      </c>
      <c r="BU326" t="s">
        <v>6</v>
      </c>
      <c r="BV326" t="s">
        <v>31</v>
      </c>
      <c r="BW326" t="s">
        <v>20</v>
      </c>
      <c r="BX326" t="s">
        <v>3</v>
      </c>
      <c r="BY326" t="s">
        <v>19</v>
      </c>
      <c r="BZ326" t="s">
        <v>1</v>
      </c>
      <c r="CA326" t="s">
        <v>0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60"/>
        <v>0</v>
      </c>
      <c r="FB326" t="b">
        <f t="shared" si="61"/>
        <v>0</v>
      </c>
    </row>
    <row r="327" spans="1:158" hidden="1" x14ac:dyDescent="0.2">
      <c r="A327">
        <v>386</v>
      </c>
      <c r="B327" s="7" t="s">
        <v>915</v>
      </c>
      <c r="C327" t="s">
        <v>17</v>
      </c>
      <c r="D327">
        <v>401265796</v>
      </c>
      <c r="E327" t="s">
        <v>914</v>
      </c>
      <c r="F327">
        <v>400856344</v>
      </c>
      <c r="G327" t="s">
        <v>6</v>
      </c>
      <c r="H327" s="1">
        <v>2</v>
      </c>
      <c r="I327" s="1">
        <v>2</v>
      </c>
      <c r="J327" s="1">
        <f>VLOOKUP(B327,'[4]AVL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8"/>
        <v>630</v>
      </c>
      <c r="AL327" s="1">
        <f t="shared" si="59"/>
        <v>10000</v>
      </c>
      <c r="AM327" s="1">
        <f t="shared" si="67"/>
        <v>6.3</v>
      </c>
      <c r="AN327" s="1">
        <f t="shared" si="68"/>
        <v>100</v>
      </c>
      <c r="AO327" s="1">
        <f t="shared" si="69"/>
        <v>93.7</v>
      </c>
      <c r="AP327" s="1" t="s">
        <v>26</v>
      </c>
      <c r="AQ327" s="1">
        <f>VLOOKUP($B327,'[2]AVL F03 05.05.26_לעבוד'!$B$29:$H$721,6,)</f>
        <v>0</v>
      </c>
      <c r="AR327" s="1" t="s">
        <v>25</v>
      </c>
      <c r="AS327" s="1" t="s">
        <v>14</v>
      </c>
      <c r="AT327">
        <f t="shared" si="66"/>
        <v>0.02</v>
      </c>
      <c r="AU327" t="str">
        <f>VLOOKUP(B327,'[3]AVL F03 05.05.26_לעבוד'!$B$27:$B$694,1,)</f>
        <v>CRCW040213K3FKED</v>
      </c>
      <c r="AW327" t="s">
        <v>1722</v>
      </c>
      <c r="AX327" t="s">
        <v>41</v>
      </c>
      <c r="AY327">
        <v>0.01</v>
      </c>
      <c r="AZ327" t="s">
        <v>0</v>
      </c>
      <c r="BA327">
        <v>2</v>
      </c>
      <c r="BB327" t="s">
        <v>13</v>
      </c>
      <c r="BC327">
        <v>96</v>
      </c>
      <c r="BD327">
        <v>60</v>
      </c>
      <c r="BE327" t="s">
        <v>24</v>
      </c>
      <c r="BF327">
        <v>0</v>
      </c>
      <c r="BG327">
        <v>0.1</v>
      </c>
      <c r="BH327">
        <v>20</v>
      </c>
      <c r="BI327" t="s">
        <v>11</v>
      </c>
      <c r="BJ327" t="s">
        <v>23</v>
      </c>
      <c r="BK327" t="s">
        <v>5</v>
      </c>
      <c r="BL327">
        <v>1</v>
      </c>
      <c r="BM327" t="s">
        <v>38</v>
      </c>
      <c r="BN327">
        <v>0.01</v>
      </c>
      <c r="BO327" t="s">
        <v>5</v>
      </c>
      <c r="BP327">
        <v>1</v>
      </c>
      <c r="BQ327" t="s">
        <v>5</v>
      </c>
      <c r="BR327" t="s">
        <v>8</v>
      </c>
      <c r="BS327" t="s">
        <v>21</v>
      </c>
      <c r="BT327">
        <v>10000</v>
      </c>
      <c r="BU327" t="s">
        <v>6</v>
      </c>
      <c r="BV327" t="s">
        <v>31</v>
      </c>
      <c r="BW327" t="s">
        <v>20</v>
      </c>
      <c r="BX327" t="s">
        <v>3</v>
      </c>
      <c r="BY327" t="s">
        <v>41</v>
      </c>
      <c r="BZ327" t="s">
        <v>1</v>
      </c>
      <c r="CA327" t="s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60"/>
        <v>0</v>
      </c>
      <c r="FB327" t="b">
        <f t="shared" si="61"/>
        <v>0</v>
      </c>
    </row>
    <row r="328" spans="1:158" hidden="1" x14ac:dyDescent="0.2">
      <c r="A328">
        <v>387</v>
      </c>
      <c r="B328" s="7" t="s">
        <v>913</v>
      </c>
      <c r="C328" t="s">
        <v>17</v>
      </c>
      <c r="D328">
        <v>408368702</v>
      </c>
      <c r="E328" t="s">
        <v>912</v>
      </c>
      <c r="F328">
        <v>408386919</v>
      </c>
      <c r="G328" t="s">
        <v>6</v>
      </c>
      <c r="H328" s="1">
        <v>2</v>
      </c>
      <c r="I328" s="1">
        <v>1</v>
      </c>
      <c r="J328" s="1">
        <f>VLOOKUP(B328,'[4]AVL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8"/>
        <v>315</v>
      </c>
      <c r="AL328" s="1">
        <f t="shared" si="59"/>
        <v>10000</v>
      </c>
      <c r="AM328" s="1">
        <f t="shared" si="67"/>
        <v>2.2050000000000001</v>
      </c>
      <c r="AN328" s="1">
        <f t="shared" si="68"/>
        <v>70</v>
      </c>
      <c r="AO328" s="1">
        <f t="shared" si="69"/>
        <v>67.795000000000002</v>
      </c>
      <c r="AP328" s="1" t="s">
        <v>26</v>
      </c>
      <c r="AQ328" s="1">
        <f>VLOOKUP($B328,'[2]AVL F03 05.05.26_לעבוד'!$B$29:$H$721,6,)</f>
        <v>0</v>
      </c>
      <c r="AR328" s="1" t="s">
        <v>25</v>
      </c>
      <c r="AS328" s="1" t="s">
        <v>14</v>
      </c>
      <c r="AT328">
        <v>7.0000000000000001E-3</v>
      </c>
      <c r="AU328" t="str">
        <f>VLOOKUP(B328,'[3]AVL F03 05.05.26_לעבוד'!$B$27:$B$694,1,)</f>
        <v>CRCW0402140KFKED</v>
      </c>
      <c r="AW328" t="s">
        <v>1722</v>
      </c>
      <c r="AX328">
        <v>1</v>
      </c>
      <c r="AY328">
        <f>AT328</f>
        <v>7.0000000000000001E-3</v>
      </c>
      <c r="AZ328" t="s">
        <v>0</v>
      </c>
      <c r="BA328">
        <v>2</v>
      </c>
      <c r="BB328" t="s">
        <v>13</v>
      </c>
      <c r="BC328">
        <v>99</v>
      </c>
      <c r="BD328">
        <v>60</v>
      </c>
      <c r="BE328" t="s">
        <v>24</v>
      </c>
      <c r="BF328">
        <v>0</v>
      </c>
      <c r="BG328">
        <v>0</v>
      </c>
      <c r="BH328">
        <v>20</v>
      </c>
      <c r="BI328" t="s">
        <v>11</v>
      </c>
      <c r="BJ328" t="s">
        <v>23</v>
      </c>
      <c r="BK328" t="s">
        <v>5</v>
      </c>
      <c r="BL328">
        <v>1</v>
      </c>
      <c r="BM328" t="s">
        <v>22</v>
      </c>
      <c r="BN328">
        <v>0</v>
      </c>
      <c r="BO328" t="s">
        <v>5</v>
      </c>
      <c r="BP328">
        <v>1</v>
      </c>
      <c r="BQ328" t="s">
        <v>5</v>
      </c>
      <c r="BR328" t="s">
        <v>8</v>
      </c>
      <c r="BS328" t="s">
        <v>21</v>
      </c>
      <c r="BT328">
        <v>10000</v>
      </c>
      <c r="BU328" t="s">
        <v>6</v>
      </c>
      <c r="BV328" t="s">
        <v>31</v>
      </c>
      <c r="BW328" t="s">
        <v>20</v>
      </c>
      <c r="BX328" t="s">
        <v>3</v>
      </c>
      <c r="BY328">
        <v>1</v>
      </c>
      <c r="BZ328">
        <v>0</v>
      </c>
      <c r="CA328" t="s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60"/>
        <v>0</v>
      </c>
      <c r="FB328" t="b">
        <f t="shared" si="61"/>
        <v>0</v>
      </c>
    </row>
    <row r="329" spans="1:158" hidden="1" x14ac:dyDescent="0.2">
      <c r="A329">
        <v>388</v>
      </c>
      <c r="B329" s="7" t="s">
        <v>911</v>
      </c>
      <c r="C329" t="s">
        <v>17</v>
      </c>
      <c r="D329">
        <v>407648197</v>
      </c>
      <c r="E329" t="s">
        <v>910</v>
      </c>
      <c r="F329">
        <v>405545120</v>
      </c>
      <c r="G329" t="s">
        <v>6</v>
      </c>
      <c r="H329" s="1">
        <v>2</v>
      </c>
      <c r="I329" s="1">
        <v>1</v>
      </c>
      <c r="J329" s="1">
        <f>VLOOKUP(B329,'[4]AVL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8"/>
        <v>315</v>
      </c>
      <c r="AL329" s="1">
        <f t="shared" si="59"/>
        <v>10000</v>
      </c>
      <c r="AM329" s="1">
        <f t="shared" si="67"/>
        <v>2.2050000000000001</v>
      </c>
      <c r="AN329" s="1">
        <f t="shared" si="68"/>
        <v>70</v>
      </c>
      <c r="AO329" s="1">
        <f t="shared" si="69"/>
        <v>67.795000000000002</v>
      </c>
      <c r="AP329" s="1" t="s">
        <v>26</v>
      </c>
      <c r="AQ329" s="1">
        <f>VLOOKUP($B329,'[2]AVL F03 05.05.26_לעבוד'!$B$29:$H$721,6,)</f>
        <v>0</v>
      </c>
      <c r="AR329" s="1" t="s">
        <v>25</v>
      </c>
      <c r="AS329" s="1" t="s">
        <v>14</v>
      </c>
      <c r="AT329">
        <v>7.0000000000000001E-3</v>
      </c>
      <c r="AU329" t="str">
        <f>VLOOKUP(B329,'[3]AVL F03 05.05.26_לעבוד'!$B$27:$B$694,1,)</f>
        <v>CRCW040214K7FKED</v>
      </c>
      <c r="AW329" t="s">
        <v>1722</v>
      </c>
      <c r="AX329" t="s">
        <v>19</v>
      </c>
      <c r="AY329">
        <f>AT329</f>
        <v>7.0000000000000001E-3</v>
      </c>
      <c r="AZ329" t="s">
        <v>0</v>
      </c>
      <c r="BA329">
        <v>2</v>
      </c>
      <c r="BB329" t="s">
        <v>13</v>
      </c>
      <c r="BC329">
        <v>101</v>
      </c>
      <c r="BD329">
        <v>48</v>
      </c>
      <c r="BE329" t="s">
        <v>24</v>
      </c>
      <c r="BF329">
        <v>0</v>
      </c>
      <c r="BG329">
        <v>0</v>
      </c>
      <c r="BH329">
        <v>20</v>
      </c>
      <c r="BI329" t="s">
        <v>11</v>
      </c>
      <c r="BJ329" t="s">
        <v>23</v>
      </c>
      <c r="BK329" t="s">
        <v>5</v>
      </c>
      <c r="BL329">
        <v>1</v>
      </c>
      <c r="BM329" t="s">
        <v>22</v>
      </c>
      <c r="BN329">
        <v>0</v>
      </c>
      <c r="BO329" t="s">
        <v>5</v>
      </c>
      <c r="BP329">
        <v>1</v>
      </c>
      <c r="BQ329" t="s">
        <v>5</v>
      </c>
      <c r="BR329" t="s">
        <v>8</v>
      </c>
      <c r="BS329" t="s">
        <v>21</v>
      </c>
      <c r="BT329">
        <v>10000</v>
      </c>
      <c r="BU329" t="s">
        <v>6</v>
      </c>
      <c r="BV329" t="s">
        <v>31</v>
      </c>
      <c r="BW329" t="s">
        <v>20</v>
      </c>
      <c r="BX329" t="s">
        <v>3</v>
      </c>
      <c r="BY329" t="s">
        <v>19</v>
      </c>
      <c r="BZ329" t="s">
        <v>1</v>
      </c>
      <c r="CA329" t="s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60"/>
        <v>0</v>
      </c>
      <c r="FB329" t="b">
        <f t="shared" si="61"/>
        <v>0</v>
      </c>
    </row>
    <row r="330" spans="1:158" hidden="1" x14ac:dyDescent="0.2">
      <c r="A330">
        <v>389</v>
      </c>
      <c r="B330" s="7" t="s">
        <v>909</v>
      </c>
      <c r="C330" t="s">
        <v>17</v>
      </c>
      <c r="D330">
        <v>401281030</v>
      </c>
      <c r="E330" t="s">
        <v>908</v>
      </c>
      <c r="F330">
        <v>400294083</v>
      </c>
      <c r="G330" t="s">
        <v>6</v>
      </c>
      <c r="H330" s="1">
        <v>2</v>
      </c>
      <c r="I330" s="1">
        <v>10</v>
      </c>
      <c r="J330" s="1">
        <f>VLOOKUP(B330,'[4]AVL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8"/>
        <v>3150</v>
      </c>
      <c r="AL330" s="1">
        <f t="shared" si="59"/>
        <v>10000</v>
      </c>
      <c r="AM330" s="1">
        <f t="shared" si="67"/>
        <v>31.5</v>
      </c>
      <c r="AN330" s="1">
        <f t="shared" si="68"/>
        <v>100</v>
      </c>
      <c r="AO330" s="1">
        <f t="shared" si="69"/>
        <v>68.5</v>
      </c>
      <c r="AP330" s="1" t="s">
        <v>26</v>
      </c>
      <c r="AQ330" s="1">
        <f>VLOOKUP($B330,'[2]AVL F03 05.05.26_לעבוד'!$B$29:$H$721,6,)</f>
        <v>0</v>
      </c>
      <c r="AR330" s="1" t="s">
        <v>25</v>
      </c>
      <c r="AS330" s="1" t="s">
        <v>14</v>
      </c>
      <c r="AT330">
        <f t="shared" ref="AT330:AT336" si="70">SUM(K330:AJ330)*AY330</f>
        <v>0.1</v>
      </c>
      <c r="AU330" t="str">
        <f>VLOOKUP(B330,'[3]AVL F03 05.05.26_לעבוד'!$B$27:$B$694,1,)</f>
        <v>CRCW0402150RFKED</v>
      </c>
      <c r="AW330" t="s">
        <v>1722</v>
      </c>
      <c r="AX330" t="s">
        <v>19</v>
      </c>
      <c r="AY330">
        <v>0.01</v>
      </c>
      <c r="AZ330" t="s">
        <v>0</v>
      </c>
      <c r="BA330">
        <v>2</v>
      </c>
      <c r="BB330" t="s">
        <v>13</v>
      </c>
      <c r="BC330">
        <v>96</v>
      </c>
      <c r="BD330">
        <v>77</v>
      </c>
      <c r="BE330" t="s">
        <v>24</v>
      </c>
      <c r="BF330">
        <v>0</v>
      </c>
      <c r="BG330">
        <v>0.1</v>
      </c>
      <c r="BH330">
        <v>20</v>
      </c>
      <c r="BI330" t="s">
        <v>11</v>
      </c>
      <c r="BJ330" t="s">
        <v>23</v>
      </c>
      <c r="BK330" t="s">
        <v>5</v>
      </c>
      <c r="BL330">
        <v>1</v>
      </c>
      <c r="BM330" t="s">
        <v>22</v>
      </c>
      <c r="BN330">
        <v>0.01</v>
      </c>
      <c r="BO330" t="s">
        <v>5</v>
      </c>
      <c r="BP330">
        <v>1</v>
      </c>
      <c r="BQ330" t="s">
        <v>5</v>
      </c>
      <c r="BR330" t="s">
        <v>8</v>
      </c>
      <c r="BS330" t="s">
        <v>21</v>
      </c>
      <c r="BT330">
        <v>10000</v>
      </c>
      <c r="BU330" t="s">
        <v>6</v>
      </c>
      <c r="BV330" t="s">
        <v>31</v>
      </c>
      <c r="BW330" t="s">
        <v>20</v>
      </c>
      <c r="BX330" t="s">
        <v>3</v>
      </c>
      <c r="BY330" t="s">
        <v>19</v>
      </c>
      <c r="BZ330" t="s">
        <v>1</v>
      </c>
      <c r="CA330" t="s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60"/>
        <v>0</v>
      </c>
      <c r="FB330" t="b">
        <f t="shared" si="61"/>
        <v>0</v>
      </c>
    </row>
    <row r="331" spans="1:158" hidden="1" x14ac:dyDescent="0.2">
      <c r="A331">
        <v>390</v>
      </c>
      <c r="B331" s="7" t="s">
        <v>907</v>
      </c>
      <c r="C331" t="s">
        <v>17</v>
      </c>
      <c r="D331">
        <v>400656759</v>
      </c>
      <c r="E331" t="s">
        <v>906</v>
      </c>
      <c r="F331">
        <v>400012232</v>
      </c>
      <c r="G331" t="s">
        <v>6</v>
      </c>
      <c r="H331" s="1">
        <v>2</v>
      </c>
      <c r="I331" s="1">
        <v>4</v>
      </c>
      <c r="J331" s="1">
        <f>VLOOKUP(B331,'[4]AVL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8"/>
        <v>1260</v>
      </c>
      <c r="AL331" s="1">
        <f t="shared" si="59"/>
        <v>10000</v>
      </c>
      <c r="AM331" s="1">
        <f t="shared" si="67"/>
        <v>12.6</v>
      </c>
      <c r="AN331" s="1">
        <f t="shared" si="68"/>
        <v>100</v>
      </c>
      <c r="AO331" s="1">
        <f t="shared" si="69"/>
        <v>87.4</v>
      </c>
      <c r="AP331" s="1" t="s">
        <v>26</v>
      </c>
      <c r="AQ331" s="1">
        <f>VLOOKUP($B331,'[2]AVL F03 05.05.26_לעבוד'!$B$29:$H$721,6,)</f>
        <v>0</v>
      </c>
      <c r="AR331" s="1" t="s">
        <v>25</v>
      </c>
      <c r="AS331" s="1" t="s">
        <v>14</v>
      </c>
      <c r="AT331">
        <f t="shared" si="70"/>
        <v>0.04</v>
      </c>
      <c r="AU331" t="str">
        <f>VLOOKUP(B331,'[3]AVL F03 05.05.26_לעבוד'!$B$27:$B$694,1,)</f>
        <v>CRCW040215K0FKED</v>
      </c>
      <c r="AW331" t="s">
        <v>1722</v>
      </c>
      <c r="AX331" t="s">
        <v>19</v>
      </c>
      <c r="AY331">
        <v>0.01</v>
      </c>
      <c r="AZ331" t="s">
        <v>0</v>
      </c>
      <c r="BA331">
        <v>2</v>
      </c>
      <c r="BB331" t="s">
        <v>13</v>
      </c>
      <c r="BC331">
        <v>96</v>
      </c>
      <c r="BD331">
        <v>38</v>
      </c>
      <c r="BE331" t="s">
        <v>24</v>
      </c>
      <c r="BF331">
        <v>0</v>
      </c>
      <c r="BG331">
        <v>0.1</v>
      </c>
      <c r="BH331">
        <v>20</v>
      </c>
      <c r="BI331" t="s">
        <v>11</v>
      </c>
      <c r="BJ331" t="s">
        <v>23</v>
      </c>
      <c r="BK331" t="s">
        <v>5</v>
      </c>
      <c r="BL331">
        <v>1</v>
      </c>
      <c r="BM331" t="s">
        <v>38</v>
      </c>
      <c r="BN331">
        <v>0.01</v>
      </c>
      <c r="BO331" t="s">
        <v>5</v>
      </c>
      <c r="BP331">
        <v>1</v>
      </c>
      <c r="BQ331" t="s">
        <v>5</v>
      </c>
      <c r="BR331" t="s">
        <v>8</v>
      </c>
      <c r="BS331" t="s">
        <v>21</v>
      </c>
      <c r="BT331">
        <v>10000</v>
      </c>
      <c r="BU331" t="s">
        <v>6</v>
      </c>
      <c r="BV331" t="s">
        <v>5</v>
      </c>
      <c r="BW331" t="s">
        <v>20</v>
      </c>
      <c r="BX331" t="s">
        <v>3</v>
      </c>
      <c r="BY331" t="s">
        <v>19</v>
      </c>
      <c r="BZ331" t="s">
        <v>1</v>
      </c>
      <c r="CA331" t="s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60"/>
        <v>0</v>
      </c>
      <c r="FB331" t="b">
        <f t="shared" si="61"/>
        <v>0</v>
      </c>
    </row>
    <row r="332" spans="1:158" hidden="1" x14ac:dyDescent="0.2">
      <c r="A332">
        <v>391</v>
      </c>
      <c r="B332" s="7" t="s">
        <v>905</v>
      </c>
      <c r="C332" t="s">
        <v>17</v>
      </c>
      <c r="D332">
        <v>401234987</v>
      </c>
      <c r="E332" t="s">
        <v>904</v>
      </c>
      <c r="F332">
        <v>400275408</v>
      </c>
      <c r="G332" t="s">
        <v>6</v>
      </c>
      <c r="H332" s="1">
        <v>2</v>
      </c>
      <c r="I332" s="1">
        <v>10</v>
      </c>
      <c r="J332" s="1">
        <f>VLOOKUP(B332,'[4]AVL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8"/>
        <v>3150</v>
      </c>
      <c r="AL332" s="1">
        <f t="shared" si="59"/>
        <v>10000</v>
      </c>
      <c r="AM332" s="1">
        <f t="shared" si="67"/>
        <v>31.5</v>
      </c>
      <c r="AN332" s="1">
        <f t="shared" si="68"/>
        <v>100</v>
      </c>
      <c r="AO332" s="1">
        <f t="shared" si="69"/>
        <v>68.5</v>
      </c>
      <c r="AP332" s="1" t="s">
        <v>26</v>
      </c>
      <c r="AQ332" s="1">
        <f>VLOOKUP($B332,'[2]AVL F03 05.05.26_לעבוד'!$B$29:$H$721,6,)</f>
        <v>0</v>
      </c>
      <c r="AR332" s="1" t="s">
        <v>25</v>
      </c>
      <c r="AS332" s="1" t="s">
        <v>14</v>
      </c>
      <c r="AT332">
        <f t="shared" si="70"/>
        <v>0.1</v>
      </c>
      <c r="AU332" t="str">
        <f>VLOOKUP(B332,'[3]AVL F03 05.05.26_לעבוד'!$B$27:$B$694,1,)</f>
        <v>CRCW0402178RFKED</v>
      </c>
      <c r="AW332" t="s">
        <v>1722</v>
      </c>
      <c r="AX332" t="s">
        <v>19</v>
      </c>
      <c r="AY332">
        <v>0.01</v>
      </c>
      <c r="AZ332" t="s">
        <v>0</v>
      </c>
      <c r="BA332">
        <v>2</v>
      </c>
      <c r="BB332" t="s">
        <v>13</v>
      </c>
      <c r="BC332">
        <v>96</v>
      </c>
      <c r="BD332">
        <v>64</v>
      </c>
      <c r="BE332" t="s">
        <v>24</v>
      </c>
      <c r="BF332">
        <v>0</v>
      </c>
      <c r="BG332">
        <v>0.1</v>
      </c>
      <c r="BH332">
        <v>20</v>
      </c>
      <c r="BI332" t="s">
        <v>11</v>
      </c>
      <c r="BJ332" t="s">
        <v>23</v>
      </c>
      <c r="BK332" t="s">
        <v>5</v>
      </c>
      <c r="BL332">
        <v>1</v>
      </c>
      <c r="BM332" t="s">
        <v>22</v>
      </c>
      <c r="BN332">
        <v>0.01</v>
      </c>
      <c r="BO332" t="s">
        <v>5</v>
      </c>
      <c r="BP332">
        <v>1</v>
      </c>
      <c r="BQ332" t="s">
        <v>5</v>
      </c>
      <c r="BR332" t="s">
        <v>8</v>
      </c>
      <c r="BS332" t="s">
        <v>21</v>
      </c>
      <c r="BT332">
        <v>10000</v>
      </c>
      <c r="BU332" t="s">
        <v>6</v>
      </c>
      <c r="BV332" t="s">
        <v>31</v>
      </c>
      <c r="BW332" t="s">
        <v>20</v>
      </c>
      <c r="BX332" t="s">
        <v>3</v>
      </c>
      <c r="BY332" t="s">
        <v>19</v>
      </c>
      <c r="BZ332" t="s">
        <v>1</v>
      </c>
      <c r="CA332" t="s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60"/>
        <v>0</v>
      </c>
      <c r="FB332" t="b">
        <f t="shared" si="61"/>
        <v>0</v>
      </c>
    </row>
    <row r="333" spans="1:158" hidden="1" x14ac:dyDescent="0.2">
      <c r="A333">
        <v>392</v>
      </c>
      <c r="B333" s="7" t="s">
        <v>903</v>
      </c>
      <c r="C333" t="s">
        <v>17</v>
      </c>
      <c r="D333">
        <v>401481540</v>
      </c>
      <c r="E333" t="s">
        <v>902</v>
      </c>
      <c r="F333">
        <v>400275409</v>
      </c>
      <c r="G333" t="s">
        <v>6</v>
      </c>
      <c r="H333" s="1">
        <v>2</v>
      </c>
      <c r="I333" s="1">
        <v>1</v>
      </c>
      <c r="J333" s="1">
        <f>VLOOKUP(B333,'[4]AVL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8"/>
        <v>315</v>
      </c>
      <c r="AL333" s="1">
        <f t="shared" si="59"/>
        <v>10000</v>
      </c>
      <c r="AM333" s="1">
        <f t="shared" si="67"/>
        <v>3.15</v>
      </c>
      <c r="AN333" s="1">
        <f t="shared" si="68"/>
        <v>100</v>
      </c>
      <c r="AO333" s="1">
        <f t="shared" si="69"/>
        <v>96.85</v>
      </c>
      <c r="AP333" s="1" t="s">
        <v>26</v>
      </c>
      <c r="AQ333" s="1">
        <f>VLOOKUP($B333,'[2]AVL F03 05.05.26_לעבוד'!$B$29:$H$721,6,)</f>
        <v>0</v>
      </c>
      <c r="AR333" s="1" t="s">
        <v>25</v>
      </c>
      <c r="AS333" s="1" t="s">
        <v>14</v>
      </c>
      <c r="AT333">
        <f t="shared" si="70"/>
        <v>0.01</v>
      </c>
      <c r="AU333" t="str">
        <f>VLOOKUP(B333,'[3]AVL F03 05.05.26_לעבוד'!$B$27:$B$694,1,)</f>
        <v>CRCW040218K2FKED</v>
      </c>
      <c r="AW333" t="s">
        <v>1722</v>
      </c>
      <c r="AX333" t="s">
        <v>19</v>
      </c>
      <c r="AY333">
        <v>0.01</v>
      </c>
      <c r="AZ333" t="s">
        <v>0</v>
      </c>
      <c r="BA333">
        <v>2</v>
      </c>
      <c r="BB333" t="s">
        <v>13</v>
      </c>
      <c r="BC333">
        <v>96</v>
      </c>
      <c r="BD333">
        <v>61</v>
      </c>
      <c r="BE333" t="s">
        <v>24</v>
      </c>
      <c r="BF333">
        <v>0</v>
      </c>
      <c r="BG333">
        <v>0.1</v>
      </c>
      <c r="BH333">
        <v>20</v>
      </c>
      <c r="BI333" t="s">
        <v>11</v>
      </c>
      <c r="BJ333" t="s">
        <v>23</v>
      </c>
      <c r="BK333" t="s">
        <v>5</v>
      </c>
      <c r="BL333">
        <v>1</v>
      </c>
      <c r="BM333" t="s">
        <v>38</v>
      </c>
      <c r="BN333">
        <v>0.01</v>
      </c>
      <c r="BO333" t="s">
        <v>5</v>
      </c>
      <c r="BP333">
        <v>1</v>
      </c>
      <c r="BQ333" t="s">
        <v>5</v>
      </c>
      <c r="BR333" t="s">
        <v>8</v>
      </c>
      <c r="BS333" t="s">
        <v>21</v>
      </c>
      <c r="BT333">
        <v>10000</v>
      </c>
      <c r="BU333" t="s">
        <v>6</v>
      </c>
      <c r="BV333" t="s">
        <v>31</v>
      </c>
      <c r="BW333" t="s">
        <v>20</v>
      </c>
      <c r="BX333" t="s">
        <v>3</v>
      </c>
      <c r="BY333" t="s">
        <v>19</v>
      </c>
      <c r="BZ333" t="s">
        <v>1</v>
      </c>
      <c r="CA333" t="s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60"/>
        <v>0</v>
      </c>
      <c r="FB333" t="b">
        <f t="shared" si="61"/>
        <v>0</v>
      </c>
    </row>
    <row r="334" spans="1:158" hidden="1" x14ac:dyDescent="0.2">
      <c r="A334">
        <v>393</v>
      </c>
      <c r="B334" s="7" t="s">
        <v>901</v>
      </c>
      <c r="C334" t="s">
        <v>17</v>
      </c>
      <c r="D334">
        <v>414258425</v>
      </c>
      <c r="E334" t="s">
        <v>900</v>
      </c>
      <c r="F334">
        <v>405423144</v>
      </c>
      <c r="G334" t="s">
        <v>6</v>
      </c>
      <c r="H334" s="1">
        <v>2</v>
      </c>
      <c r="I334" s="1">
        <v>2</v>
      </c>
      <c r="J334" s="1">
        <f>VLOOKUP(B334,'[4]AVL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8"/>
        <v>630</v>
      </c>
      <c r="AL334" s="1">
        <f t="shared" si="59"/>
        <v>10000</v>
      </c>
      <c r="AM334" s="1">
        <f t="shared" si="67"/>
        <v>6.3</v>
      </c>
      <c r="AN334" s="1">
        <f t="shared" si="68"/>
        <v>100</v>
      </c>
      <c r="AO334" s="1">
        <f t="shared" si="69"/>
        <v>93.7</v>
      </c>
      <c r="AP334" s="1" t="s">
        <v>26</v>
      </c>
      <c r="AQ334" s="1">
        <f>VLOOKUP($B334,'[2]AVL F03 05.05.26_לעבוד'!$B$29:$H$721,6,)</f>
        <v>0</v>
      </c>
      <c r="AR334" s="1" t="s">
        <v>25</v>
      </c>
      <c r="AS334" s="1" t="s">
        <v>14</v>
      </c>
      <c r="AT334">
        <f t="shared" si="70"/>
        <v>0.02</v>
      </c>
      <c r="AU334" t="str">
        <f>VLOOKUP(B334,'[3]AVL F03 05.05.26_לעבוד'!$B$27:$B$694,1,)</f>
        <v>CRCW040219K1FKED</v>
      </c>
      <c r="AW334" t="s">
        <v>1722</v>
      </c>
      <c r="AX334" t="s">
        <v>19</v>
      </c>
      <c r="AY334">
        <v>0.01</v>
      </c>
      <c r="AZ334" t="s">
        <v>0</v>
      </c>
      <c r="BA334">
        <v>2</v>
      </c>
      <c r="BB334" t="s">
        <v>13</v>
      </c>
      <c r="BC334">
        <v>96</v>
      </c>
      <c r="BD334">
        <v>60</v>
      </c>
      <c r="BE334" t="s">
        <v>24</v>
      </c>
      <c r="BF334">
        <v>0</v>
      </c>
      <c r="BG334">
        <v>0.1</v>
      </c>
      <c r="BH334">
        <v>20</v>
      </c>
      <c r="BI334" t="s">
        <v>11</v>
      </c>
      <c r="BJ334" t="s">
        <v>23</v>
      </c>
      <c r="BK334" t="s">
        <v>5</v>
      </c>
      <c r="BL334">
        <v>1</v>
      </c>
      <c r="BM334" t="s">
        <v>22</v>
      </c>
      <c r="BN334">
        <v>0.01</v>
      </c>
      <c r="BO334" t="s">
        <v>5</v>
      </c>
      <c r="BP334">
        <v>1</v>
      </c>
      <c r="BQ334" t="s">
        <v>5</v>
      </c>
      <c r="BR334" t="s">
        <v>8</v>
      </c>
      <c r="BS334" t="s">
        <v>21</v>
      </c>
      <c r="BT334">
        <v>10000</v>
      </c>
      <c r="BU334" t="s">
        <v>6</v>
      </c>
      <c r="BV334" t="s">
        <v>31</v>
      </c>
      <c r="BW334" t="s">
        <v>20</v>
      </c>
      <c r="BX334" t="s">
        <v>3</v>
      </c>
      <c r="BY334" t="s">
        <v>19</v>
      </c>
      <c r="BZ334" t="s">
        <v>1</v>
      </c>
      <c r="CA334" t="s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9780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0</v>
      </c>
      <c r="EN334" cm="1">
        <f t="array" ref="EN334">SUMPRODUCT($K334:$AJ334,TRANSPOSE(EN$4:EN$29))</f>
        <v>180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60"/>
        <v>0</v>
      </c>
      <c r="FB334" t="b">
        <f t="shared" si="61"/>
        <v>0</v>
      </c>
    </row>
    <row r="335" spans="1:158" hidden="1" x14ac:dyDescent="0.2">
      <c r="A335">
        <v>394</v>
      </c>
      <c r="B335" s="7" t="s">
        <v>899</v>
      </c>
      <c r="C335" t="s">
        <v>17</v>
      </c>
      <c r="D335">
        <v>400656760</v>
      </c>
      <c r="E335" t="s">
        <v>898</v>
      </c>
      <c r="F335" t="s">
        <v>897</v>
      </c>
      <c r="G335" t="s">
        <v>6</v>
      </c>
      <c r="H335" s="1">
        <v>2</v>
      </c>
      <c r="I335" s="1">
        <v>431</v>
      </c>
      <c r="J335" s="1">
        <f>VLOOKUP(B335,'[4]AVL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8"/>
        <v>135765</v>
      </c>
      <c r="AL335" s="1">
        <f t="shared" si="59"/>
        <v>140000</v>
      </c>
      <c r="AM335" s="1">
        <f t="shared" si="67"/>
        <v>1357.65</v>
      </c>
      <c r="AN335" s="1">
        <f t="shared" si="68"/>
        <v>1400</v>
      </c>
      <c r="AO335" s="1">
        <f t="shared" si="69"/>
        <v>42.349999999999909</v>
      </c>
      <c r="AP335" s="1" t="s">
        <v>26</v>
      </c>
      <c r="AQ335" s="1">
        <f>VLOOKUP($B335,'[2]AVL F03 05.05.26_לעבוד'!$B$29:$H$721,6,)</f>
        <v>0</v>
      </c>
      <c r="AR335" s="1" t="s">
        <v>25</v>
      </c>
      <c r="AS335" s="1" t="s">
        <v>14</v>
      </c>
      <c r="AT335">
        <f t="shared" si="70"/>
        <v>4.3100000000000005</v>
      </c>
      <c r="AU335" t="str">
        <f>VLOOKUP(B335,'[3]AVL F03 05.05.26_לעבוד'!$B$27:$B$694,1,)</f>
        <v>CRCW04021K00FKED</v>
      </c>
      <c r="AV335" t="s">
        <v>335</v>
      </c>
      <c r="AW335" t="s">
        <v>1722</v>
      </c>
      <c r="AX335" t="s">
        <v>19</v>
      </c>
      <c r="AY335">
        <v>0.01</v>
      </c>
      <c r="AZ335" t="s">
        <v>0</v>
      </c>
      <c r="BA335">
        <v>2</v>
      </c>
      <c r="BB335" t="s">
        <v>13</v>
      </c>
      <c r="BC335">
        <v>96</v>
      </c>
      <c r="BD335">
        <v>28</v>
      </c>
      <c r="BE335" t="s">
        <v>24</v>
      </c>
      <c r="BF335">
        <v>0</v>
      </c>
      <c r="BG335">
        <v>0.1</v>
      </c>
      <c r="BH335">
        <v>20</v>
      </c>
      <c r="BI335" t="s">
        <v>11</v>
      </c>
      <c r="BJ335" t="s">
        <v>23</v>
      </c>
      <c r="BK335" t="s">
        <v>5</v>
      </c>
      <c r="BL335">
        <v>1</v>
      </c>
      <c r="BM335" t="s">
        <v>22</v>
      </c>
      <c r="BN335">
        <v>0.01</v>
      </c>
      <c r="BO335" t="s">
        <v>5</v>
      </c>
      <c r="BP335">
        <v>1</v>
      </c>
      <c r="BQ335" t="s">
        <v>5</v>
      </c>
      <c r="BR335" t="s">
        <v>8</v>
      </c>
      <c r="BS335" t="s">
        <v>21</v>
      </c>
      <c r="BT335">
        <v>10000</v>
      </c>
      <c r="BU335" t="s">
        <v>6</v>
      </c>
      <c r="BV335" t="s">
        <v>5</v>
      </c>
      <c r="BW335" t="s">
        <v>20</v>
      </c>
      <c r="BX335" t="s">
        <v>3</v>
      </c>
      <c r="BY335" t="s">
        <v>19</v>
      </c>
      <c r="BZ335" t="s">
        <v>1</v>
      </c>
      <c r="CA335" t="s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29362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19340</v>
      </c>
      <c r="EN335" cm="1">
        <f t="array" ref="EN335">SUMPRODUCT($K335:$AJ335,TRANSPOSE(EN$4:EN$29))</f>
        <v>25562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60"/>
        <v>0</v>
      </c>
      <c r="FB335" t="b">
        <f t="shared" si="61"/>
        <v>0</v>
      </c>
    </row>
    <row r="336" spans="1:158" hidden="1" x14ac:dyDescent="0.2">
      <c r="A336">
        <v>395</v>
      </c>
      <c r="B336" s="7" t="s">
        <v>896</v>
      </c>
      <c r="C336" t="s">
        <v>17</v>
      </c>
      <c r="D336">
        <v>401234957</v>
      </c>
      <c r="E336" t="s">
        <v>895</v>
      </c>
      <c r="F336">
        <v>400275219</v>
      </c>
      <c r="G336" t="s">
        <v>6</v>
      </c>
      <c r="H336" s="1">
        <v>2</v>
      </c>
      <c r="I336" s="1">
        <v>64</v>
      </c>
      <c r="J336" s="1">
        <f>VLOOKUP(B336,'[4]AVL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8"/>
        <v>20160</v>
      </c>
      <c r="AL336" s="1">
        <f t="shared" si="59"/>
        <v>30000</v>
      </c>
      <c r="AM336" s="1">
        <f t="shared" si="67"/>
        <v>201.6</v>
      </c>
      <c r="AN336" s="1">
        <f t="shared" si="68"/>
        <v>300</v>
      </c>
      <c r="AO336" s="1">
        <f t="shared" si="69"/>
        <v>98.4</v>
      </c>
      <c r="AP336" s="1" t="s">
        <v>26</v>
      </c>
      <c r="AQ336" s="1">
        <f>VLOOKUP($B336,'[2]AVL F03 05.05.26_לעבוד'!$B$29:$H$721,6,)</f>
        <v>0</v>
      </c>
      <c r="AR336" s="1" t="s">
        <v>25</v>
      </c>
      <c r="AS336" s="1" t="s">
        <v>14</v>
      </c>
      <c r="AT336">
        <f t="shared" si="70"/>
        <v>0.64</v>
      </c>
      <c r="AU336" t="str">
        <f>VLOOKUP(B336,'[3]AVL F03 05.05.26_לעבוד'!$B$27:$B$694,1,)</f>
        <v>CRCW04021K21FKED</v>
      </c>
      <c r="AW336" t="s">
        <v>1722</v>
      </c>
      <c r="AX336" t="s">
        <v>19</v>
      </c>
      <c r="AY336">
        <v>0.01</v>
      </c>
      <c r="AZ336" t="s">
        <v>0</v>
      </c>
      <c r="BA336">
        <v>2</v>
      </c>
      <c r="BB336" t="s">
        <v>13</v>
      </c>
      <c r="BC336">
        <v>96</v>
      </c>
      <c r="BD336">
        <v>71</v>
      </c>
      <c r="BE336" t="s">
        <v>24</v>
      </c>
      <c r="BF336">
        <v>0</v>
      </c>
      <c r="BG336">
        <v>0.1</v>
      </c>
      <c r="BH336">
        <v>20</v>
      </c>
      <c r="BI336" t="s">
        <v>11</v>
      </c>
      <c r="BJ336" t="s">
        <v>23</v>
      </c>
      <c r="BK336" t="s">
        <v>5</v>
      </c>
      <c r="BL336">
        <v>1</v>
      </c>
      <c r="BM336" t="s">
        <v>38</v>
      </c>
      <c r="BN336">
        <v>0.01</v>
      </c>
      <c r="BO336" t="s">
        <v>5</v>
      </c>
      <c r="BP336">
        <v>1</v>
      </c>
      <c r="BQ336" t="s">
        <v>5</v>
      </c>
      <c r="BR336" t="s">
        <v>8</v>
      </c>
      <c r="BS336" t="s">
        <v>21</v>
      </c>
      <c r="BT336">
        <v>10000</v>
      </c>
      <c r="BU336" t="s">
        <v>6</v>
      </c>
      <c r="BV336" t="s">
        <v>31</v>
      </c>
      <c r="BW336" t="s">
        <v>20</v>
      </c>
      <c r="BX336" t="s">
        <v>3</v>
      </c>
      <c r="BY336" t="s">
        <v>19</v>
      </c>
      <c r="BZ336" t="s">
        <v>1</v>
      </c>
      <c r="CA336" t="s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11230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2050</v>
      </c>
      <c r="EN336" cm="1">
        <f t="array" ref="EN336">SUMPRODUCT($K336:$AJ336,TRANSPOSE(EN$4:EN$29))</f>
        <v>4030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60"/>
        <v>0</v>
      </c>
      <c r="FB336" t="b">
        <f t="shared" si="61"/>
        <v>0</v>
      </c>
    </row>
    <row r="337" spans="1:158" hidden="1" x14ac:dyDescent="0.2">
      <c r="A337">
        <v>396</v>
      </c>
      <c r="B337" s="7" t="s">
        <v>894</v>
      </c>
      <c r="C337" t="s">
        <v>17</v>
      </c>
      <c r="D337">
        <v>401498672</v>
      </c>
      <c r="E337" t="s">
        <v>893</v>
      </c>
      <c r="F337">
        <v>401502370</v>
      </c>
      <c r="G337" t="s">
        <v>6</v>
      </c>
      <c r="H337" s="1">
        <v>2</v>
      </c>
      <c r="I337" s="1">
        <v>2</v>
      </c>
      <c r="J337" s="1">
        <f>VLOOKUP(B337,'[4]AVL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8"/>
        <v>630</v>
      </c>
      <c r="AL337" s="1">
        <f t="shared" si="59"/>
        <v>10000</v>
      </c>
      <c r="AM337" s="1">
        <f t="shared" si="67"/>
        <v>4.41</v>
      </c>
      <c r="AN337" s="1">
        <f t="shared" si="68"/>
        <v>70</v>
      </c>
      <c r="AO337" s="1">
        <f t="shared" si="69"/>
        <v>65.59</v>
      </c>
      <c r="AP337" s="1" t="s">
        <v>26</v>
      </c>
      <c r="AQ337" s="1">
        <f>VLOOKUP($B337,'[2]AVL F03 05.05.26_לעבוד'!$B$29:$H$721,6,)</f>
        <v>0</v>
      </c>
      <c r="AR337" s="1" t="s">
        <v>25</v>
      </c>
      <c r="AS337" s="1" t="s">
        <v>14</v>
      </c>
      <c r="AT337">
        <v>7.0000000000000001E-3</v>
      </c>
      <c r="AU337" t="str">
        <f>VLOOKUP(B337,'[3]AVL F03 05.05.26_לעבוד'!$B$27:$B$694,1,)</f>
        <v>CRCW04021K47FKED</v>
      </c>
      <c r="AW337" t="s">
        <v>1722</v>
      </c>
      <c r="AX337">
        <v>1</v>
      </c>
      <c r="AY337">
        <f>AT337</f>
        <v>7.0000000000000001E-3</v>
      </c>
      <c r="AZ337" t="s">
        <v>0</v>
      </c>
      <c r="BA337">
        <v>2</v>
      </c>
      <c r="BB337" t="s">
        <v>13</v>
      </c>
      <c r="BC337">
        <v>99</v>
      </c>
      <c r="BD337">
        <v>60</v>
      </c>
      <c r="BE337" t="s">
        <v>24</v>
      </c>
      <c r="BF337">
        <v>0</v>
      </c>
      <c r="BG337">
        <v>0</v>
      </c>
      <c r="BH337">
        <v>20</v>
      </c>
      <c r="BI337" t="s">
        <v>11</v>
      </c>
      <c r="BJ337" t="s">
        <v>23</v>
      </c>
      <c r="BK337" t="s">
        <v>5</v>
      </c>
      <c r="BL337">
        <v>1</v>
      </c>
      <c r="BM337" t="s">
        <v>22</v>
      </c>
      <c r="BN337">
        <v>0</v>
      </c>
      <c r="BO337" t="s">
        <v>5</v>
      </c>
      <c r="BP337">
        <v>1</v>
      </c>
      <c r="BQ337" t="s">
        <v>5</v>
      </c>
      <c r="BR337" t="s">
        <v>8</v>
      </c>
      <c r="BS337" t="s">
        <v>21</v>
      </c>
      <c r="BT337">
        <v>10000</v>
      </c>
      <c r="BU337" t="s">
        <v>6</v>
      </c>
      <c r="BV337" t="s">
        <v>31</v>
      </c>
      <c r="BW337" t="s">
        <v>20</v>
      </c>
      <c r="BX337" t="s">
        <v>3</v>
      </c>
      <c r="BY337">
        <v>1</v>
      </c>
      <c r="BZ337">
        <v>0</v>
      </c>
      <c r="CA337" t="s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60"/>
        <v>0</v>
      </c>
      <c r="FB337" t="b">
        <f t="shared" si="61"/>
        <v>0</v>
      </c>
    </row>
    <row r="338" spans="1:158" hidden="1" x14ac:dyDescent="0.2">
      <c r="A338">
        <v>397</v>
      </c>
      <c r="B338" s="7" t="s">
        <v>892</v>
      </c>
      <c r="C338" t="s">
        <v>17</v>
      </c>
      <c r="D338">
        <v>400658312</v>
      </c>
      <c r="E338" t="s">
        <v>891</v>
      </c>
      <c r="F338">
        <v>400275350</v>
      </c>
      <c r="G338" t="s">
        <v>6</v>
      </c>
      <c r="H338" s="1">
        <v>2</v>
      </c>
      <c r="I338" s="1">
        <v>1</v>
      </c>
      <c r="J338" s="1">
        <f>VLOOKUP(B338,'[4]AVL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8"/>
        <v>315</v>
      </c>
      <c r="AL338" s="1">
        <f t="shared" si="59"/>
        <v>10000</v>
      </c>
      <c r="AM338" s="1">
        <f t="shared" si="67"/>
        <v>3.15</v>
      </c>
      <c r="AN338" s="1">
        <f t="shared" si="68"/>
        <v>100</v>
      </c>
      <c r="AO338" s="1">
        <f t="shared" si="69"/>
        <v>96.85</v>
      </c>
      <c r="AP338" s="1" t="s">
        <v>26</v>
      </c>
      <c r="AQ338" s="1">
        <f>VLOOKUP($B338,'[2]AVL F03 05.05.26_לעבוד'!$B$29:$H$721,6,)</f>
        <v>0</v>
      </c>
      <c r="AR338" s="1" t="s">
        <v>25</v>
      </c>
      <c r="AS338" s="1" t="s">
        <v>14</v>
      </c>
      <c r="AT338">
        <f>SUM(K338:AJ338)*AY338</f>
        <v>0.01</v>
      </c>
      <c r="AU338" t="str">
        <f>VLOOKUP(B338,'[3]AVL F03 05.05.26_לעבוד'!$B$27:$B$694,1,)</f>
        <v>CRCW04021K50FKED</v>
      </c>
      <c r="AW338" t="s">
        <v>1722</v>
      </c>
      <c r="AX338" t="s">
        <v>19</v>
      </c>
      <c r="AY338">
        <v>0.01</v>
      </c>
      <c r="AZ338" t="s">
        <v>0</v>
      </c>
      <c r="BA338">
        <v>2</v>
      </c>
      <c r="BB338" t="s">
        <v>13</v>
      </c>
      <c r="BC338">
        <v>96</v>
      </c>
      <c r="BD338">
        <v>74</v>
      </c>
      <c r="BE338" t="s">
        <v>24</v>
      </c>
      <c r="BF338">
        <v>0</v>
      </c>
      <c r="BG338">
        <v>0.1</v>
      </c>
      <c r="BH338">
        <v>20</v>
      </c>
      <c r="BI338" t="s">
        <v>11</v>
      </c>
      <c r="BJ338" t="s">
        <v>23</v>
      </c>
      <c r="BK338" t="s">
        <v>5</v>
      </c>
      <c r="BL338">
        <v>1</v>
      </c>
      <c r="BM338" t="s">
        <v>22</v>
      </c>
      <c r="BN338">
        <v>0.01</v>
      </c>
      <c r="BO338" t="s">
        <v>5</v>
      </c>
      <c r="BP338">
        <v>1</v>
      </c>
      <c r="BQ338" t="s">
        <v>5</v>
      </c>
      <c r="BR338" t="s">
        <v>8</v>
      </c>
      <c r="BS338" t="s">
        <v>21</v>
      </c>
      <c r="BT338">
        <v>10000</v>
      </c>
      <c r="BU338" t="s">
        <v>6</v>
      </c>
      <c r="BV338" t="s">
        <v>31</v>
      </c>
      <c r="BW338" t="s">
        <v>20</v>
      </c>
      <c r="BX338" t="s">
        <v>3</v>
      </c>
      <c r="BY338" t="s">
        <v>19</v>
      </c>
      <c r="BZ338" t="s">
        <v>1</v>
      </c>
      <c r="CA338" t="s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60"/>
        <v>0</v>
      </c>
      <c r="FB338" t="b">
        <f t="shared" si="61"/>
        <v>0</v>
      </c>
    </row>
    <row r="339" spans="1:158" hidden="1" x14ac:dyDescent="0.2">
      <c r="A339">
        <v>398</v>
      </c>
      <c r="B339" s="7" t="s">
        <v>890</v>
      </c>
      <c r="C339" t="s">
        <v>17</v>
      </c>
      <c r="D339">
        <v>400274369</v>
      </c>
      <c r="E339" t="s">
        <v>889</v>
      </c>
      <c r="F339">
        <v>401589214</v>
      </c>
      <c r="G339" t="s">
        <v>6</v>
      </c>
      <c r="H339" s="1">
        <v>2</v>
      </c>
      <c r="I339" s="1">
        <v>4</v>
      </c>
      <c r="J339" s="1">
        <f>VLOOKUP(B339,'[4]AVL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8"/>
        <v>1260</v>
      </c>
      <c r="AL339" s="1">
        <f t="shared" si="59"/>
        <v>10000</v>
      </c>
      <c r="AM339" s="1">
        <f t="shared" si="67"/>
        <v>25.2</v>
      </c>
      <c r="AN339" s="1">
        <f t="shared" si="68"/>
        <v>200</v>
      </c>
      <c r="AO339" s="1">
        <f t="shared" si="69"/>
        <v>174.8</v>
      </c>
      <c r="AP339" s="1" t="s">
        <v>26</v>
      </c>
      <c r="AQ339" s="1">
        <f>VLOOKUP($B339,'[2]AVL F03 05.05.26_לעבוד'!$B$29:$H$721,6,)</f>
        <v>0</v>
      </c>
      <c r="AR339" s="1" t="s">
        <v>25</v>
      </c>
      <c r="AS339" s="1" t="s">
        <v>14</v>
      </c>
      <c r="AT339">
        <f>SUM(K339:AJ339)*AY339</f>
        <v>0.08</v>
      </c>
      <c r="AU339" t="str">
        <f>VLOOKUP(B339,'[3]AVL F03 05.05.26_לעבוד'!$B$27:$B$694,1,)</f>
        <v>CRCW04021K82FKTD</v>
      </c>
      <c r="AW339" t="s">
        <v>1747</v>
      </c>
      <c r="AX339" t="s">
        <v>99</v>
      </c>
      <c r="AY339">
        <v>0.02</v>
      </c>
      <c r="AZ339" t="s">
        <v>0</v>
      </c>
      <c r="BA339">
        <v>2</v>
      </c>
      <c r="BB339" t="s">
        <v>13</v>
      </c>
      <c r="BC339">
        <v>96</v>
      </c>
      <c r="BD339">
        <v>60</v>
      </c>
      <c r="BE339" t="s">
        <v>24</v>
      </c>
      <c r="BF339">
        <v>0</v>
      </c>
      <c r="BG339">
        <v>0.24</v>
      </c>
      <c r="BH339">
        <v>20</v>
      </c>
      <c r="BI339" t="s">
        <v>11</v>
      </c>
      <c r="BJ339" t="s">
        <v>23</v>
      </c>
      <c r="BK339" t="s">
        <v>5</v>
      </c>
      <c r="BL339">
        <v>1</v>
      </c>
      <c r="BM339" t="s">
        <v>75</v>
      </c>
      <c r="BN339">
        <v>0.02</v>
      </c>
      <c r="BO339" t="s">
        <v>5</v>
      </c>
      <c r="BP339">
        <v>1</v>
      </c>
      <c r="BQ339" t="s">
        <v>5</v>
      </c>
      <c r="BR339" t="s">
        <v>8</v>
      </c>
      <c r="BS339" t="s">
        <v>21</v>
      </c>
      <c r="BT339">
        <v>10000</v>
      </c>
      <c r="BU339" t="s">
        <v>6</v>
      </c>
      <c r="BV339" t="s">
        <v>31</v>
      </c>
      <c r="BW339" t="s">
        <v>20</v>
      </c>
      <c r="BX339" t="s">
        <v>3</v>
      </c>
      <c r="BY339" t="s">
        <v>99</v>
      </c>
      <c r="BZ339" t="s">
        <v>1</v>
      </c>
      <c r="CA339" t="s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60"/>
        <v>0</v>
      </c>
      <c r="FB339" t="b">
        <f t="shared" si="61"/>
        <v>0</v>
      </c>
    </row>
    <row r="340" spans="1:158" hidden="1" x14ac:dyDescent="0.2">
      <c r="A340">
        <v>399</v>
      </c>
      <c r="B340" s="7" t="s">
        <v>888</v>
      </c>
      <c r="C340" t="s">
        <v>17</v>
      </c>
      <c r="D340">
        <v>401033672</v>
      </c>
      <c r="E340" t="s">
        <v>887</v>
      </c>
      <c r="F340">
        <v>403174871</v>
      </c>
      <c r="G340" t="s">
        <v>6</v>
      </c>
      <c r="H340" s="1">
        <v>2</v>
      </c>
      <c r="I340" s="1">
        <v>1</v>
      </c>
      <c r="J340" s="1">
        <f>VLOOKUP(B340,'[4]AVL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8"/>
        <v>315</v>
      </c>
      <c r="AL340" s="1">
        <f t="shared" si="59"/>
        <v>10000</v>
      </c>
      <c r="AM340" s="1">
        <f t="shared" si="67"/>
        <v>2.2050000000000001</v>
      </c>
      <c r="AN340" s="1">
        <f t="shared" si="68"/>
        <v>70</v>
      </c>
      <c r="AO340" s="1">
        <f t="shared" si="69"/>
        <v>67.795000000000002</v>
      </c>
      <c r="AP340" s="1" t="s">
        <v>26</v>
      </c>
      <c r="AQ340" s="1">
        <f>VLOOKUP($B340,'[2]AVL F03 05.05.26_לעבוד'!$B$29:$H$721,6,)</f>
        <v>0</v>
      </c>
      <c r="AR340" s="1" t="s">
        <v>25</v>
      </c>
      <c r="AS340" s="1" t="s">
        <v>14</v>
      </c>
      <c r="AT340">
        <v>7.0000000000000001E-3</v>
      </c>
      <c r="AU340" t="str">
        <f>VLOOKUP(B340,'[3]AVL F03 05.05.26_לעבוד'!$B$27:$B$694,1,)</f>
        <v>CRCW04021K91FKTD</v>
      </c>
      <c r="AW340" t="s">
        <v>1747</v>
      </c>
      <c r="AX340" t="s">
        <v>19</v>
      </c>
      <c r="AY340">
        <f>AT340</f>
        <v>7.0000000000000001E-3</v>
      </c>
      <c r="AZ340" t="s">
        <v>0</v>
      </c>
      <c r="BA340">
        <v>2</v>
      </c>
      <c r="BB340" t="s">
        <v>13</v>
      </c>
      <c r="BC340">
        <v>99</v>
      </c>
      <c r="BD340">
        <v>60</v>
      </c>
      <c r="BE340" t="s">
        <v>24</v>
      </c>
      <c r="BF340">
        <v>0</v>
      </c>
      <c r="BG340">
        <v>0</v>
      </c>
      <c r="BH340">
        <v>20</v>
      </c>
      <c r="BI340" t="s">
        <v>11</v>
      </c>
      <c r="BJ340" t="s">
        <v>23</v>
      </c>
      <c r="BK340" t="s">
        <v>5</v>
      </c>
      <c r="BL340">
        <v>1</v>
      </c>
      <c r="BM340" t="s">
        <v>75</v>
      </c>
      <c r="BN340">
        <v>0</v>
      </c>
      <c r="BO340" t="s">
        <v>5</v>
      </c>
      <c r="BP340">
        <v>1</v>
      </c>
      <c r="BQ340" t="s">
        <v>5</v>
      </c>
      <c r="BR340" t="s">
        <v>8</v>
      </c>
      <c r="BS340" t="s">
        <v>21</v>
      </c>
      <c r="BT340">
        <v>10000</v>
      </c>
      <c r="BU340" t="s">
        <v>6</v>
      </c>
      <c r="BV340" t="s">
        <v>31</v>
      </c>
      <c r="BW340" t="s">
        <v>20</v>
      </c>
      <c r="BX340" t="s">
        <v>3</v>
      </c>
      <c r="BY340" t="s">
        <v>19</v>
      </c>
      <c r="BZ340" t="s">
        <v>1</v>
      </c>
      <c r="CA340" t="s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60"/>
        <v>0</v>
      </c>
      <c r="FB340" t="b">
        <f t="shared" si="61"/>
        <v>0</v>
      </c>
    </row>
    <row r="341" spans="1:158" hidden="1" x14ac:dyDescent="0.2">
      <c r="A341">
        <v>400</v>
      </c>
      <c r="B341" s="7" t="s">
        <v>886</v>
      </c>
      <c r="C341" t="s">
        <v>17</v>
      </c>
      <c r="D341">
        <v>400658318</v>
      </c>
      <c r="E341" t="s">
        <v>885</v>
      </c>
      <c r="F341">
        <v>400275407</v>
      </c>
      <c r="G341" t="s">
        <v>6</v>
      </c>
      <c r="H341" s="1">
        <v>2</v>
      </c>
      <c r="I341" s="1">
        <v>26</v>
      </c>
      <c r="J341" s="1">
        <f>VLOOKUP(B341,'[4]AVL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8"/>
        <v>8190</v>
      </c>
      <c r="AL341" s="1">
        <f t="shared" si="59"/>
        <v>10000</v>
      </c>
      <c r="AM341" s="1">
        <f t="shared" si="67"/>
        <v>81.900000000000006</v>
      </c>
      <c r="AN341" s="1">
        <f t="shared" si="68"/>
        <v>100</v>
      </c>
      <c r="AO341" s="1">
        <f t="shared" si="69"/>
        <v>18.099999999999994</v>
      </c>
      <c r="AP341" s="1" t="s">
        <v>26</v>
      </c>
      <c r="AQ341" s="1">
        <f>VLOOKUP($B341,'[2]AVL F03 05.05.26_לעבוד'!$B$29:$H$721,6,)</f>
        <v>0</v>
      </c>
      <c r="AR341" s="1" t="s">
        <v>25</v>
      </c>
      <c r="AS341" s="1" t="s">
        <v>14</v>
      </c>
      <c r="AT341">
        <f t="shared" ref="AT341:AT347" si="71">SUM(K341:AJ341)*AY341</f>
        <v>0.26</v>
      </c>
      <c r="AU341" t="str">
        <f>VLOOKUP(B341,'[3]AVL F03 05.05.26_לעבוד'!$B$27:$B$694,1,)</f>
        <v>CRCW0402200RFKED</v>
      </c>
      <c r="AW341" t="s">
        <v>1722</v>
      </c>
      <c r="AX341" t="s">
        <v>19</v>
      </c>
      <c r="AY341">
        <v>0.01</v>
      </c>
      <c r="AZ341" t="s">
        <v>0</v>
      </c>
      <c r="BA341">
        <v>2</v>
      </c>
      <c r="BB341" t="s">
        <v>13</v>
      </c>
      <c r="BC341">
        <v>96</v>
      </c>
      <c r="BD341">
        <v>39</v>
      </c>
      <c r="BE341" t="s">
        <v>24</v>
      </c>
      <c r="BF341">
        <v>0</v>
      </c>
      <c r="BG341">
        <v>0.1</v>
      </c>
      <c r="BH341">
        <v>20</v>
      </c>
      <c r="BI341" t="s">
        <v>11</v>
      </c>
      <c r="BJ341" t="s">
        <v>23</v>
      </c>
      <c r="BK341" t="s">
        <v>5</v>
      </c>
      <c r="BL341">
        <v>1</v>
      </c>
      <c r="BM341" t="s">
        <v>22</v>
      </c>
      <c r="BN341">
        <v>0.01</v>
      </c>
      <c r="BO341" t="s">
        <v>5</v>
      </c>
      <c r="BP341">
        <v>1</v>
      </c>
      <c r="BQ341" t="s">
        <v>5</v>
      </c>
      <c r="BR341" t="s">
        <v>8</v>
      </c>
      <c r="BS341" t="s">
        <v>21</v>
      </c>
      <c r="BT341">
        <v>10000</v>
      </c>
      <c r="BU341" t="s">
        <v>6</v>
      </c>
      <c r="BV341" t="s">
        <v>31</v>
      </c>
      <c r="BW341" t="s">
        <v>20</v>
      </c>
      <c r="BX341" t="s">
        <v>3</v>
      </c>
      <c r="BY341" t="s">
        <v>19</v>
      </c>
      <c r="BZ341" t="s">
        <v>1</v>
      </c>
      <c r="CA341" t="s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60"/>
        <v>0</v>
      </c>
      <c r="FB341" t="b">
        <f t="shared" si="61"/>
        <v>0</v>
      </c>
    </row>
    <row r="342" spans="1:158" hidden="1" x14ac:dyDescent="0.2">
      <c r="A342">
        <v>401</v>
      </c>
      <c r="B342" s="7" t="s">
        <v>884</v>
      </c>
      <c r="C342" t="s">
        <v>17</v>
      </c>
      <c r="D342">
        <v>400658319</v>
      </c>
      <c r="E342" t="s">
        <v>883</v>
      </c>
      <c r="F342">
        <v>400275484</v>
      </c>
      <c r="G342" t="s">
        <v>6</v>
      </c>
      <c r="H342" s="1">
        <v>2</v>
      </c>
      <c r="I342" s="1">
        <v>4</v>
      </c>
      <c r="J342" s="1">
        <f>VLOOKUP(B342,'[4]AVL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8"/>
        <v>1260</v>
      </c>
      <c r="AL342" s="1">
        <f t="shared" si="59"/>
        <v>10000</v>
      </c>
      <c r="AM342" s="1">
        <f t="shared" si="67"/>
        <v>12.6</v>
      </c>
      <c r="AN342" s="1">
        <f t="shared" si="68"/>
        <v>100</v>
      </c>
      <c r="AO342" s="1">
        <f t="shared" si="69"/>
        <v>87.4</v>
      </c>
      <c r="AP342" s="1" t="s">
        <v>26</v>
      </c>
      <c r="AQ342" s="1">
        <f>VLOOKUP($B342,'[2]AVL F03 05.05.26_לעבוד'!$B$29:$H$721,6,)</f>
        <v>0</v>
      </c>
      <c r="AR342" s="1" t="s">
        <v>25</v>
      </c>
      <c r="AS342" s="1" t="s">
        <v>14</v>
      </c>
      <c r="AT342">
        <f t="shared" si="71"/>
        <v>0.04</v>
      </c>
      <c r="AU342" t="str">
        <f>VLOOKUP(B342,'[3]AVL F03 05.05.26_לעבוד'!$B$27:$B$694,1,)</f>
        <v>CRCW040220K0FKED</v>
      </c>
      <c r="AW342" t="s">
        <v>1722</v>
      </c>
      <c r="AX342" t="s">
        <v>19</v>
      </c>
      <c r="AY342">
        <v>0.01</v>
      </c>
      <c r="AZ342" t="s">
        <v>0</v>
      </c>
      <c r="BA342">
        <v>2</v>
      </c>
      <c r="BB342" t="s">
        <v>13</v>
      </c>
      <c r="BC342">
        <v>96</v>
      </c>
      <c r="BD342">
        <v>81</v>
      </c>
      <c r="BE342" t="s">
        <v>24</v>
      </c>
      <c r="BF342">
        <v>0</v>
      </c>
      <c r="BG342">
        <v>0.1</v>
      </c>
      <c r="BH342">
        <v>20</v>
      </c>
      <c r="BI342" t="s">
        <v>11</v>
      </c>
      <c r="BJ342" t="s">
        <v>23</v>
      </c>
      <c r="BK342" t="s">
        <v>5</v>
      </c>
      <c r="BL342">
        <v>1</v>
      </c>
      <c r="BM342" t="s">
        <v>22</v>
      </c>
      <c r="BN342">
        <v>0.01</v>
      </c>
      <c r="BO342" t="s">
        <v>5</v>
      </c>
      <c r="BP342">
        <v>1</v>
      </c>
      <c r="BQ342" t="s">
        <v>5</v>
      </c>
      <c r="BR342" t="s">
        <v>8</v>
      </c>
      <c r="BS342" t="s">
        <v>21</v>
      </c>
      <c r="BT342">
        <v>10000</v>
      </c>
      <c r="BU342" t="s">
        <v>6</v>
      </c>
      <c r="BV342" t="s">
        <v>31</v>
      </c>
      <c r="BW342" t="s">
        <v>20</v>
      </c>
      <c r="BX342" t="s">
        <v>3</v>
      </c>
      <c r="BY342" t="s">
        <v>19</v>
      </c>
      <c r="BZ342" t="s">
        <v>1</v>
      </c>
      <c r="CA342" t="s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60"/>
        <v>0</v>
      </c>
      <c r="FB342" t="b">
        <f t="shared" si="61"/>
        <v>0</v>
      </c>
    </row>
    <row r="343" spans="1:158" hidden="1" x14ac:dyDescent="0.2">
      <c r="A343">
        <v>402</v>
      </c>
      <c r="B343" s="7" t="s">
        <v>882</v>
      </c>
      <c r="C343" t="s">
        <v>17</v>
      </c>
      <c r="D343">
        <v>415064642</v>
      </c>
      <c r="E343" t="s">
        <v>881</v>
      </c>
      <c r="F343">
        <v>415142815</v>
      </c>
      <c r="G343" t="s">
        <v>6</v>
      </c>
      <c r="H343" s="1">
        <v>2</v>
      </c>
      <c r="I343" s="1">
        <v>1</v>
      </c>
      <c r="J343" s="1">
        <f>VLOOKUP(B343,'[4]AVL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8"/>
        <v>315</v>
      </c>
      <c r="AL343" s="1">
        <f t="shared" si="59"/>
        <v>10000</v>
      </c>
      <c r="AM343" s="1">
        <f t="shared" si="67"/>
        <v>31.5</v>
      </c>
      <c r="AN343" s="1">
        <f t="shared" si="68"/>
        <v>1000</v>
      </c>
      <c r="AO343" s="1">
        <f t="shared" si="69"/>
        <v>968.5</v>
      </c>
      <c r="AP343" s="1" t="s">
        <v>26</v>
      </c>
      <c r="AQ343" s="1">
        <f>VLOOKUP($B343,'[2]AVL F03 05.05.26_לעבוד'!$B$29:$H$721,6,)</f>
        <v>0</v>
      </c>
      <c r="AR343" s="1" t="s">
        <v>25</v>
      </c>
      <c r="AS343" s="1" t="s">
        <v>14</v>
      </c>
      <c r="AT343">
        <f t="shared" si="71"/>
        <v>0.1</v>
      </c>
      <c r="AU343" t="str">
        <f>VLOOKUP(B343,'[3]AVL F03 05.05.26_לעבוד'!$B$27:$B$694,1,)</f>
        <v>CRCW040220K5FKED</v>
      </c>
      <c r="AW343" t="s">
        <v>1722</v>
      </c>
      <c r="AX343" t="s">
        <v>19</v>
      </c>
      <c r="AY343">
        <v>0.1</v>
      </c>
      <c r="AZ343" t="s">
        <v>0</v>
      </c>
      <c r="BA343">
        <v>2</v>
      </c>
      <c r="BB343" t="s">
        <v>13</v>
      </c>
      <c r="BC343">
        <v>99</v>
      </c>
      <c r="BD343">
        <v>112</v>
      </c>
      <c r="BE343" t="s">
        <v>24</v>
      </c>
      <c r="BF343">
        <v>0</v>
      </c>
      <c r="BG343">
        <v>0.1</v>
      </c>
      <c r="BH343">
        <v>20</v>
      </c>
      <c r="BI343" t="s">
        <v>11</v>
      </c>
      <c r="BJ343" t="s">
        <v>23</v>
      </c>
      <c r="BK343" t="s">
        <v>5</v>
      </c>
      <c r="BL343">
        <v>1</v>
      </c>
      <c r="BM343" t="s">
        <v>22</v>
      </c>
      <c r="BN343">
        <v>0.1</v>
      </c>
      <c r="BO343" t="s">
        <v>5</v>
      </c>
      <c r="BP343">
        <v>1</v>
      </c>
      <c r="BQ343" t="s">
        <v>5</v>
      </c>
      <c r="BR343" t="s">
        <v>8</v>
      </c>
      <c r="BS343" t="s">
        <v>21</v>
      </c>
      <c r="BT343">
        <v>10000</v>
      </c>
      <c r="BU343" t="s">
        <v>6</v>
      </c>
      <c r="BV343" t="s">
        <v>31</v>
      </c>
      <c r="BW343" t="s">
        <v>20</v>
      </c>
      <c r="BX343" t="s">
        <v>3</v>
      </c>
      <c r="BY343" t="s">
        <v>19</v>
      </c>
      <c r="BZ343" t="s">
        <v>1</v>
      </c>
      <c r="CA343" t="s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60"/>
        <v>0</v>
      </c>
      <c r="FB343" t="b">
        <f t="shared" si="61"/>
        <v>0</v>
      </c>
    </row>
    <row r="344" spans="1:158" hidden="1" x14ac:dyDescent="0.2">
      <c r="A344">
        <v>403</v>
      </c>
      <c r="B344" s="7" t="s">
        <v>880</v>
      </c>
      <c r="C344" t="s">
        <v>17</v>
      </c>
      <c r="D344">
        <v>401447389</v>
      </c>
      <c r="E344" t="s">
        <v>879</v>
      </c>
      <c r="F344">
        <v>400275493</v>
      </c>
      <c r="G344" t="s">
        <v>6</v>
      </c>
      <c r="H344" s="1">
        <v>2</v>
      </c>
      <c r="I344" s="1">
        <v>25</v>
      </c>
      <c r="J344" s="1">
        <f>VLOOKUP(B344,'[4]AVL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8"/>
        <v>7875</v>
      </c>
      <c r="AL344" s="1">
        <f t="shared" si="59"/>
        <v>10000</v>
      </c>
      <c r="AM344" s="1">
        <f t="shared" si="67"/>
        <v>78.75</v>
      </c>
      <c r="AN344" s="1">
        <f t="shared" si="68"/>
        <v>100</v>
      </c>
      <c r="AO344" s="1">
        <f t="shared" si="69"/>
        <v>21.25</v>
      </c>
      <c r="AP344" s="1" t="s">
        <v>26</v>
      </c>
      <c r="AQ344" s="1">
        <f>VLOOKUP($B344,'[2]AVL F03 05.05.26_לעבוד'!$B$29:$H$721,6,)</f>
        <v>0</v>
      </c>
      <c r="AR344" s="1" t="s">
        <v>46</v>
      </c>
      <c r="AS344" s="1" t="s">
        <v>14</v>
      </c>
      <c r="AT344">
        <f t="shared" si="71"/>
        <v>0.25</v>
      </c>
      <c r="AU344" t="str">
        <f>VLOOKUP(B344,'[3]AVL F03 05.05.26_לעבוד'!$B$27:$B$694,1,)</f>
        <v>CRCW0402221RFKED</v>
      </c>
      <c r="AW344" t="s">
        <v>1748</v>
      </c>
      <c r="AX344" t="s">
        <v>19</v>
      </c>
      <c r="AY344">
        <v>0.01</v>
      </c>
      <c r="AZ344" t="s">
        <v>0</v>
      </c>
      <c r="BA344">
        <v>2</v>
      </c>
      <c r="BB344" t="s">
        <v>13</v>
      </c>
      <c r="BC344">
        <v>96</v>
      </c>
      <c r="BD344">
        <v>80</v>
      </c>
      <c r="BE344" t="s">
        <v>24</v>
      </c>
      <c r="BF344">
        <v>0</v>
      </c>
      <c r="BG344">
        <v>0.1</v>
      </c>
      <c r="BH344">
        <v>20</v>
      </c>
      <c r="BI344" t="s">
        <v>11</v>
      </c>
      <c r="BJ344" t="s">
        <v>23</v>
      </c>
      <c r="BK344" t="s">
        <v>5</v>
      </c>
      <c r="BL344">
        <v>1</v>
      </c>
      <c r="BM344" t="s">
        <v>38</v>
      </c>
      <c r="BN344">
        <v>0.01</v>
      </c>
      <c r="BO344" t="s">
        <v>5</v>
      </c>
      <c r="BP344">
        <v>1</v>
      </c>
      <c r="BQ344" t="s">
        <v>5</v>
      </c>
      <c r="BR344" t="s">
        <v>8</v>
      </c>
      <c r="BS344" t="s">
        <v>21</v>
      </c>
      <c r="BT344">
        <v>10000</v>
      </c>
      <c r="BU344" t="s">
        <v>6</v>
      </c>
      <c r="BV344" t="s">
        <v>31</v>
      </c>
      <c r="BW344" t="s">
        <v>20</v>
      </c>
      <c r="BX344" t="s">
        <v>3</v>
      </c>
      <c r="BY344" t="s">
        <v>19</v>
      </c>
      <c r="BZ344" t="s">
        <v>1</v>
      </c>
      <c r="CA344" t="s">
        <v>0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60"/>
        <v>0</v>
      </c>
      <c r="FB344" t="b">
        <f t="shared" si="61"/>
        <v>0</v>
      </c>
    </row>
    <row r="345" spans="1:158" hidden="1" x14ac:dyDescent="0.2">
      <c r="A345">
        <v>404</v>
      </c>
      <c r="B345" s="7" t="s">
        <v>878</v>
      </c>
      <c r="C345" t="s">
        <v>17</v>
      </c>
      <c r="D345">
        <v>401308900</v>
      </c>
      <c r="E345" t="s">
        <v>877</v>
      </c>
      <c r="F345" t="s">
        <v>876</v>
      </c>
      <c r="G345" t="s">
        <v>6</v>
      </c>
      <c r="H345" s="1">
        <v>2</v>
      </c>
      <c r="I345" s="1">
        <v>4</v>
      </c>
      <c r="J345" s="1">
        <f>VLOOKUP(B345,'[4]AVL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8"/>
        <v>1260</v>
      </c>
      <c r="AL345" s="1">
        <f t="shared" si="59"/>
        <v>10000</v>
      </c>
      <c r="AM345" s="1">
        <f t="shared" si="67"/>
        <v>12.6</v>
      </c>
      <c r="AN345" s="1">
        <f t="shared" si="68"/>
        <v>100</v>
      </c>
      <c r="AO345" s="1">
        <f t="shared" si="69"/>
        <v>87.4</v>
      </c>
      <c r="AP345" s="1" t="s">
        <v>26</v>
      </c>
      <c r="AQ345" s="1">
        <f>VLOOKUP($B345,'[2]AVL F03 05.05.26_לעבוד'!$B$29:$H$721,6,)</f>
        <v>0</v>
      </c>
      <c r="AR345" s="1" t="s">
        <v>46</v>
      </c>
      <c r="AS345" s="1" t="s">
        <v>14</v>
      </c>
      <c r="AT345">
        <f t="shared" si="71"/>
        <v>0.04</v>
      </c>
      <c r="AU345" t="str">
        <f>VLOOKUP(B345,'[3]AVL F03 05.05.26_לעבוד'!$B$27:$B$694,1,)</f>
        <v>CRCW040222R1FKED</v>
      </c>
      <c r="AW345" t="s">
        <v>1748</v>
      </c>
      <c r="AX345" t="s">
        <v>19</v>
      </c>
      <c r="AY345">
        <v>0.01</v>
      </c>
      <c r="AZ345" t="s">
        <v>0</v>
      </c>
      <c r="BA345">
        <v>2</v>
      </c>
      <c r="BB345" t="s">
        <v>13</v>
      </c>
      <c r="BC345">
        <v>96</v>
      </c>
      <c r="BD345">
        <v>71</v>
      </c>
      <c r="BE345" t="s">
        <v>24</v>
      </c>
      <c r="BF345">
        <v>0</v>
      </c>
      <c r="BG345">
        <v>0.1</v>
      </c>
      <c r="BH345">
        <v>20</v>
      </c>
      <c r="BI345" t="s">
        <v>11</v>
      </c>
      <c r="BJ345" t="s">
        <v>23</v>
      </c>
      <c r="BK345" t="s">
        <v>5</v>
      </c>
      <c r="BL345">
        <v>1</v>
      </c>
      <c r="BM345" t="s">
        <v>22</v>
      </c>
      <c r="BN345">
        <v>0.01</v>
      </c>
      <c r="BO345" t="s">
        <v>5</v>
      </c>
      <c r="BP345">
        <v>1</v>
      </c>
      <c r="BQ345" t="s">
        <v>5</v>
      </c>
      <c r="BR345" t="s">
        <v>8</v>
      </c>
      <c r="BS345" t="s">
        <v>21</v>
      </c>
      <c r="BT345">
        <v>10000</v>
      </c>
      <c r="BU345" t="s">
        <v>6</v>
      </c>
      <c r="BV345" t="s">
        <v>31</v>
      </c>
      <c r="BW345" t="s">
        <v>20</v>
      </c>
      <c r="BX345" t="s">
        <v>3</v>
      </c>
      <c r="BY345" t="s">
        <v>19</v>
      </c>
      <c r="BZ345" t="s">
        <v>1</v>
      </c>
      <c r="CA345" t="s">
        <v>0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60"/>
        <v>0</v>
      </c>
      <c r="FB345" t="b">
        <f t="shared" si="61"/>
        <v>0</v>
      </c>
    </row>
    <row r="346" spans="1:158" hidden="1" x14ac:dyDescent="0.2">
      <c r="A346">
        <v>405</v>
      </c>
      <c r="B346" s="7" t="s">
        <v>875</v>
      </c>
      <c r="C346" t="s">
        <v>17</v>
      </c>
      <c r="D346">
        <v>401733095</v>
      </c>
      <c r="E346" t="s">
        <v>874</v>
      </c>
      <c r="F346">
        <v>401589013</v>
      </c>
      <c r="G346" t="s">
        <v>6</v>
      </c>
      <c r="H346" s="1">
        <v>2</v>
      </c>
      <c r="I346" s="1">
        <v>40</v>
      </c>
      <c r="J346" s="1">
        <f>VLOOKUP(B346,'[4]AVL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8"/>
        <v>12600</v>
      </c>
      <c r="AL346" s="1">
        <f t="shared" si="59"/>
        <v>20000</v>
      </c>
      <c r="AM346" s="1">
        <f t="shared" si="67"/>
        <v>126</v>
      </c>
      <c r="AN346" s="1">
        <f t="shared" si="68"/>
        <v>200</v>
      </c>
      <c r="AO346" s="1">
        <f t="shared" si="69"/>
        <v>74</v>
      </c>
      <c r="AP346" s="1" t="s">
        <v>26</v>
      </c>
      <c r="AQ346" s="1">
        <f>VLOOKUP($B346,'[2]AVL F03 05.05.26_לעבוד'!$B$29:$H$721,6,)</f>
        <v>0</v>
      </c>
      <c r="AR346" s="1" t="s">
        <v>25</v>
      </c>
      <c r="AS346" s="1" t="s">
        <v>14</v>
      </c>
      <c r="AT346">
        <f t="shared" si="71"/>
        <v>0.4</v>
      </c>
      <c r="AU346" t="str">
        <f>VLOOKUP(B346,'[3]AVL F03 05.05.26_לעבוד'!$B$27:$B$694,1,)</f>
        <v>CRCW0402249RFKED</v>
      </c>
      <c r="AW346" t="s">
        <v>1722</v>
      </c>
      <c r="AX346" t="s">
        <v>19</v>
      </c>
      <c r="AY346">
        <v>0.01</v>
      </c>
      <c r="AZ346" t="s">
        <v>0</v>
      </c>
      <c r="BA346">
        <v>2</v>
      </c>
      <c r="BB346" t="s">
        <v>13</v>
      </c>
      <c r="BC346">
        <v>96</v>
      </c>
      <c r="BD346">
        <v>29</v>
      </c>
      <c r="BE346" t="s">
        <v>24</v>
      </c>
      <c r="BF346">
        <v>0</v>
      </c>
      <c r="BG346">
        <v>0.1</v>
      </c>
      <c r="BH346">
        <v>20</v>
      </c>
      <c r="BI346" t="s">
        <v>11</v>
      </c>
      <c r="BJ346" t="s">
        <v>23</v>
      </c>
      <c r="BK346" t="s">
        <v>5</v>
      </c>
      <c r="BL346">
        <v>1</v>
      </c>
      <c r="BM346" t="s">
        <v>22</v>
      </c>
      <c r="BN346">
        <v>0.01</v>
      </c>
      <c r="BO346" t="s">
        <v>5</v>
      </c>
      <c r="BP346">
        <v>1</v>
      </c>
      <c r="BQ346" t="s">
        <v>5</v>
      </c>
      <c r="BR346" t="s">
        <v>8</v>
      </c>
      <c r="BS346" t="s">
        <v>21</v>
      </c>
      <c r="BT346">
        <v>10000</v>
      </c>
      <c r="BU346" t="s">
        <v>6</v>
      </c>
      <c r="BV346" t="s">
        <v>31</v>
      </c>
      <c r="BW346" t="s">
        <v>20</v>
      </c>
      <c r="BX346" t="s">
        <v>3</v>
      </c>
      <c r="BY346" t="s">
        <v>19</v>
      </c>
      <c r="BZ346" t="s">
        <v>1</v>
      </c>
      <c r="CA346" t="s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60"/>
        <v>0</v>
      </c>
      <c r="FB346" t="b">
        <f t="shared" si="61"/>
        <v>0</v>
      </c>
    </row>
    <row r="347" spans="1:158" hidden="1" x14ac:dyDescent="0.2">
      <c r="A347">
        <v>406</v>
      </c>
      <c r="B347" s="7" t="s">
        <v>873</v>
      </c>
      <c r="C347" t="s">
        <v>17</v>
      </c>
      <c r="D347">
        <v>405295603</v>
      </c>
      <c r="E347" t="s">
        <v>872</v>
      </c>
      <c r="F347">
        <v>400275509</v>
      </c>
      <c r="G347" t="s">
        <v>6</v>
      </c>
      <c r="H347" s="1">
        <v>2</v>
      </c>
      <c r="I347" s="1">
        <v>142</v>
      </c>
      <c r="J347" s="1">
        <f>VLOOKUP(B347,'[4]AVL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8"/>
        <v>44730</v>
      </c>
      <c r="AL347" s="1">
        <f t="shared" si="59"/>
        <v>50000</v>
      </c>
      <c r="AM347" s="1">
        <f t="shared" si="67"/>
        <v>447.3</v>
      </c>
      <c r="AN347" s="1">
        <f t="shared" si="68"/>
        <v>500</v>
      </c>
      <c r="AO347" s="1">
        <f t="shared" si="69"/>
        <v>52.699999999999989</v>
      </c>
      <c r="AP347" s="1" t="s">
        <v>26</v>
      </c>
      <c r="AQ347" s="1">
        <f>VLOOKUP($B347,'[2]AVL F03 05.05.26_לעבוד'!$B$29:$H$721,6,)</f>
        <v>0</v>
      </c>
      <c r="AR347" s="1" t="s">
        <v>151</v>
      </c>
      <c r="AS347" s="1" t="s">
        <v>14</v>
      </c>
      <c r="AT347">
        <f t="shared" si="71"/>
        <v>1.42</v>
      </c>
      <c r="AU347" t="str">
        <f>VLOOKUP(B347,'[3]AVL F03 05.05.26_לעבוד'!$B$27:$B$694,1,)</f>
        <v>CRCW040224R3FKED</v>
      </c>
      <c r="AW347" t="s">
        <v>1722</v>
      </c>
      <c r="AX347" t="s">
        <v>19</v>
      </c>
      <c r="AY347">
        <v>0.01</v>
      </c>
      <c r="AZ347" t="s">
        <v>0</v>
      </c>
      <c r="BA347">
        <v>2</v>
      </c>
      <c r="BB347" t="s">
        <v>13</v>
      </c>
      <c r="BC347">
        <v>96</v>
      </c>
      <c r="BD347">
        <v>149</v>
      </c>
      <c r="BE347" t="s">
        <v>24</v>
      </c>
      <c r="BF347">
        <v>0</v>
      </c>
      <c r="BG347">
        <v>0.1</v>
      </c>
      <c r="BH347">
        <v>20</v>
      </c>
      <c r="BI347" t="s">
        <v>11</v>
      </c>
      <c r="BJ347" t="s">
        <v>23</v>
      </c>
      <c r="BK347" t="s">
        <v>5</v>
      </c>
      <c r="BL347">
        <v>1</v>
      </c>
      <c r="BM347" t="s">
        <v>22</v>
      </c>
      <c r="BN347">
        <v>0.01</v>
      </c>
      <c r="BO347" t="s">
        <v>5</v>
      </c>
      <c r="BP347">
        <v>1</v>
      </c>
      <c r="BQ347" t="s">
        <v>5</v>
      </c>
      <c r="BR347" t="s">
        <v>8</v>
      </c>
      <c r="BS347" t="s">
        <v>21</v>
      </c>
      <c r="BT347">
        <v>10000</v>
      </c>
      <c r="BU347" t="s">
        <v>6</v>
      </c>
      <c r="BV347" t="s">
        <v>31</v>
      </c>
      <c r="BW347" t="s">
        <v>20</v>
      </c>
      <c r="BX347" t="s">
        <v>3</v>
      </c>
      <c r="BY347" t="s">
        <v>19</v>
      </c>
      <c r="BZ347" t="s">
        <v>1</v>
      </c>
      <c r="CA347" t="s">
        <v>0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11300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7000</v>
      </c>
      <c r="EN347" cm="1">
        <f t="array" ref="EN347">SUMPRODUCT($K347:$AJ347,TRANSPOSE(EN$4:EN$29))</f>
        <v>9700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60"/>
        <v>0</v>
      </c>
      <c r="FB347" t="b">
        <f t="shared" si="61"/>
        <v>0</v>
      </c>
    </row>
    <row r="348" spans="1:158" hidden="1" x14ac:dyDescent="0.2">
      <c r="A348">
        <v>407</v>
      </c>
      <c r="B348" s="7" t="s">
        <v>871</v>
      </c>
      <c r="C348" t="s">
        <v>17</v>
      </c>
      <c r="D348">
        <v>408368969</v>
      </c>
      <c r="E348" t="s">
        <v>870</v>
      </c>
      <c r="F348">
        <v>406844012</v>
      </c>
      <c r="G348" t="s">
        <v>6</v>
      </c>
      <c r="H348" s="1">
        <v>2</v>
      </c>
      <c r="I348" s="1">
        <v>2</v>
      </c>
      <c r="J348" s="1">
        <f>VLOOKUP(B348,'[4]AVL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8"/>
        <v>630</v>
      </c>
      <c r="AL348" s="1">
        <f t="shared" si="59"/>
        <v>10000</v>
      </c>
      <c r="AM348" s="1">
        <f t="shared" si="67"/>
        <v>4.41</v>
      </c>
      <c r="AN348" s="1">
        <f t="shared" si="68"/>
        <v>70</v>
      </c>
      <c r="AO348" s="1">
        <f t="shared" si="69"/>
        <v>65.59</v>
      </c>
      <c r="AP348" s="1" t="s">
        <v>26</v>
      </c>
      <c r="AQ348" s="1">
        <f>VLOOKUP($B348,'[2]AVL F03 05.05.26_לעבוד'!$B$29:$H$721,6,)</f>
        <v>0</v>
      </c>
      <c r="AR348" s="1" t="s">
        <v>25</v>
      </c>
      <c r="AS348" s="1" t="s">
        <v>14</v>
      </c>
      <c r="AT348">
        <v>7.0000000000000001E-3</v>
      </c>
      <c r="AU348" t="str">
        <f>VLOOKUP(B348,'[3]AVL F03 05.05.26_לעבוד'!$B$27:$B$694,1,)</f>
        <v>CRCW040225K5FKED</v>
      </c>
      <c r="AW348" t="s">
        <v>1722</v>
      </c>
      <c r="AX348">
        <v>1</v>
      </c>
      <c r="AY348">
        <f>AT348</f>
        <v>7.0000000000000001E-3</v>
      </c>
      <c r="AZ348" t="s">
        <v>0</v>
      </c>
      <c r="BA348">
        <v>2</v>
      </c>
      <c r="BB348" t="s">
        <v>13</v>
      </c>
      <c r="BC348">
        <v>99</v>
      </c>
      <c r="BD348">
        <v>60</v>
      </c>
      <c r="BE348" t="s">
        <v>24</v>
      </c>
      <c r="BF348">
        <v>0</v>
      </c>
      <c r="BG348">
        <v>0</v>
      </c>
      <c r="BH348">
        <v>20</v>
      </c>
      <c r="BI348" t="s">
        <v>11</v>
      </c>
      <c r="BJ348" t="s">
        <v>23</v>
      </c>
      <c r="BK348" t="s">
        <v>5</v>
      </c>
      <c r="BL348">
        <v>1</v>
      </c>
      <c r="BM348" t="s">
        <v>22</v>
      </c>
      <c r="BN348">
        <v>0</v>
      </c>
      <c r="BO348" t="s">
        <v>5</v>
      </c>
      <c r="BP348">
        <v>1</v>
      </c>
      <c r="BQ348" t="s">
        <v>5</v>
      </c>
      <c r="BR348" t="s">
        <v>8</v>
      </c>
      <c r="BS348" t="s">
        <v>21</v>
      </c>
      <c r="BT348">
        <v>10000</v>
      </c>
      <c r="BU348" t="s">
        <v>6</v>
      </c>
      <c r="BV348" t="s">
        <v>31</v>
      </c>
      <c r="BW348" t="s">
        <v>20</v>
      </c>
      <c r="BX348" t="s">
        <v>3</v>
      </c>
      <c r="BY348">
        <v>1</v>
      </c>
      <c r="BZ348">
        <v>0</v>
      </c>
      <c r="CA348" t="s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9690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90</v>
      </c>
      <c r="EN348" cm="1">
        <f t="array" ref="EN348">SUMPRODUCT($K348:$AJ348,TRANSPOSE(EN$4:EN$29))</f>
        <v>90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60"/>
        <v>0</v>
      </c>
      <c r="FB348" t="b">
        <f t="shared" si="61"/>
        <v>0</v>
      </c>
    </row>
    <row r="349" spans="1:158" hidden="1" x14ac:dyDescent="0.2">
      <c r="A349">
        <v>408</v>
      </c>
      <c r="B349" s="7" t="s">
        <v>869</v>
      </c>
      <c r="C349" t="s">
        <v>17</v>
      </c>
      <c r="D349">
        <v>401013856</v>
      </c>
      <c r="E349" t="s">
        <v>868</v>
      </c>
      <c r="F349">
        <v>400275510</v>
      </c>
      <c r="G349" t="s">
        <v>6</v>
      </c>
      <c r="H349" s="1">
        <v>2</v>
      </c>
      <c r="I349" s="1">
        <v>8</v>
      </c>
      <c r="J349" s="1">
        <f>VLOOKUP(B349,'[4]AVL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8"/>
        <v>2520</v>
      </c>
      <c r="AL349" s="1">
        <f t="shared" si="59"/>
        <v>10000</v>
      </c>
      <c r="AM349" s="1">
        <f t="shared" si="67"/>
        <v>201.6</v>
      </c>
      <c r="AN349" s="1">
        <f t="shared" si="68"/>
        <v>800</v>
      </c>
      <c r="AO349" s="1">
        <f t="shared" si="69"/>
        <v>598.4</v>
      </c>
      <c r="AP349" s="1" t="s">
        <v>26</v>
      </c>
      <c r="AQ349" s="1">
        <f>VLOOKUP($B349,'[2]AVL F03 05.05.26_לעבוד'!$B$29:$H$721,6,)</f>
        <v>0</v>
      </c>
      <c r="AR349" s="1" t="s">
        <v>46</v>
      </c>
      <c r="AS349" s="1" t="s">
        <v>14</v>
      </c>
      <c r="AT349">
        <f>SUM(K349:AJ349)*AY349</f>
        <v>0.64</v>
      </c>
      <c r="AU349" t="str">
        <f>VLOOKUP(B349,'[3]AVL F03 05.05.26_לעבוד'!$B$27:$B$694,1,)</f>
        <v>CRCW0402261RFKED</v>
      </c>
      <c r="AW349" t="s">
        <v>1748</v>
      </c>
      <c r="AX349" t="s">
        <v>19</v>
      </c>
      <c r="AY349">
        <v>0.08</v>
      </c>
      <c r="AZ349" t="s">
        <v>0</v>
      </c>
      <c r="BA349">
        <v>2</v>
      </c>
      <c r="BB349" t="s">
        <v>13</v>
      </c>
      <c r="BC349">
        <v>96</v>
      </c>
      <c r="BD349">
        <v>62</v>
      </c>
      <c r="BE349" t="s">
        <v>24</v>
      </c>
      <c r="BF349">
        <v>0</v>
      </c>
      <c r="BG349">
        <v>0.8</v>
      </c>
      <c r="BH349">
        <v>20</v>
      </c>
      <c r="BI349" t="s">
        <v>11</v>
      </c>
      <c r="BJ349" t="s">
        <v>23</v>
      </c>
      <c r="BK349" t="s">
        <v>5</v>
      </c>
      <c r="BL349">
        <v>1</v>
      </c>
      <c r="BM349" t="s">
        <v>22</v>
      </c>
      <c r="BN349">
        <v>0.08</v>
      </c>
      <c r="BO349" t="s">
        <v>5</v>
      </c>
      <c r="BP349">
        <v>1</v>
      </c>
      <c r="BQ349" t="s">
        <v>5</v>
      </c>
      <c r="BR349" t="s">
        <v>8</v>
      </c>
      <c r="BS349" t="s">
        <v>21</v>
      </c>
      <c r="BT349">
        <v>10000</v>
      </c>
      <c r="BU349" t="s">
        <v>6</v>
      </c>
      <c r="BV349" t="s">
        <v>31</v>
      </c>
      <c r="BW349" t="s">
        <v>20</v>
      </c>
      <c r="BX349" t="s">
        <v>3</v>
      </c>
      <c r="BY349" t="s">
        <v>19</v>
      </c>
      <c r="BZ349" t="s">
        <v>1</v>
      </c>
      <c r="CA349" t="s">
        <v>0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1120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0</v>
      </c>
      <c r="EN349" cm="1">
        <f t="array" ref="EN349">SUMPRODUCT($K349:$AJ349,TRANSPOSE(EN$4:EN$29))</f>
        <v>720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60"/>
        <v>0</v>
      </c>
      <c r="FB349" t="b">
        <f t="shared" si="61"/>
        <v>0</v>
      </c>
    </row>
    <row r="350" spans="1:158" hidden="1" x14ac:dyDescent="0.2">
      <c r="A350">
        <v>409</v>
      </c>
      <c r="B350" s="7" t="s">
        <v>867</v>
      </c>
      <c r="C350" t="s">
        <v>17</v>
      </c>
      <c r="D350">
        <v>402310619</v>
      </c>
      <c r="E350" t="s">
        <v>866</v>
      </c>
      <c r="F350">
        <v>401589129</v>
      </c>
      <c r="G350" t="s">
        <v>6</v>
      </c>
      <c r="H350" s="1">
        <v>2</v>
      </c>
      <c r="I350" s="1">
        <v>48</v>
      </c>
      <c r="J350" s="1">
        <f>VLOOKUP(B350,'[4]AVL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8"/>
        <v>15120</v>
      </c>
      <c r="AL350" s="1">
        <f t="shared" si="59"/>
        <v>20000</v>
      </c>
      <c r="AM350" s="1">
        <f t="shared" si="67"/>
        <v>105.84</v>
      </c>
      <c r="AN350" s="1">
        <f t="shared" si="68"/>
        <v>140</v>
      </c>
      <c r="AO350" s="1">
        <f t="shared" si="69"/>
        <v>34.159999999999997</v>
      </c>
      <c r="AP350" s="1" t="s">
        <v>26</v>
      </c>
      <c r="AQ350" s="1">
        <f>VLOOKUP($B350,'[2]AVL F03 05.05.26_לעבוד'!$B$29:$H$721,6,)</f>
        <v>0</v>
      </c>
      <c r="AR350" s="1" t="s">
        <v>25</v>
      </c>
      <c r="AS350" s="1" t="s">
        <v>14</v>
      </c>
      <c r="AT350">
        <v>7.0000000000000001E-3</v>
      </c>
      <c r="AU350" t="str">
        <f>VLOOKUP(B350,'[3]AVL F03 05.05.26_לעבוד'!$B$27:$B$694,1,)</f>
        <v>CRCW0402274RFKED</v>
      </c>
      <c r="AW350" t="s">
        <v>1722</v>
      </c>
      <c r="AX350" t="s">
        <v>19</v>
      </c>
      <c r="AY350">
        <f>AT350</f>
        <v>7.0000000000000001E-3</v>
      </c>
      <c r="AZ350" t="s">
        <v>0</v>
      </c>
      <c r="BA350">
        <v>2</v>
      </c>
      <c r="BB350" t="s">
        <v>13</v>
      </c>
      <c r="BC350">
        <v>99</v>
      </c>
      <c r="BD350">
        <v>45</v>
      </c>
      <c r="BE350" t="s">
        <v>24</v>
      </c>
      <c r="BF350">
        <v>0</v>
      </c>
      <c r="BG350">
        <v>0</v>
      </c>
      <c r="BH350">
        <v>20</v>
      </c>
      <c r="BI350" t="s">
        <v>11</v>
      </c>
      <c r="BJ350" t="s">
        <v>23</v>
      </c>
      <c r="BK350" t="s">
        <v>5</v>
      </c>
      <c r="BL350">
        <v>1</v>
      </c>
      <c r="BM350" t="s">
        <v>22</v>
      </c>
      <c r="BN350">
        <v>0</v>
      </c>
      <c r="BO350" t="s">
        <v>5</v>
      </c>
      <c r="BP350">
        <v>1</v>
      </c>
      <c r="BQ350" t="s">
        <v>5</v>
      </c>
      <c r="BR350" t="s">
        <v>8</v>
      </c>
      <c r="BS350" t="s">
        <v>21</v>
      </c>
      <c r="BT350">
        <v>10000</v>
      </c>
      <c r="BU350" t="s">
        <v>6</v>
      </c>
      <c r="BV350" t="s">
        <v>31</v>
      </c>
      <c r="BW350" t="s">
        <v>20</v>
      </c>
      <c r="BX350" t="s">
        <v>3</v>
      </c>
      <c r="BY350" t="s">
        <v>19</v>
      </c>
      <c r="BZ350" t="s">
        <v>1</v>
      </c>
      <c r="CA350" t="s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60"/>
        <v>0</v>
      </c>
      <c r="FB350" t="b">
        <f t="shared" si="61"/>
        <v>0</v>
      </c>
    </row>
    <row r="351" spans="1:158" hidden="1" x14ac:dyDescent="0.2">
      <c r="A351">
        <v>410</v>
      </c>
      <c r="B351" s="7" t="s">
        <v>865</v>
      </c>
      <c r="C351" t="s">
        <v>17</v>
      </c>
      <c r="D351">
        <v>400658323</v>
      </c>
      <c r="E351" t="s">
        <v>864</v>
      </c>
      <c r="F351">
        <v>400005121</v>
      </c>
      <c r="G351" t="s">
        <v>6</v>
      </c>
      <c r="H351" s="1">
        <v>2</v>
      </c>
      <c r="I351" s="1">
        <v>36</v>
      </c>
      <c r="J351" s="1">
        <f>VLOOKUP(B351,'[4]AVL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72">SUM(K351:AJ351)*300*1.05</f>
        <v>11340</v>
      </c>
      <c r="AL351" s="1">
        <f t="shared" ref="AL351:AL414" si="73">CEILING(AK351,BT351)</f>
        <v>20000</v>
      </c>
      <c r="AM351" s="1">
        <f t="shared" si="67"/>
        <v>113.4</v>
      </c>
      <c r="AN351" s="1">
        <f t="shared" si="68"/>
        <v>200</v>
      </c>
      <c r="AO351" s="1">
        <f t="shared" si="69"/>
        <v>86.6</v>
      </c>
      <c r="AP351" s="1" t="s">
        <v>26</v>
      </c>
      <c r="AQ351" s="1">
        <f>VLOOKUP($B351,'[2]AVL F03 05.05.26_לעבוד'!$B$29:$H$721,6,)</f>
        <v>0</v>
      </c>
      <c r="AR351" s="1" t="s">
        <v>25</v>
      </c>
      <c r="AS351" s="1" t="s">
        <v>14</v>
      </c>
      <c r="AT351">
        <f>SUM(K351:AJ351)*AY351</f>
        <v>0.36</v>
      </c>
      <c r="AU351" t="str">
        <f>VLOOKUP(B351,'[3]AVL F03 05.05.26_לעבוד'!$B$27:$B$694,1,)</f>
        <v>CRCW04022K00FKED</v>
      </c>
      <c r="AW351" t="s">
        <v>1722</v>
      </c>
      <c r="AX351" t="s">
        <v>19</v>
      </c>
      <c r="AY351">
        <v>0.01</v>
      </c>
      <c r="AZ351" t="s">
        <v>0</v>
      </c>
      <c r="BA351">
        <v>2</v>
      </c>
      <c r="BB351" t="s">
        <v>13</v>
      </c>
      <c r="BC351">
        <v>96</v>
      </c>
      <c r="BD351">
        <v>61</v>
      </c>
      <c r="BE351" t="s">
        <v>24</v>
      </c>
      <c r="BF351">
        <v>0</v>
      </c>
      <c r="BG351">
        <v>0.1</v>
      </c>
      <c r="BH351">
        <v>20</v>
      </c>
      <c r="BI351" t="s">
        <v>11</v>
      </c>
      <c r="BJ351" t="s">
        <v>23</v>
      </c>
      <c r="BK351" t="s">
        <v>5</v>
      </c>
      <c r="BL351">
        <v>1</v>
      </c>
      <c r="BM351" t="s">
        <v>38</v>
      </c>
      <c r="BN351">
        <v>0.01</v>
      </c>
      <c r="BO351" t="s">
        <v>5</v>
      </c>
      <c r="BP351">
        <v>1</v>
      </c>
      <c r="BQ351" t="s">
        <v>5</v>
      </c>
      <c r="BR351" t="s">
        <v>8</v>
      </c>
      <c r="BS351" t="s">
        <v>21</v>
      </c>
      <c r="BT351">
        <v>10000</v>
      </c>
      <c r="BU351" t="s">
        <v>6</v>
      </c>
      <c r="BV351" t="s">
        <v>31</v>
      </c>
      <c r="BW351" t="s">
        <v>20</v>
      </c>
      <c r="BX351" t="s">
        <v>3</v>
      </c>
      <c r="BY351" t="s">
        <v>19</v>
      </c>
      <c r="BZ351" t="s">
        <v>1</v>
      </c>
      <c r="CA351" t="s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74">SUM(EC351:EZ351)-200*SUM(K351:AJ351)</f>
        <v>0</v>
      </c>
      <c r="FB351" t="b">
        <f t="shared" si="61"/>
        <v>0</v>
      </c>
    </row>
    <row r="352" spans="1:158" hidden="1" x14ac:dyDescent="0.2">
      <c r="A352">
        <v>411</v>
      </c>
      <c r="B352" s="7" t="s">
        <v>863</v>
      </c>
      <c r="C352" t="s">
        <v>17</v>
      </c>
      <c r="D352">
        <v>401485036</v>
      </c>
      <c r="E352" t="s">
        <v>862</v>
      </c>
      <c r="F352">
        <v>400275497</v>
      </c>
      <c r="G352" t="s">
        <v>6</v>
      </c>
      <c r="H352" s="1">
        <v>2</v>
      </c>
      <c r="I352" s="1">
        <v>7</v>
      </c>
      <c r="J352" s="1">
        <f>VLOOKUP(B352,'[4]AVL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72"/>
        <v>2205</v>
      </c>
      <c r="AL352" s="1">
        <f t="shared" si="73"/>
        <v>10000</v>
      </c>
      <c r="AM352" s="1">
        <f t="shared" si="67"/>
        <v>22.05</v>
      </c>
      <c r="AN352" s="1">
        <f t="shared" si="68"/>
        <v>100</v>
      </c>
      <c r="AO352" s="1">
        <f t="shared" si="69"/>
        <v>77.95</v>
      </c>
      <c r="AP352" s="1" t="s">
        <v>26</v>
      </c>
      <c r="AQ352" s="1">
        <f>VLOOKUP($B352,'[2]AVL F03 05.05.26_לעבוד'!$B$29:$H$721,6,)</f>
        <v>0</v>
      </c>
      <c r="AR352" s="1" t="s">
        <v>25</v>
      </c>
      <c r="AS352" s="1" t="s">
        <v>14</v>
      </c>
      <c r="AT352">
        <f>SUM(K352:AJ352)*AY352</f>
        <v>7.0000000000000007E-2</v>
      </c>
      <c r="AU352" t="str">
        <f>VLOOKUP(B352,'[3]AVL F03 05.05.26_לעבוד'!$B$27:$B$694,1,)</f>
        <v>CRCW04022K21FKED</v>
      </c>
      <c r="AW352" t="s">
        <v>1722</v>
      </c>
      <c r="AX352" t="s">
        <v>19</v>
      </c>
      <c r="AY352">
        <v>0.01</v>
      </c>
      <c r="AZ352" t="s">
        <v>0</v>
      </c>
      <c r="BA352">
        <v>2</v>
      </c>
      <c r="BB352" t="s">
        <v>13</v>
      </c>
      <c r="BC352">
        <v>96</v>
      </c>
      <c r="BD352">
        <v>25</v>
      </c>
      <c r="BE352" t="s">
        <v>24</v>
      </c>
      <c r="BF352">
        <v>0</v>
      </c>
      <c r="BG352">
        <v>0.1</v>
      </c>
      <c r="BH352">
        <v>20</v>
      </c>
      <c r="BI352" t="s">
        <v>11</v>
      </c>
      <c r="BJ352" t="s">
        <v>23</v>
      </c>
      <c r="BK352" t="s">
        <v>5</v>
      </c>
      <c r="BL352">
        <v>1</v>
      </c>
      <c r="BM352" t="s">
        <v>22</v>
      </c>
      <c r="BN352">
        <v>0.01</v>
      </c>
      <c r="BO352" t="s">
        <v>5</v>
      </c>
      <c r="BP352">
        <v>1</v>
      </c>
      <c r="BQ352" t="s">
        <v>5</v>
      </c>
      <c r="BR352" t="s">
        <v>8</v>
      </c>
      <c r="BS352" t="s">
        <v>21</v>
      </c>
      <c r="BT352">
        <v>10000</v>
      </c>
      <c r="BU352" t="s">
        <v>6</v>
      </c>
      <c r="BV352" t="s">
        <v>31</v>
      </c>
      <c r="BW352" t="s">
        <v>20</v>
      </c>
      <c r="BX352" t="s">
        <v>3</v>
      </c>
      <c r="BY352" t="s">
        <v>19</v>
      </c>
      <c r="BZ352" t="s">
        <v>1</v>
      </c>
      <c r="CA352" t="s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74"/>
        <v>0</v>
      </c>
      <c r="FB352" t="b">
        <f t="shared" ref="FB352:FB415" si="75">OR(DM352&lt;0,DN352&lt;0)</f>
        <v>0</v>
      </c>
    </row>
    <row r="353" spans="1:158" hidden="1" x14ac:dyDescent="0.2">
      <c r="A353">
        <v>412</v>
      </c>
      <c r="B353" s="7" t="s">
        <v>861</v>
      </c>
      <c r="C353" t="s">
        <v>17</v>
      </c>
      <c r="D353">
        <v>408368717</v>
      </c>
      <c r="E353" t="s">
        <v>860</v>
      </c>
      <c r="F353">
        <v>408386933</v>
      </c>
      <c r="G353" t="s">
        <v>6</v>
      </c>
      <c r="H353" s="1">
        <v>2</v>
      </c>
      <c r="I353" s="1">
        <v>2</v>
      </c>
      <c r="J353" s="1">
        <f>VLOOKUP(B353,'[4]AVL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72"/>
        <v>630</v>
      </c>
      <c r="AL353" s="1">
        <f t="shared" si="73"/>
        <v>10000</v>
      </c>
      <c r="AM353" s="1">
        <f t="shared" si="67"/>
        <v>4.41</v>
      </c>
      <c r="AN353" s="1">
        <f t="shared" si="68"/>
        <v>70</v>
      </c>
      <c r="AO353" s="1">
        <f t="shared" si="69"/>
        <v>65.59</v>
      </c>
      <c r="AP353" s="1" t="s">
        <v>26</v>
      </c>
      <c r="AQ353" s="1">
        <f>VLOOKUP($B353,'[2]AVL F03 05.05.26_לעבוד'!$B$29:$H$721,6,)</f>
        <v>0</v>
      </c>
      <c r="AR353" s="1" t="s">
        <v>46</v>
      </c>
      <c r="AS353" s="1" t="s">
        <v>14</v>
      </c>
      <c r="AT353">
        <v>7.0000000000000001E-3</v>
      </c>
      <c r="AU353" t="str">
        <f>VLOOKUP(B353,'[3]AVL F03 05.05.26_לעבוד'!$B$27:$B$694,1,)</f>
        <v>CRCW04022K26FKED</v>
      </c>
      <c r="AW353" t="s">
        <v>1748</v>
      </c>
      <c r="AX353">
        <v>1</v>
      </c>
      <c r="AY353">
        <f>AT353</f>
        <v>7.0000000000000001E-3</v>
      </c>
      <c r="AZ353" t="s">
        <v>0</v>
      </c>
      <c r="BA353">
        <v>2</v>
      </c>
      <c r="BB353" t="s">
        <v>13</v>
      </c>
      <c r="BC353">
        <v>99</v>
      </c>
      <c r="BD353">
        <v>60</v>
      </c>
      <c r="BE353" t="s">
        <v>24</v>
      </c>
      <c r="BF353">
        <v>0</v>
      </c>
      <c r="BG353">
        <v>0</v>
      </c>
      <c r="BH353">
        <v>20</v>
      </c>
      <c r="BI353" t="s">
        <v>11</v>
      </c>
      <c r="BJ353" t="s">
        <v>23</v>
      </c>
      <c r="BK353" t="s">
        <v>5</v>
      </c>
      <c r="BL353">
        <v>1</v>
      </c>
      <c r="BM353" t="s">
        <v>22</v>
      </c>
      <c r="BN353">
        <v>0</v>
      </c>
      <c r="BO353" t="s">
        <v>5</v>
      </c>
      <c r="BP353">
        <v>1</v>
      </c>
      <c r="BQ353" t="s">
        <v>5</v>
      </c>
      <c r="BR353" t="s">
        <v>8</v>
      </c>
      <c r="BS353" t="s">
        <v>21</v>
      </c>
      <c r="BT353">
        <v>10000</v>
      </c>
      <c r="BU353" t="s">
        <v>6</v>
      </c>
      <c r="BV353" t="s">
        <v>31</v>
      </c>
      <c r="BW353" t="s">
        <v>20</v>
      </c>
      <c r="BX353" t="s">
        <v>3</v>
      </c>
      <c r="BY353">
        <v>1</v>
      </c>
      <c r="BZ353">
        <v>0</v>
      </c>
      <c r="CA353" t="s">
        <v>0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74"/>
        <v>0</v>
      </c>
      <c r="FB353" t="b">
        <f t="shared" si="75"/>
        <v>0</v>
      </c>
    </row>
    <row r="354" spans="1:158" hidden="1" x14ac:dyDescent="0.2">
      <c r="A354">
        <v>413</v>
      </c>
      <c r="B354" s="7" t="s">
        <v>859</v>
      </c>
      <c r="C354" t="s">
        <v>17</v>
      </c>
      <c r="D354">
        <v>401793064</v>
      </c>
      <c r="E354" t="s">
        <v>858</v>
      </c>
      <c r="F354">
        <v>412249475</v>
      </c>
      <c r="G354" t="s">
        <v>6</v>
      </c>
      <c r="H354" s="1">
        <v>2</v>
      </c>
      <c r="I354" s="1">
        <v>1</v>
      </c>
      <c r="J354" s="1">
        <f>VLOOKUP(B354,'[4]AVL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72"/>
        <v>315</v>
      </c>
      <c r="AL354" s="1">
        <f t="shared" si="73"/>
        <v>10000</v>
      </c>
      <c r="AM354" s="1">
        <f t="shared" si="67"/>
        <v>2.2050000000000001</v>
      </c>
      <c r="AN354" s="1">
        <f t="shared" si="68"/>
        <v>70</v>
      </c>
      <c r="AO354" s="1">
        <f t="shared" si="69"/>
        <v>67.795000000000002</v>
      </c>
      <c r="AP354" s="1" t="s">
        <v>26</v>
      </c>
      <c r="AQ354" s="1">
        <f>VLOOKUP($B354,'[2]AVL F03 05.05.26_לעבוד'!$B$29:$H$721,6,)</f>
        <v>0</v>
      </c>
      <c r="AR354" s="1" t="s">
        <v>25</v>
      </c>
      <c r="AS354" s="1" t="s">
        <v>14</v>
      </c>
      <c r="AT354">
        <v>7.0000000000000001E-3</v>
      </c>
      <c r="AU354" t="str">
        <f>VLOOKUP(B354,'[3]AVL F03 05.05.26_לעבוד'!$B$27:$B$694,1,)</f>
        <v>CRCW04022K37FKED</v>
      </c>
      <c r="AW354" t="s">
        <v>1722</v>
      </c>
      <c r="AX354">
        <v>1</v>
      </c>
      <c r="AY354">
        <f>AT354</f>
        <v>7.0000000000000001E-3</v>
      </c>
      <c r="AZ354" t="s">
        <v>0</v>
      </c>
      <c r="BA354">
        <v>2</v>
      </c>
      <c r="BB354" t="s">
        <v>13</v>
      </c>
      <c r="BC354">
        <v>99</v>
      </c>
      <c r="BD354">
        <v>60</v>
      </c>
      <c r="BE354" t="s">
        <v>24</v>
      </c>
      <c r="BF354">
        <v>0</v>
      </c>
      <c r="BG354">
        <v>0</v>
      </c>
      <c r="BH354">
        <v>20</v>
      </c>
      <c r="BI354" t="s">
        <v>11</v>
      </c>
      <c r="BJ354" t="s">
        <v>23</v>
      </c>
      <c r="BK354" t="s">
        <v>5</v>
      </c>
      <c r="BL354">
        <v>1</v>
      </c>
      <c r="BM354" t="s">
        <v>22</v>
      </c>
      <c r="BN354">
        <v>0</v>
      </c>
      <c r="BO354" t="s">
        <v>5</v>
      </c>
      <c r="BP354">
        <v>1</v>
      </c>
      <c r="BQ354" t="s">
        <v>5</v>
      </c>
      <c r="BR354" t="s">
        <v>8</v>
      </c>
      <c r="BS354" t="s">
        <v>21</v>
      </c>
      <c r="BT354">
        <v>10000</v>
      </c>
      <c r="BU354" t="s">
        <v>6</v>
      </c>
      <c r="BV354" t="s">
        <v>31</v>
      </c>
      <c r="BW354" t="s">
        <v>20</v>
      </c>
      <c r="BX354" t="s">
        <v>3</v>
      </c>
      <c r="BY354">
        <v>1</v>
      </c>
      <c r="BZ354">
        <v>0</v>
      </c>
      <c r="CA354" t="s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74"/>
        <v>0</v>
      </c>
      <c r="FB354" t="b">
        <f t="shared" si="75"/>
        <v>0</v>
      </c>
    </row>
    <row r="355" spans="1:158" hidden="1" x14ac:dyDescent="0.2">
      <c r="A355">
        <v>414</v>
      </c>
      <c r="B355" s="7" t="s">
        <v>857</v>
      </c>
      <c r="C355" t="s">
        <v>17</v>
      </c>
      <c r="D355">
        <v>408368719</v>
      </c>
      <c r="E355" t="s">
        <v>856</v>
      </c>
      <c r="F355">
        <v>408386935</v>
      </c>
      <c r="G355" t="s">
        <v>6</v>
      </c>
      <c r="H355" s="1">
        <v>2</v>
      </c>
      <c r="I355" s="1">
        <v>1</v>
      </c>
      <c r="J355" s="1">
        <f>VLOOKUP(B355,'[4]AVL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72"/>
        <v>315</v>
      </c>
      <c r="AL355" s="1">
        <f t="shared" si="73"/>
        <v>10000</v>
      </c>
      <c r="AM355" s="1">
        <f t="shared" si="67"/>
        <v>2.2050000000000001</v>
      </c>
      <c r="AN355" s="1">
        <f t="shared" si="68"/>
        <v>70</v>
      </c>
      <c r="AO355" s="1">
        <f t="shared" si="69"/>
        <v>67.795000000000002</v>
      </c>
      <c r="AP355" s="1" t="s">
        <v>26</v>
      </c>
      <c r="AQ355" s="1">
        <f>VLOOKUP($B355,'[2]AVL F03 05.05.26_לעבוד'!$B$29:$H$721,6,)</f>
        <v>0</v>
      </c>
      <c r="AR355" s="1" t="s">
        <v>25</v>
      </c>
      <c r="AS355" s="1" t="s">
        <v>14</v>
      </c>
      <c r="AT355">
        <v>7.0000000000000001E-3</v>
      </c>
      <c r="AU355" t="str">
        <f>VLOOKUP(B355,'[3]AVL F03 05.05.26_לעבוד'!$B$27:$B$694,1,)</f>
        <v>CRCW04022K80FKED</v>
      </c>
      <c r="AW355" t="s">
        <v>1722</v>
      </c>
      <c r="AX355" t="s">
        <v>19</v>
      </c>
      <c r="AY355">
        <f>AT355</f>
        <v>7.0000000000000001E-3</v>
      </c>
      <c r="AZ355" t="s">
        <v>0</v>
      </c>
      <c r="BA355">
        <v>2</v>
      </c>
      <c r="BB355" t="s">
        <v>13</v>
      </c>
      <c r="BC355">
        <v>99</v>
      </c>
      <c r="BD355">
        <v>50</v>
      </c>
      <c r="BE355" t="s">
        <v>24</v>
      </c>
      <c r="BF355">
        <v>0</v>
      </c>
      <c r="BG355">
        <v>0</v>
      </c>
      <c r="BH355">
        <v>20</v>
      </c>
      <c r="BI355" t="s">
        <v>11</v>
      </c>
      <c r="BJ355" t="s">
        <v>23</v>
      </c>
      <c r="BK355" t="s">
        <v>5</v>
      </c>
      <c r="BL355">
        <v>1</v>
      </c>
      <c r="BM355" t="s">
        <v>22</v>
      </c>
      <c r="BN355">
        <v>0</v>
      </c>
      <c r="BO355" t="s">
        <v>5</v>
      </c>
      <c r="BP355">
        <v>1</v>
      </c>
      <c r="BQ355" t="s">
        <v>5</v>
      </c>
      <c r="BR355" t="s">
        <v>8</v>
      </c>
      <c r="BS355" t="s">
        <v>21</v>
      </c>
      <c r="BT355">
        <v>10000</v>
      </c>
      <c r="BU355" t="s">
        <v>6</v>
      </c>
      <c r="BV355" t="s">
        <v>31</v>
      </c>
      <c r="BW355" t="s">
        <v>20</v>
      </c>
      <c r="BX355" t="s">
        <v>3</v>
      </c>
      <c r="BY355" t="s">
        <v>19</v>
      </c>
      <c r="BZ355" t="s">
        <v>1</v>
      </c>
      <c r="CA355" t="s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74"/>
        <v>0</v>
      </c>
      <c r="FB355" t="b">
        <f t="shared" si="75"/>
        <v>0</v>
      </c>
    </row>
    <row r="356" spans="1:158" hidden="1" x14ac:dyDescent="0.2">
      <c r="A356">
        <v>415</v>
      </c>
      <c r="B356" s="7" t="s">
        <v>855</v>
      </c>
      <c r="C356" t="s">
        <v>17</v>
      </c>
      <c r="D356">
        <v>410302820</v>
      </c>
      <c r="E356" t="s">
        <v>854</v>
      </c>
      <c r="F356">
        <v>411683286</v>
      </c>
      <c r="G356" t="s">
        <v>6</v>
      </c>
      <c r="H356" s="1">
        <v>2</v>
      </c>
      <c r="I356" s="1">
        <v>512</v>
      </c>
      <c r="J356" s="1">
        <f>VLOOKUP(B356,'[4]AVL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72"/>
        <v>161280</v>
      </c>
      <c r="AL356" s="1">
        <f t="shared" si="73"/>
        <v>170000</v>
      </c>
      <c r="AM356" s="1">
        <f t="shared" si="67"/>
        <v>1612.8</v>
      </c>
      <c r="AN356" s="1">
        <f t="shared" si="68"/>
        <v>1700</v>
      </c>
      <c r="AO356" s="1">
        <f t="shared" si="69"/>
        <v>87.200000000000045</v>
      </c>
      <c r="AP356" s="1" t="s">
        <v>26</v>
      </c>
      <c r="AQ356" s="1">
        <f>VLOOKUP($B356,'[2]AVL F03 05.05.26_לעבוד'!$B$29:$H$721,6,)</f>
        <v>0</v>
      </c>
      <c r="AR356" s="1" t="s">
        <v>25</v>
      </c>
      <c r="AS356" s="1" t="s">
        <v>14</v>
      </c>
      <c r="AT356">
        <f t="shared" ref="AT356:AT361" si="76">SUM(K356:AJ356)*AY356</f>
        <v>5.12</v>
      </c>
      <c r="AU356" t="str">
        <f>VLOOKUP(B356,'[3]AVL F03 05.05.26_לעבוד'!$B$27:$B$694,1,)</f>
        <v>CRCW04022R74FKED</v>
      </c>
      <c r="AW356" t="s">
        <v>1747</v>
      </c>
      <c r="AX356" t="s">
        <v>208</v>
      </c>
      <c r="AY356">
        <v>0.01</v>
      </c>
      <c r="AZ356" t="s">
        <v>0</v>
      </c>
      <c r="BA356">
        <v>2</v>
      </c>
      <c r="BB356" t="s">
        <v>13</v>
      </c>
      <c r="BC356">
        <v>96</v>
      </c>
      <c r="BD356">
        <v>95</v>
      </c>
      <c r="BE356" t="s">
        <v>24</v>
      </c>
      <c r="BF356">
        <v>0</v>
      </c>
      <c r="BG356">
        <v>0.1</v>
      </c>
      <c r="BH356">
        <v>20</v>
      </c>
      <c r="BI356" t="s">
        <v>11</v>
      </c>
      <c r="BJ356" t="s">
        <v>23</v>
      </c>
      <c r="BK356" t="s">
        <v>5</v>
      </c>
      <c r="BL356">
        <v>1</v>
      </c>
      <c r="BM356" t="s">
        <v>22</v>
      </c>
      <c r="BN356">
        <v>0.01</v>
      </c>
      <c r="BO356" t="s">
        <v>5</v>
      </c>
      <c r="BP356">
        <v>1</v>
      </c>
      <c r="BQ356" t="s">
        <v>5</v>
      </c>
      <c r="BR356" t="s">
        <v>8</v>
      </c>
      <c r="BS356" t="s">
        <v>21</v>
      </c>
      <c r="BT356">
        <v>10000</v>
      </c>
      <c r="BU356" t="s">
        <v>6</v>
      </c>
      <c r="BV356" t="s">
        <v>31</v>
      </c>
      <c r="BW356" t="s">
        <v>20</v>
      </c>
      <c r="BX356" t="s">
        <v>3</v>
      </c>
      <c r="BY356" t="s">
        <v>208</v>
      </c>
      <c r="BZ356" t="s">
        <v>1</v>
      </c>
      <c r="CA356" t="s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74"/>
        <v>0</v>
      </c>
      <c r="FB356" t="b">
        <f t="shared" si="75"/>
        <v>1</v>
      </c>
    </row>
    <row r="357" spans="1:158" hidden="1" x14ac:dyDescent="0.2">
      <c r="A357">
        <v>416</v>
      </c>
      <c r="B357" s="7" t="s">
        <v>853</v>
      </c>
      <c r="C357" t="s">
        <v>17</v>
      </c>
      <c r="D357">
        <v>401438023</v>
      </c>
      <c r="E357" t="s">
        <v>852</v>
      </c>
      <c r="F357">
        <v>401239995</v>
      </c>
      <c r="G357" t="s">
        <v>6</v>
      </c>
      <c r="H357" s="1">
        <v>2</v>
      </c>
      <c r="I357" s="1">
        <v>1</v>
      </c>
      <c r="J357" s="1">
        <f>VLOOKUP(B357,'[4]AVL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72"/>
        <v>315</v>
      </c>
      <c r="AL357" s="1">
        <f t="shared" si="73"/>
        <v>10000</v>
      </c>
      <c r="AM357" s="1">
        <f t="shared" ref="AM357:AM388" si="77">AK357*AY357</f>
        <v>3.15</v>
      </c>
      <c r="AN357" s="1">
        <f t="shared" ref="AN357:AN388" si="78">AL357*AY357</f>
        <v>100</v>
      </c>
      <c r="AO357" s="1">
        <f t="shared" ref="AO357:AO388" si="79">AN357-AM357</f>
        <v>96.85</v>
      </c>
      <c r="AP357" s="1" t="s">
        <v>26</v>
      </c>
      <c r="AQ357" s="1">
        <f>VLOOKUP($B357,'[2]AVL F03 05.05.26_לעבוד'!$B$29:$H$721,6,)</f>
        <v>0</v>
      </c>
      <c r="AR357" s="1" t="s">
        <v>25</v>
      </c>
      <c r="AS357" s="1" t="s">
        <v>14</v>
      </c>
      <c r="AT357">
        <f t="shared" si="76"/>
        <v>0.01</v>
      </c>
      <c r="AU357" t="str">
        <f>VLOOKUP(B357,'[3]AVL F03 05.05.26_לעבוד'!$B$27:$B$694,1,)</f>
        <v>CRCW040230K1FKED</v>
      </c>
      <c r="AW357" t="s">
        <v>1722</v>
      </c>
      <c r="AX357" t="s">
        <v>19</v>
      </c>
      <c r="AY357">
        <v>0.01</v>
      </c>
      <c r="AZ357" t="s">
        <v>0</v>
      </c>
      <c r="BA357">
        <v>2</v>
      </c>
      <c r="BB357" t="s">
        <v>13</v>
      </c>
      <c r="BC357">
        <v>96</v>
      </c>
      <c r="BD357">
        <v>74</v>
      </c>
      <c r="BE357" t="s">
        <v>24</v>
      </c>
      <c r="BF357">
        <v>0</v>
      </c>
      <c r="BG357">
        <v>0.1</v>
      </c>
      <c r="BH357">
        <v>20</v>
      </c>
      <c r="BI357" t="s">
        <v>11</v>
      </c>
      <c r="BJ357" t="s">
        <v>23</v>
      </c>
      <c r="BK357" t="s">
        <v>5</v>
      </c>
      <c r="BL357">
        <v>1</v>
      </c>
      <c r="BM357" t="s">
        <v>38</v>
      </c>
      <c r="BN357">
        <v>0.01</v>
      </c>
      <c r="BO357" t="s">
        <v>5</v>
      </c>
      <c r="BP357">
        <v>1</v>
      </c>
      <c r="BQ357" t="s">
        <v>5</v>
      </c>
      <c r="BR357" t="s">
        <v>8</v>
      </c>
      <c r="BS357" t="s">
        <v>21</v>
      </c>
      <c r="BT357">
        <v>10000</v>
      </c>
      <c r="BU357" t="s">
        <v>6</v>
      </c>
      <c r="BV357" t="s">
        <v>31</v>
      </c>
      <c r="BW357" t="s">
        <v>20</v>
      </c>
      <c r="BX357" t="s">
        <v>3</v>
      </c>
      <c r="BY357" t="s">
        <v>19</v>
      </c>
      <c r="BZ357" t="s">
        <v>1</v>
      </c>
      <c r="CA357" t="s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74"/>
        <v>0</v>
      </c>
      <c r="FB357" t="b">
        <f t="shared" si="75"/>
        <v>0</v>
      </c>
    </row>
    <row r="358" spans="1:158" hidden="1" x14ac:dyDescent="0.2">
      <c r="A358">
        <v>417</v>
      </c>
      <c r="B358" s="7" t="s">
        <v>851</v>
      </c>
      <c r="C358" t="s">
        <v>17</v>
      </c>
      <c r="D358">
        <v>401447379</v>
      </c>
      <c r="E358" t="s">
        <v>849</v>
      </c>
      <c r="F358">
        <v>401239998</v>
      </c>
      <c r="G358" t="s">
        <v>6</v>
      </c>
      <c r="H358" s="1">
        <v>2</v>
      </c>
      <c r="I358" s="1">
        <v>1</v>
      </c>
      <c r="J358" s="1">
        <f>VLOOKUP(B358,'[4]AVL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72"/>
        <v>315</v>
      </c>
      <c r="AL358" s="1">
        <f t="shared" si="73"/>
        <v>10000</v>
      </c>
      <c r="AM358" s="1">
        <f t="shared" si="77"/>
        <v>3.15</v>
      </c>
      <c r="AN358" s="1">
        <f t="shared" si="78"/>
        <v>100</v>
      </c>
      <c r="AO358" s="1">
        <f t="shared" si="79"/>
        <v>96.85</v>
      </c>
      <c r="AP358" s="1" t="s">
        <v>26</v>
      </c>
      <c r="AQ358" s="1">
        <f>VLOOKUP($B358,'[2]AVL F03 05.05.26_לעבוד'!$B$29:$H$721,6,)</f>
        <v>0</v>
      </c>
      <c r="AR358" s="1" t="s">
        <v>25</v>
      </c>
      <c r="AS358" s="1" t="s">
        <v>14</v>
      </c>
      <c r="AT358">
        <f t="shared" si="76"/>
        <v>0.01</v>
      </c>
      <c r="AU358" t="str">
        <f>VLOOKUP(B358,'[3]AVL F03 05.05.26_לעבוד'!$B$27:$B$694,1,)</f>
        <v>CRCW040230K9FKED</v>
      </c>
      <c r="AW358" t="s">
        <v>1722</v>
      </c>
      <c r="AX358" t="s">
        <v>19</v>
      </c>
      <c r="AY358">
        <v>0.01</v>
      </c>
      <c r="AZ358" t="s">
        <v>0</v>
      </c>
      <c r="BA358">
        <v>2</v>
      </c>
      <c r="BB358" t="s">
        <v>13</v>
      </c>
      <c r="BC358">
        <v>96</v>
      </c>
      <c r="BD358">
        <v>20</v>
      </c>
      <c r="BE358" t="s">
        <v>24</v>
      </c>
      <c r="BF358">
        <v>0</v>
      </c>
      <c r="BG358">
        <v>0.1</v>
      </c>
      <c r="BH358">
        <v>20</v>
      </c>
      <c r="BI358" t="s">
        <v>11</v>
      </c>
      <c r="BJ358" t="s">
        <v>23</v>
      </c>
      <c r="BK358" t="s">
        <v>5</v>
      </c>
      <c r="BL358">
        <v>1</v>
      </c>
      <c r="BM358" t="s">
        <v>22</v>
      </c>
      <c r="BN358">
        <v>0.01</v>
      </c>
      <c r="BO358" t="s">
        <v>5</v>
      </c>
      <c r="BP358">
        <v>1</v>
      </c>
      <c r="BQ358" t="s">
        <v>5</v>
      </c>
      <c r="BR358" t="s">
        <v>8</v>
      </c>
      <c r="BS358" t="s">
        <v>21</v>
      </c>
      <c r="BT358">
        <v>10000</v>
      </c>
      <c r="BU358" t="s">
        <v>6</v>
      </c>
      <c r="BV358" t="s">
        <v>31</v>
      </c>
      <c r="BW358" t="s">
        <v>20</v>
      </c>
      <c r="BX358" t="s">
        <v>3</v>
      </c>
      <c r="BY358" t="s">
        <v>19</v>
      </c>
      <c r="BZ358" t="s">
        <v>1</v>
      </c>
      <c r="CA358" t="s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74"/>
        <v>0</v>
      </c>
      <c r="FB358" t="b">
        <f t="shared" si="75"/>
        <v>0</v>
      </c>
    </row>
    <row r="359" spans="1:158" hidden="1" x14ac:dyDescent="0.2">
      <c r="A359">
        <v>418</v>
      </c>
      <c r="B359" s="7" t="s">
        <v>850</v>
      </c>
      <c r="C359" t="s">
        <v>17</v>
      </c>
      <c r="D359">
        <v>400476377</v>
      </c>
      <c r="E359" t="s">
        <v>849</v>
      </c>
      <c r="F359">
        <v>401239998</v>
      </c>
      <c r="G359" t="s">
        <v>6</v>
      </c>
      <c r="H359" s="1">
        <v>2</v>
      </c>
      <c r="I359" s="1">
        <v>1</v>
      </c>
      <c r="J359" s="1">
        <f>VLOOKUP(B359,'[4]AVL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72"/>
        <v>315</v>
      </c>
      <c r="AL359" s="1">
        <f t="shared" si="73"/>
        <v>10000</v>
      </c>
      <c r="AM359" s="1">
        <f t="shared" si="77"/>
        <v>3.15</v>
      </c>
      <c r="AN359" s="1">
        <f t="shared" si="78"/>
        <v>100</v>
      </c>
      <c r="AO359" s="1">
        <f t="shared" si="79"/>
        <v>96.85</v>
      </c>
      <c r="AP359" s="1" t="s">
        <v>26</v>
      </c>
      <c r="AQ359" s="1">
        <f>VLOOKUP($B359,'[2]AVL F03 05.05.26_לעבוד'!$B$29:$H$721,6,)</f>
        <v>0</v>
      </c>
      <c r="AR359" s="1" t="s">
        <v>25</v>
      </c>
      <c r="AS359" s="1" t="s">
        <v>14</v>
      </c>
      <c r="AT359">
        <f t="shared" si="76"/>
        <v>0.01</v>
      </c>
      <c r="AU359" t="str">
        <f>VLOOKUP(B359,'[3]AVL F03 05.05.26_לעבוד'!$B$27:$B$694,1,)</f>
        <v>CRCW040230K9FKTD</v>
      </c>
      <c r="AW359" t="s">
        <v>1747</v>
      </c>
      <c r="AX359" t="s">
        <v>19</v>
      </c>
      <c r="AY359">
        <v>0.01</v>
      </c>
      <c r="AZ359" t="s">
        <v>0</v>
      </c>
      <c r="BA359">
        <v>2</v>
      </c>
      <c r="BB359" t="s">
        <v>13</v>
      </c>
      <c r="BC359">
        <v>99</v>
      </c>
      <c r="BD359">
        <v>60</v>
      </c>
      <c r="BE359" t="s">
        <v>24</v>
      </c>
      <c r="BF359">
        <v>0</v>
      </c>
      <c r="BG359">
        <v>0.1</v>
      </c>
      <c r="BH359">
        <v>20</v>
      </c>
      <c r="BI359" t="s">
        <v>11</v>
      </c>
      <c r="BJ359" t="s">
        <v>23</v>
      </c>
      <c r="BK359" t="s">
        <v>5</v>
      </c>
      <c r="BL359">
        <v>1</v>
      </c>
      <c r="BM359" t="s">
        <v>75</v>
      </c>
      <c r="BN359">
        <v>0.01</v>
      </c>
      <c r="BO359" t="s">
        <v>5</v>
      </c>
      <c r="BP359">
        <v>1</v>
      </c>
      <c r="BQ359" t="s">
        <v>5</v>
      </c>
      <c r="BR359" t="s">
        <v>8</v>
      </c>
      <c r="BS359" t="s">
        <v>21</v>
      </c>
      <c r="BT359">
        <v>10000</v>
      </c>
      <c r="BU359" t="s">
        <v>6</v>
      </c>
      <c r="BV359" t="s">
        <v>31</v>
      </c>
      <c r="BW359" t="s">
        <v>20</v>
      </c>
      <c r="BX359" t="s">
        <v>3</v>
      </c>
      <c r="BY359" t="s">
        <v>19</v>
      </c>
      <c r="BZ359" t="s">
        <v>1</v>
      </c>
      <c r="CA359" t="s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74"/>
        <v>0</v>
      </c>
      <c r="FB359" t="b">
        <f t="shared" si="75"/>
        <v>0</v>
      </c>
    </row>
    <row r="360" spans="1:158" hidden="1" x14ac:dyDescent="0.2">
      <c r="A360">
        <v>419</v>
      </c>
      <c r="B360" s="7" t="s">
        <v>848</v>
      </c>
      <c r="C360" t="s">
        <v>17</v>
      </c>
      <c r="D360">
        <v>401053359</v>
      </c>
      <c r="E360" t="s">
        <v>847</v>
      </c>
      <c r="F360">
        <v>400275523</v>
      </c>
      <c r="G360" t="s">
        <v>6</v>
      </c>
      <c r="H360" s="1">
        <v>2</v>
      </c>
      <c r="I360" s="1">
        <v>54</v>
      </c>
      <c r="J360" s="1">
        <f>VLOOKUP(B360,'[4]AVL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72"/>
        <v>17010</v>
      </c>
      <c r="AL360" s="1">
        <f t="shared" si="73"/>
        <v>20000</v>
      </c>
      <c r="AM360" s="1">
        <f t="shared" si="77"/>
        <v>170.1</v>
      </c>
      <c r="AN360" s="1">
        <f t="shared" si="78"/>
        <v>200</v>
      </c>
      <c r="AO360" s="1">
        <f t="shared" si="79"/>
        <v>29.900000000000006</v>
      </c>
      <c r="AP360" s="1" t="s">
        <v>26</v>
      </c>
      <c r="AQ360" s="1">
        <f>VLOOKUP($B360,'[2]AVL F03 05.05.26_לעבוד'!$B$29:$H$721,6,)</f>
        <v>0</v>
      </c>
      <c r="AR360" s="1" t="s">
        <v>46</v>
      </c>
      <c r="AS360" s="1" t="s">
        <v>14</v>
      </c>
      <c r="AT360">
        <f t="shared" si="76"/>
        <v>0.54</v>
      </c>
      <c r="AU360" t="str">
        <f>VLOOKUP(B360,'[3]AVL F03 05.05.26_לעבוד'!$B$27:$B$694,1,)</f>
        <v>CRCW040230R1FKED</v>
      </c>
      <c r="AW360" t="s">
        <v>1722</v>
      </c>
      <c r="AX360" t="s">
        <v>19</v>
      </c>
      <c r="AY360">
        <v>0.01</v>
      </c>
      <c r="AZ360" t="s">
        <v>0</v>
      </c>
      <c r="BA360">
        <v>2</v>
      </c>
      <c r="BB360" t="s">
        <v>13</v>
      </c>
      <c r="BC360">
        <v>96</v>
      </c>
      <c r="BD360">
        <v>93</v>
      </c>
      <c r="BE360" t="s">
        <v>24</v>
      </c>
      <c r="BF360">
        <v>0</v>
      </c>
      <c r="BG360">
        <v>0.1</v>
      </c>
      <c r="BH360">
        <v>20</v>
      </c>
      <c r="BI360" t="s">
        <v>11</v>
      </c>
      <c r="BJ360" t="s">
        <v>23</v>
      </c>
      <c r="BK360" t="s">
        <v>5</v>
      </c>
      <c r="BL360">
        <v>1</v>
      </c>
      <c r="BM360" t="s">
        <v>22</v>
      </c>
      <c r="BN360">
        <v>0.01</v>
      </c>
      <c r="BO360" t="s">
        <v>5</v>
      </c>
      <c r="BP360">
        <v>1</v>
      </c>
      <c r="BQ360" t="s">
        <v>5</v>
      </c>
      <c r="BR360" t="s">
        <v>8</v>
      </c>
      <c r="BS360" t="s">
        <v>21</v>
      </c>
      <c r="BT360">
        <v>10000</v>
      </c>
      <c r="BU360" t="s">
        <v>6</v>
      </c>
      <c r="BV360" t="s">
        <v>31</v>
      </c>
      <c r="BW360" t="s">
        <v>20</v>
      </c>
      <c r="BX360" t="s">
        <v>3</v>
      </c>
      <c r="BY360" t="s">
        <v>19</v>
      </c>
      <c r="BZ360" t="s">
        <v>1</v>
      </c>
      <c r="CA360" t="s">
        <v>0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74"/>
        <v>0</v>
      </c>
      <c r="FB360" t="b">
        <f t="shared" si="75"/>
        <v>0</v>
      </c>
    </row>
    <row r="361" spans="1:158" hidden="1" x14ac:dyDescent="0.2">
      <c r="A361">
        <v>420</v>
      </c>
      <c r="B361" s="7" t="s">
        <v>846</v>
      </c>
      <c r="C361" t="s">
        <v>17</v>
      </c>
      <c r="D361">
        <v>401485727</v>
      </c>
      <c r="E361" t="s">
        <v>845</v>
      </c>
      <c r="F361">
        <v>400275527</v>
      </c>
      <c r="G361" t="s">
        <v>6</v>
      </c>
      <c r="H361" s="1">
        <v>2</v>
      </c>
      <c r="I361" s="1">
        <v>3</v>
      </c>
      <c r="J361" s="1">
        <f>VLOOKUP(B361,'[4]AVL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72"/>
        <v>945</v>
      </c>
      <c r="AL361" s="1">
        <f t="shared" si="73"/>
        <v>10000</v>
      </c>
      <c r="AM361" s="1">
        <f t="shared" si="77"/>
        <v>9.4500000000000011</v>
      </c>
      <c r="AN361" s="1">
        <f t="shared" si="78"/>
        <v>100</v>
      </c>
      <c r="AO361" s="1">
        <f t="shared" si="79"/>
        <v>90.55</v>
      </c>
      <c r="AP361" s="1" t="s">
        <v>26</v>
      </c>
      <c r="AQ361" s="1">
        <f>VLOOKUP($B361,'[2]AVL F03 05.05.26_לעבוד'!$B$29:$H$721,6,)</f>
        <v>0</v>
      </c>
      <c r="AR361" s="1" t="s">
        <v>25</v>
      </c>
      <c r="AS361" s="1" t="s">
        <v>14</v>
      </c>
      <c r="AT361">
        <f t="shared" si="76"/>
        <v>0.03</v>
      </c>
      <c r="AU361" t="str">
        <f>VLOOKUP(B361,'[3]AVL F03 05.05.26_לעבוד'!$B$27:$B$694,1,)</f>
        <v>CRCW0402332KFKED</v>
      </c>
      <c r="AW361" t="s">
        <v>1722</v>
      </c>
      <c r="AX361" t="s">
        <v>41</v>
      </c>
      <c r="AY361">
        <v>0.01</v>
      </c>
      <c r="AZ361" t="s">
        <v>0</v>
      </c>
      <c r="BA361">
        <v>2</v>
      </c>
      <c r="BB361" t="s">
        <v>13</v>
      </c>
      <c r="BC361">
        <v>96</v>
      </c>
      <c r="BD361">
        <v>39</v>
      </c>
      <c r="BE361" t="s">
        <v>24</v>
      </c>
      <c r="BF361">
        <v>0</v>
      </c>
      <c r="BG361">
        <v>0.1</v>
      </c>
      <c r="BH361">
        <v>20</v>
      </c>
      <c r="BI361" t="s">
        <v>11</v>
      </c>
      <c r="BJ361" t="s">
        <v>23</v>
      </c>
      <c r="BK361" t="s">
        <v>5</v>
      </c>
      <c r="BL361">
        <v>1</v>
      </c>
      <c r="BM361" t="s">
        <v>22</v>
      </c>
      <c r="BN361">
        <v>0.01</v>
      </c>
      <c r="BO361" t="s">
        <v>5</v>
      </c>
      <c r="BP361">
        <v>1</v>
      </c>
      <c r="BQ361" t="s">
        <v>5</v>
      </c>
      <c r="BR361" t="s">
        <v>8</v>
      </c>
      <c r="BS361" t="s">
        <v>21</v>
      </c>
      <c r="BT361">
        <v>10000</v>
      </c>
      <c r="BU361" t="s">
        <v>6</v>
      </c>
      <c r="BV361" t="s">
        <v>31</v>
      </c>
      <c r="BW361" t="s">
        <v>20</v>
      </c>
      <c r="BX361" t="s">
        <v>3</v>
      </c>
      <c r="BY361" t="s">
        <v>41</v>
      </c>
      <c r="BZ361" t="s">
        <v>1</v>
      </c>
      <c r="CA361" t="s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74"/>
        <v>0</v>
      </c>
      <c r="FB361" t="b">
        <f t="shared" si="75"/>
        <v>0</v>
      </c>
    </row>
    <row r="362" spans="1:158" hidden="1" x14ac:dyDescent="0.2">
      <c r="A362">
        <v>421</v>
      </c>
      <c r="B362" s="7" t="s">
        <v>844</v>
      </c>
      <c r="C362" t="s">
        <v>17</v>
      </c>
      <c r="D362">
        <v>400665218</v>
      </c>
      <c r="E362" t="s">
        <v>843</v>
      </c>
      <c r="F362">
        <v>400275526</v>
      </c>
      <c r="G362" t="s">
        <v>6</v>
      </c>
      <c r="H362" s="1">
        <v>2</v>
      </c>
      <c r="I362" s="1">
        <v>2</v>
      </c>
      <c r="J362" s="1">
        <f>VLOOKUP(B362,'[4]AVL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72"/>
        <v>630</v>
      </c>
      <c r="AL362" s="1">
        <f t="shared" si="73"/>
        <v>10000</v>
      </c>
      <c r="AM362" s="1">
        <f t="shared" si="77"/>
        <v>4.41</v>
      </c>
      <c r="AN362" s="1">
        <f t="shared" si="78"/>
        <v>70</v>
      </c>
      <c r="AO362" s="1">
        <f t="shared" si="79"/>
        <v>65.59</v>
      </c>
      <c r="AP362" s="1" t="s">
        <v>26</v>
      </c>
      <c r="AQ362" s="1">
        <f>VLOOKUP($B362,'[2]AVL F03 05.05.26_לעבוד'!$B$29:$H$721,6,)</f>
        <v>0</v>
      </c>
      <c r="AR362" s="1" t="s">
        <v>25</v>
      </c>
      <c r="AS362" s="1" t="s">
        <v>14</v>
      </c>
      <c r="AT362">
        <v>7.0000000000000001E-3</v>
      </c>
      <c r="AU362" t="str">
        <f>VLOOKUP(B362,'[3]AVL F03 05.05.26_לעבוד'!$B$27:$B$694,1,)</f>
        <v>CRCW040233K2FKED</v>
      </c>
      <c r="AW362" t="s">
        <v>1722</v>
      </c>
      <c r="AX362" t="s">
        <v>19</v>
      </c>
      <c r="AY362">
        <f>AT362</f>
        <v>7.0000000000000001E-3</v>
      </c>
      <c r="AZ362" t="s">
        <v>0</v>
      </c>
      <c r="BA362">
        <v>2</v>
      </c>
      <c r="BB362" t="s">
        <v>13</v>
      </c>
      <c r="BC362">
        <v>96</v>
      </c>
      <c r="BD362">
        <v>71</v>
      </c>
      <c r="BE362" t="s">
        <v>24</v>
      </c>
      <c r="BF362">
        <v>0</v>
      </c>
      <c r="BG362">
        <v>0</v>
      </c>
      <c r="BH362">
        <v>20</v>
      </c>
      <c r="BI362" t="s">
        <v>11</v>
      </c>
      <c r="BJ362" t="s">
        <v>23</v>
      </c>
      <c r="BK362" t="s">
        <v>5</v>
      </c>
      <c r="BL362">
        <v>1</v>
      </c>
      <c r="BM362" t="s">
        <v>38</v>
      </c>
      <c r="BN362">
        <v>0</v>
      </c>
      <c r="BO362" t="s">
        <v>5</v>
      </c>
      <c r="BP362">
        <v>1</v>
      </c>
      <c r="BQ362" t="s">
        <v>5</v>
      </c>
      <c r="BR362" t="s">
        <v>8</v>
      </c>
      <c r="BS362" t="s">
        <v>21</v>
      </c>
      <c r="BT362">
        <v>10000</v>
      </c>
      <c r="BU362" t="s">
        <v>6</v>
      </c>
      <c r="BV362" t="s">
        <v>31</v>
      </c>
      <c r="BW362" t="s">
        <v>20</v>
      </c>
      <c r="BX362" t="s">
        <v>3</v>
      </c>
      <c r="BY362" t="s">
        <v>19</v>
      </c>
      <c r="BZ362" t="s">
        <v>1</v>
      </c>
      <c r="CA362" t="s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74"/>
        <v>0</v>
      </c>
      <c r="FB362" t="b">
        <f t="shared" si="75"/>
        <v>0</v>
      </c>
    </row>
    <row r="363" spans="1:158" hidden="1" x14ac:dyDescent="0.2">
      <c r="A363">
        <v>422</v>
      </c>
      <c r="B363" s="7" t="s">
        <v>842</v>
      </c>
      <c r="C363" t="s">
        <v>17</v>
      </c>
      <c r="D363">
        <v>401041455</v>
      </c>
      <c r="E363" t="s">
        <v>841</v>
      </c>
      <c r="F363">
        <v>401502394</v>
      </c>
      <c r="G363" t="s">
        <v>6</v>
      </c>
      <c r="H363" s="1">
        <v>2</v>
      </c>
      <c r="I363" s="1">
        <v>43</v>
      </c>
      <c r="J363" s="1">
        <f>VLOOKUP(B363,'[4]AVL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72"/>
        <v>13545</v>
      </c>
      <c r="AL363" s="1">
        <f t="shared" si="73"/>
        <v>20000</v>
      </c>
      <c r="AM363" s="1">
        <f t="shared" si="77"/>
        <v>135.44999999999999</v>
      </c>
      <c r="AN363" s="1">
        <f t="shared" si="78"/>
        <v>200</v>
      </c>
      <c r="AO363" s="1">
        <f t="shared" si="79"/>
        <v>64.550000000000011</v>
      </c>
      <c r="AP363" s="1" t="s">
        <v>26</v>
      </c>
      <c r="AQ363" s="1">
        <f>VLOOKUP($B363,'[2]AVL F03 05.05.26_לעבוד'!$B$29:$H$721,6,)</f>
        <v>0</v>
      </c>
      <c r="AR363" s="1" t="s">
        <v>25</v>
      </c>
      <c r="AS363" s="1" t="s">
        <v>14</v>
      </c>
      <c r="AT363">
        <f t="shared" ref="AT363:AT372" si="80">SUM(K363:AJ363)*AY363</f>
        <v>0.43</v>
      </c>
      <c r="AU363" t="str">
        <f>VLOOKUP(B363,'[3]AVL F03 05.05.26_לעבוד'!$B$27:$B$694,1,)</f>
        <v>CRCW040233R2FKED</v>
      </c>
      <c r="AW363" t="s">
        <v>1722</v>
      </c>
      <c r="AX363" t="s">
        <v>19</v>
      </c>
      <c r="AY363">
        <v>0.01</v>
      </c>
      <c r="AZ363" t="s">
        <v>0</v>
      </c>
      <c r="BA363">
        <v>2</v>
      </c>
      <c r="BB363" t="s">
        <v>13</v>
      </c>
      <c r="BC363">
        <v>96</v>
      </c>
      <c r="BD363">
        <v>116</v>
      </c>
      <c r="BE363" t="s">
        <v>24</v>
      </c>
      <c r="BF363">
        <v>0</v>
      </c>
      <c r="BG363">
        <v>0.1</v>
      </c>
      <c r="BH363">
        <v>20</v>
      </c>
      <c r="BI363" t="s">
        <v>11</v>
      </c>
      <c r="BJ363" t="s">
        <v>23</v>
      </c>
      <c r="BK363" t="s">
        <v>5</v>
      </c>
      <c r="BL363">
        <v>1</v>
      </c>
      <c r="BM363" t="s">
        <v>22</v>
      </c>
      <c r="BN363">
        <v>0.01</v>
      </c>
      <c r="BO363" t="s">
        <v>5</v>
      </c>
      <c r="BP363">
        <v>1</v>
      </c>
      <c r="BQ363" t="s">
        <v>5</v>
      </c>
      <c r="BR363" t="s">
        <v>8</v>
      </c>
      <c r="BS363" t="s">
        <v>21</v>
      </c>
      <c r="BT363">
        <v>10000</v>
      </c>
      <c r="BU363" t="s">
        <v>6</v>
      </c>
      <c r="BV363" t="s">
        <v>31</v>
      </c>
      <c r="BW363" t="s">
        <v>20</v>
      </c>
      <c r="BX363" t="s">
        <v>3</v>
      </c>
      <c r="BY363" t="s">
        <v>19</v>
      </c>
      <c r="BZ363" t="s">
        <v>1</v>
      </c>
      <c r="CA363" t="s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74"/>
        <v>0</v>
      </c>
      <c r="FB363" t="b">
        <f t="shared" si="75"/>
        <v>0</v>
      </c>
    </row>
    <row r="364" spans="1:158" hidden="1" x14ac:dyDescent="0.2">
      <c r="A364">
        <v>423</v>
      </c>
      <c r="B364" s="7" t="s">
        <v>840</v>
      </c>
      <c r="C364" t="s">
        <v>17</v>
      </c>
      <c r="D364">
        <v>400693192</v>
      </c>
      <c r="E364" t="s">
        <v>839</v>
      </c>
      <c r="F364">
        <v>400275521</v>
      </c>
      <c r="G364" t="s">
        <v>6</v>
      </c>
      <c r="H364" s="1">
        <v>2</v>
      </c>
      <c r="I364" s="1">
        <v>2</v>
      </c>
      <c r="J364" s="1">
        <f>VLOOKUP(B364,'[4]AVL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72"/>
        <v>630</v>
      </c>
      <c r="AL364" s="1">
        <f t="shared" si="73"/>
        <v>10000</v>
      </c>
      <c r="AM364" s="1">
        <f t="shared" si="77"/>
        <v>6.3</v>
      </c>
      <c r="AN364" s="1">
        <f t="shared" si="78"/>
        <v>100</v>
      </c>
      <c r="AO364" s="1">
        <f t="shared" si="79"/>
        <v>93.7</v>
      </c>
      <c r="AP364" s="1" t="s">
        <v>26</v>
      </c>
      <c r="AQ364" s="1">
        <f>VLOOKUP($B364,'[2]AVL F03 05.05.26_לעבוד'!$B$29:$H$721,6,)</f>
        <v>0</v>
      </c>
      <c r="AR364" s="1" t="s">
        <v>25</v>
      </c>
      <c r="AS364" s="1" t="s">
        <v>14</v>
      </c>
      <c r="AT364">
        <f t="shared" si="80"/>
        <v>0.02</v>
      </c>
      <c r="AU364" t="str">
        <f>VLOOKUP(B364,'[3]AVL F03 05.05.26_לעבוד'!$B$27:$B$694,1,)</f>
        <v>CRCW04023K01FKED</v>
      </c>
      <c r="AW364" t="s">
        <v>1722</v>
      </c>
      <c r="AX364" t="s">
        <v>99</v>
      </c>
      <c r="AY364">
        <v>0.01</v>
      </c>
      <c r="AZ364" t="s">
        <v>0</v>
      </c>
      <c r="BA364">
        <v>2</v>
      </c>
      <c r="BB364" t="s">
        <v>13</v>
      </c>
      <c r="BC364">
        <v>96</v>
      </c>
      <c r="BD364">
        <v>112</v>
      </c>
      <c r="BE364" t="s">
        <v>24</v>
      </c>
      <c r="BF364">
        <v>0</v>
      </c>
      <c r="BG364">
        <v>0.1</v>
      </c>
      <c r="BH364">
        <v>20</v>
      </c>
      <c r="BI364" t="s">
        <v>11</v>
      </c>
      <c r="BJ364" t="s">
        <v>23</v>
      </c>
      <c r="BK364" t="s">
        <v>5</v>
      </c>
      <c r="BL364">
        <v>1</v>
      </c>
      <c r="BM364" t="s">
        <v>22</v>
      </c>
      <c r="BN364">
        <v>0.01</v>
      </c>
      <c r="BO364" t="s">
        <v>5</v>
      </c>
      <c r="BP364">
        <v>1</v>
      </c>
      <c r="BQ364" t="s">
        <v>5</v>
      </c>
      <c r="BR364" t="s">
        <v>8</v>
      </c>
      <c r="BS364" t="s">
        <v>21</v>
      </c>
      <c r="BT364">
        <v>10000</v>
      </c>
      <c r="BU364" t="s">
        <v>6</v>
      </c>
      <c r="BV364" t="s">
        <v>31</v>
      </c>
      <c r="BW364" t="s">
        <v>20</v>
      </c>
      <c r="BX364" t="s">
        <v>3</v>
      </c>
      <c r="BY364" t="s">
        <v>99</v>
      </c>
      <c r="BZ364" t="s">
        <v>1</v>
      </c>
      <c r="CA364" t="s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74"/>
        <v>0</v>
      </c>
      <c r="FB364" t="b">
        <f t="shared" si="75"/>
        <v>0</v>
      </c>
    </row>
    <row r="365" spans="1:158" hidden="1" x14ac:dyDescent="0.2">
      <c r="A365">
        <v>424</v>
      </c>
      <c r="B365" s="7" t="s">
        <v>838</v>
      </c>
      <c r="C365" t="s">
        <v>17</v>
      </c>
      <c r="D365">
        <v>400676836</v>
      </c>
      <c r="E365" t="s">
        <v>837</v>
      </c>
      <c r="F365">
        <v>401240005</v>
      </c>
      <c r="G365" t="s">
        <v>6</v>
      </c>
      <c r="H365" s="1">
        <v>2</v>
      </c>
      <c r="I365" s="1">
        <v>1</v>
      </c>
      <c r="J365" s="1">
        <f>VLOOKUP(B365,'[4]AVL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72"/>
        <v>315</v>
      </c>
      <c r="AL365" s="1">
        <f t="shared" si="73"/>
        <v>10000</v>
      </c>
      <c r="AM365" s="1">
        <f t="shared" si="77"/>
        <v>3.15</v>
      </c>
      <c r="AN365" s="1">
        <f t="shared" si="78"/>
        <v>100</v>
      </c>
      <c r="AO365" s="1">
        <f t="shared" si="79"/>
        <v>96.85</v>
      </c>
      <c r="AP365" s="1" t="s">
        <v>26</v>
      </c>
      <c r="AQ365" s="1">
        <f>VLOOKUP($B365,'[2]AVL F03 05.05.26_לעבוד'!$B$29:$H$721,6,)</f>
        <v>0</v>
      </c>
      <c r="AR365" s="1" t="s">
        <v>25</v>
      </c>
      <c r="AS365" s="1" t="s">
        <v>14</v>
      </c>
      <c r="AT365">
        <f t="shared" si="80"/>
        <v>0.01</v>
      </c>
      <c r="AU365" t="str">
        <f>VLOOKUP(B365,'[3]AVL F03 05.05.26_לעבוד'!$B$27:$B$694,1,)</f>
        <v>CRCW04023K32FKED</v>
      </c>
      <c r="AW365" t="s">
        <v>1722</v>
      </c>
      <c r="AX365" t="s">
        <v>19</v>
      </c>
      <c r="AY365">
        <v>0.01</v>
      </c>
      <c r="AZ365" t="s">
        <v>0</v>
      </c>
      <c r="BA365">
        <v>2</v>
      </c>
      <c r="BB365" t="s">
        <v>13</v>
      </c>
      <c r="BC365">
        <v>96</v>
      </c>
      <c r="BD365">
        <v>60</v>
      </c>
      <c r="BE365" t="s">
        <v>24</v>
      </c>
      <c r="BF365">
        <v>0</v>
      </c>
      <c r="BG365">
        <v>0.1</v>
      </c>
      <c r="BH365">
        <v>20</v>
      </c>
      <c r="BI365" t="s">
        <v>11</v>
      </c>
      <c r="BJ365" t="s">
        <v>23</v>
      </c>
      <c r="BK365" t="s">
        <v>5</v>
      </c>
      <c r="BL365">
        <v>1</v>
      </c>
      <c r="BM365" t="s">
        <v>38</v>
      </c>
      <c r="BN365">
        <v>0.01</v>
      </c>
      <c r="BO365" t="s">
        <v>5</v>
      </c>
      <c r="BP365">
        <v>1</v>
      </c>
      <c r="BQ365" t="s">
        <v>5</v>
      </c>
      <c r="BR365" t="s">
        <v>8</v>
      </c>
      <c r="BS365" t="s">
        <v>21</v>
      </c>
      <c r="BT365">
        <v>10000</v>
      </c>
      <c r="BU365" t="s">
        <v>6</v>
      </c>
      <c r="BV365" t="s">
        <v>31</v>
      </c>
      <c r="BW365" t="s">
        <v>20</v>
      </c>
      <c r="BX365" t="s">
        <v>3</v>
      </c>
      <c r="BY365" t="s">
        <v>19</v>
      </c>
      <c r="BZ365" t="s">
        <v>1</v>
      </c>
      <c r="CA365" t="s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74"/>
        <v>0</v>
      </c>
      <c r="FB365" t="b">
        <f t="shared" si="75"/>
        <v>0</v>
      </c>
    </row>
    <row r="366" spans="1:158" hidden="1" x14ac:dyDescent="0.2">
      <c r="A366">
        <v>425</v>
      </c>
      <c r="B366" s="7" t="s">
        <v>836</v>
      </c>
      <c r="C366" t="s">
        <v>17</v>
      </c>
      <c r="D366">
        <v>401201838</v>
      </c>
      <c r="E366" t="s">
        <v>835</v>
      </c>
      <c r="F366">
        <v>400275532</v>
      </c>
      <c r="G366" t="s">
        <v>6</v>
      </c>
      <c r="H366" s="1">
        <v>2</v>
      </c>
      <c r="I366" s="1">
        <v>1</v>
      </c>
      <c r="J366" s="1">
        <f>VLOOKUP(B366,'[4]AVL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72"/>
        <v>315</v>
      </c>
      <c r="AL366" s="1">
        <f t="shared" si="73"/>
        <v>10000</v>
      </c>
      <c r="AM366" s="1">
        <f t="shared" si="77"/>
        <v>3.15</v>
      </c>
      <c r="AN366" s="1">
        <f t="shared" si="78"/>
        <v>100</v>
      </c>
      <c r="AO366" s="1">
        <f t="shared" si="79"/>
        <v>96.85</v>
      </c>
      <c r="AP366" s="1" t="s">
        <v>26</v>
      </c>
      <c r="AQ366" s="1">
        <f>VLOOKUP($B366,'[2]AVL F03 05.05.26_לעבוד'!$B$29:$H$721,6,)</f>
        <v>0</v>
      </c>
      <c r="AR366" s="1" t="s">
        <v>25</v>
      </c>
      <c r="AS366" s="1" t="s">
        <v>14</v>
      </c>
      <c r="AT366">
        <f t="shared" si="80"/>
        <v>0.01</v>
      </c>
      <c r="AU366" t="str">
        <f>VLOOKUP(B366,'[3]AVL F03 05.05.26_לעבוד'!$B$27:$B$694,1,)</f>
        <v>CRCW04023K83FKED</v>
      </c>
      <c r="AW366" t="s">
        <v>1722</v>
      </c>
      <c r="AX366" t="s">
        <v>19</v>
      </c>
      <c r="AY366">
        <v>0.01</v>
      </c>
      <c r="AZ366" t="s">
        <v>0</v>
      </c>
      <c r="BA366">
        <v>2</v>
      </c>
      <c r="BB366" t="s">
        <v>13</v>
      </c>
      <c r="BC366">
        <v>96</v>
      </c>
      <c r="BD366">
        <v>45</v>
      </c>
      <c r="BE366" t="s">
        <v>24</v>
      </c>
      <c r="BF366">
        <v>0</v>
      </c>
      <c r="BG366">
        <v>0.1</v>
      </c>
      <c r="BH366">
        <v>20</v>
      </c>
      <c r="BI366" t="s">
        <v>11</v>
      </c>
      <c r="BJ366" t="s">
        <v>23</v>
      </c>
      <c r="BK366" t="s">
        <v>5</v>
      </c>
      <c r="BL366">
        <v>1</v>
      </c>
      <c r="BM366" t="s">
        <v>22</v>
      </c>
      <c r="BN366">
        <v>0.01</v>
      </c>
      <c r="BO366" t="s">
        <v>5</v>
      </c>
      <c r="BP366">
        <v>1</v>
      </c>
      <c r="BQ366" t="s">
        <v>5</v>
      </c>
      <c r="BR366" t="s">
        <v>8</v>
      </c>
      <c r="BS366" t="s">
        <v>21</v>
      </c>
      <c r="BT366">
        <v>10000</v>
      </c>
      <c r="BU366" t="s">
        <v>6</v>
      </c>
      <c r="BV366" t="s">
        <v>31</v>
      </c>
      <c r="BW366" t="s">
        <v>20</v>
      </c>
      <c r="BX366" t="s">
        <v>3</v>
      </c>
      <c r="BY366" t="s">
        <v>19</v>
      </c>
      <c r="BZ366" t="s">
        <v>1</v>
      </c>
      <c r="CA366" t="s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74"/>
        <v>0</v>
      </c>
      <c r="FB366" t="b">
        <f t="shared" si="75"/>
        <v>0</v>
      </c>
    </row>
    <row r="367" spans="1:158" hidden="1" x14ac:dyDescent="0.2">
      <c r="A367">
        <v>426</v>
      </c>
      <c r="B367" s="7" t="s">
        <v>834</v>
      </c>
      <c r="C367" t="s">
        <v>17</v>
      </c>
      <c r="D367">
        <v>401011878</v>
      </c>
      <c r="E367" t="s">
        <v>833</v>
      </c>
      <c r="F367">
        <v>401239921</v>
      </c>
      <c r="G367" t="s">
        <v>6</v>
      </c>
      <c r="H367" s="1">
        <v>2</v>
      </c>
      <c r="I367" s="1">
        <v>3</v>
      </c>
      <c r="J367" s="1">
        <f>VLOOKUP(B367,'[4]AVL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72"/>
        <v>945</v>
      </c>
      <c r="AL367" s="1">
        <f t="shared" si="73"/>
        <v>10000</v>
      </c>
      <c r="AM367" s="1">
        <f t="shared" si="77"/>
        <v>9.4500000000000011</v>
      </c>
      <c r="AN367" s="1">
        <f t="shared" si="78"/>
        <v>100</v>
      </c>
      <c r="AO367" s="1">
        <f t="shared" si="79"/>
        <v>90.55</v>
      </c>
      <c r="AP367" s="1" t="s">
        <v>26</v>
      </c>
      <c r="AQ367" s="1">
        <f>VLOOKUP($B367,'[2]AVL F03 05.05.26_לעבוד'!$B$29:$H$721,6,)</f>
        <v>0</v>
      </c>
      <c r="AR367" s="1" t="s">
        <v>25</v>
      </c>
      <c r="AS367" s="1" t="s">
        <v>14</v>
      </c>
      <c r="AT367">
        <f t="shared" si="80"/>
        <v>0.03</v>
      </c>
      <c r="AU367" t="str">
        <f>VLOOKUP(B367,'[3]AVL F03 05.05.26_לעבוד'!$B$27:$B$694,1,)</f>
        <v>CRCW04023K92FKED</v>
      </c>
      <c r="AW367" t="s">
        <v>1722</v>
      </c>
      <c r="AX367" t="s">
        <v>19</v>
      </c>
      <c r="AY367">
        <v>0.01</v>
      </c>
      <c r="AZ367" t="s">
        <v>0</v>
      </c>
      <c r="BA367">
        <v>2</v>
      </c>
      <c r="BB367" t="s">
        <v>13</v>
      </c>
      <c r="BC367">
        <v>96</v>
      </c>
      <c r="BD367">
        <v>77</v>
      </c>
      <c r="BE367" t="s">
        <v>24</v>
      </c>
      <c r="BF367">
        <v>0</v>
      </c>
      <c r="BG367">
        <v>0.1</v>
      </c>
      <c r="BH367">
        <v>20</v>
      </c>
      <c r="BI367" t="s">
        <v>11</v>
      </c>
      <c r="BJ367" t="s">
        <v>23</v>
      </c>
      <c r="BK367" t="s">
        <v>5</v>
      </c>
      <c r="BL367">
        <v>1</v>
      </c>
      <c r="BM367" t="s">
        <v>22</v>
      </c>
      <c r="BN367">
        <v>0.01</v>
      </c>
      <c r="BO367" t="s">
        <v>5</v>
      </c>
      <c r="BP367">
        <v>1</v>
      </c>
      <c r="BQ367" t="s">
        <v>5</v>
      </c>
      <c r="BR367" t="s">
        <v>8</v>
      </c>
      <c r="BS367" t="s">
        <v>21</v>
      </c>
      <c r="BT367">
        <v>10000</v>
      </c>
      <c r="BU367" t="s">
        <v>6</v>
      </c>
      <c r="BV367" t="s">
        <v>5</v>
      </c>
      <c r="BW367" t="s">
        <v>20</v>
      </c>
      <c r="BX367" t="s">
        <v>3</v>
      </c>
      <c r="BY367" t="s">
        <v>19</v>
      </c>
      <c r="BZ367" t="s">
        <v>1</v>
      </c>
      <c r="CA367" t="s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74"/>
        <v>0</v>
      </c>
      <c r="FB367" t="b">
        <f t="shared" si="75"/>
        <v>0</v>
      </c>
    </row>
    <row r="368" spans="1:158" hidden="1" x14ac:dyDescent="0.2">
      <c r="A368">
        <v>427</v>
      </c>
      <c r="B368" s="7" t="s">
        <v>832</v>
      </c>
      <c r="C368" t="s">
        <v>17</v>
      </c>
      <c r="D368">
        <v>400676831</v>
      </c>
      <c r="E368" t="s">
        <v>831</v>
      </c>
      <c r="G368" t="s">
        <v>6</v>
      </c>
      <c r="H368" s="1">
        <v>2</v>
      </c>
      <c r="I368" s="1">
        <v>4</v>
      </c>
      <c r="J368" s="1">
        <f>VLOOKUP(B368,'[4]AVL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72"/>
        <v>1260</v>
      </c>
      <c r="AL368" s="1">
        <f t="shared" si="73"/>
        <v>10000</v>
      </c>
      <c r="AM368" s="1">
        <f t="shared" si="77"/>
        <v>12.6</v>
      </c>
      <c r="AN368" s="1">
        <f t="shared" si="78"/>
        <v>100</v>
      </c>
      <c r="AO368" s="1">
        <f t="shared" si="79"/>
        <v>87.4</v>
      </c>
      <c r="AP368" s="1" t="s">
        <v>26</v>
      </c>
      <c r="AQ368" s="1">
        <f>VLOOKUP($B368,'[2]AVL F03 05.05.26_לעבוד'!$B$29:$H$721,6,)</f>
        <v>0</v>
      </c>
      <c r="AR368" s="1" t="s">
        <v>25</v>
      </c>
      <c r="AS368" s="1" t="s">
        <v>14</v>
      </c>
      <c r="AT368">
        <f t="shared" si="80"/>
        <v>0.04</v>
      </c>
      <c r="AU368" t="str">
        <f>VLOOKUP(B368,'[3]AVL F03 05.05.26_לעבוד'!$B$27:$B$694,1,)</f>
        <v>CRCW040242K2FKED</v>
      </c>
      <c r="AV368" t="s">
        <v>335</v>
      </c>
      <c r="AW368" t="s">
        <v>1722</v>
      </c>
      <c r="AX368" t="s">
        <v>19</v>
      </c>
      <c r="AY368">
        <v>0.01</v>
      </c>
      <c r="AZ368" t="s">
        <v>0</v>
      </c>
      <c r="BA368">
        <v>2</v>
      </c>
      <c r="BB368" t="s">
        <v>13</v>
      </c>
      <c r="BC368">
        <v>101</v>
      </c>
      <c r="BD368">
        <v>68</v>
      </c>
      <c r="BE368" t="s">
        <v>24</v>
      </c>
      <c r="BF368">
        <v>0</v>
      </c>
      <c r="BG368">
        <v>0.1</v>
      </c>
      <c r="BH368">
        <v>20</v>
      </c>
      <c r="BI368" t="s">
        <v>11</v>
      </c>
      <c r="BJ368" t="s">
        <v>23</v>
      </c>
      <c r="BK368" t="s">
        <v>5</v>
      </c>
      <c r="BL368">
        <v>1</v>
      </c>
      <c r="BM368" t="s">
        <v>38</v>
      </c>
      <c r="BN368">
        <v>0.01</v>
      </c>
      <c r="BO368" t="s">
        <v>5</v>
      </c>
      <c r="BP368">
        <v>1</v>
      </c>
      <c r="BQ368" t="s">
        <v>5</v>
      </c>
      <c r="BR368" t="s">
        <v>8</v>
      </c>
      <c r="BS368" t="s">
        <v>21</v>
      </c>
      <c r="BT368">
        <v>10000</v>
      </c>
      <c r="BU368" t="s">
        <v>6</v>
      </c>
      <c r="BV368" t="s">
        <v>31</v>
      </c>
      <c r="BW368" t="s">
        <v>20</v>
      </c>
      <c r="BX368" t="s">
        <v>3</v>
      </c>
      <c r="BY368" t="s">
        <v>19</v>
      </c>
      <c r="BZ368" t="s">
        <v>1</v>
      </c>
      <c r="CA368" t="s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74"/>
        <v>0</v>
      </c>
      <c r="FB368" t="b">
        <f t="shared" si="75"/>
        <v>0</v>
      </c>
    </row>
    <row r="369" spans="1:158" hidden="1" x14ac:dyDescent="0.2">
      <c r="A369">
        <v>428</v>
      </c>
      <c r="B369" s="7" t="s">
        <v>830</v>
      </c>
      <c r="C369" t="s">
        <v>17</v>
      </c>
      <c r="D369">
        <v>401372496</v>
      </c>
      <c r="E369" t="s">
        <v>829</v>
      </c>
      <c r="F369">
        <v>400294244</v>
      </c>
      <c r="G369" t="s">
        <v>6</v>
      </c>
      <c r="H369" s="1">
        <v>2</v>
      </c>
      <c r="I369" s="1">
        <v>144</v>
      </c>
      <c r="J369" s="1">
        <f>VLOOKUP(B369,'[4]AVL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72"/>
        <v>45360</v>
      </c>
      <c r="AL369" s="1">
        <f t="shared" si="73"/>
        <v>50000</v>
      </c>
      <c r="AM369" s="1">
        <f t="shared" si="77"/>
        <v>453.6</v>
      </c>
      <c r="AN369" s="1">
        <f t="shared" si="78"/>
        <v>500</v>
      </c>
      <c r="AO369" s="1">
        <f t="shared" si="79"/>
        <v>46.399999999999977</v>
      </c>
      <c r="AP369" s="1" t="s">
        <v>26</v>
      </c>
      <c r="AQ369" s="1">
        <f>VLOOKUP($B369,'[2]AVL F03 05.05.26_לעבוד'!$B$29:$H$721,6,)</f>
        <v>0</v>
      </c>
      <c r="AR369" s="1" t="s">
        <v>25</v>
      </c>
      <c r="AS369" s="1" t="s">
        <v>14</v>
      </c>
      <c r="AT369">
        <f t="shared" si="80"/>
        <v>1.44</v>
      </c>
      <c r="AU369" t="str">
        <f>VLOOKUP(B369,'[3]AVL F03 05.05.26_לעבוד'!$B$27:$B$694,1,)</f>
        <v>CRCW0402432RFKED</v>
      </c>
      <c r="AW369" t="s">
        <v>1722</v>
      </c>
      <c r="AX369" t="s">
        <v>19</v>
      </c>
      <c r="AY369">
        <v>0.01</v>
      </c>
      <c r="AZ369" t="s">
        <v>0</v>
      </c>
      <c r="BA369">
        <v>2</v>
      </c>
      <c r="BB369" t="s">
        <v>13</v>
      </c>
      <c r="BC369">
        <v>96</v>
      </c>
      <c r="BD369">
        <v>105</v>
      </c>
      <c r="BE369" t="s">
        <v>24</v>
      </c>
      <c r="BF369">
        <v>0</v>
      </c>
      <c r="BG369">
        <v>0.1</v>
      </c>
      <c r="BH369">
        <v>20</v>
      </c>
      <c r="BI369" t="s">
        <v>11</v>
      </c>
      <c r="BJ369" t="s">
        <v>23</v>
      </c>
      <c r="BK369" t="s">
        <v>5</v>
      </c>
      <c r="BL369">
        <v>1</v>
      </c>
      <c r="BM369" t="s">
        <v>22</v>
      </c>
      <c r="BN369">
        <v>0.01</v>
      </c>
      <c r="BO369" t="s">
        <v>5</v>
      </c>
      <c r="BP369">
        <v>1</v>
      </c>
      <c r="BQ369" t="s">
        <v>5</v>
      </c>
      <c r="BR369" t="s">
        <v>8</v>
      </c>
      <c r="BS369" t="s">
        <v>21</v>
      </c>
      <c r="BT369">
        <v>10000</v>
      </c>
      <c r="BU369" t="s">
        <v>6</v>
      </c>
      <c r="BV369" t="s">
        <v>31</v>
      </c>
      <c r="BW369" t="s">
        <v>20</v>
      </c>
      <c r="BX369" t="s">
        <v>3</v>
      </c>
      <c r="BY369" t="s">
        <v>19</v>
      </c>
      <c r="BZ369" t="s">
        <v>1</v>
      </c>
      <c r="CA369" t="s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12432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7200</v>
      </c>
      <c r="EN369" cm="1">
        <f t="array" ref="EN369">SUMPRODUCT($K369:$AJ369,TRANSPOSE(EN$4:EN$29))</f>
        <v>11232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74"/>
        <v>0</v>
      </c>
      <c r="FB369" t="b">
        <f t="shared" si="75"/>
        <v>0</v>
      </c>
    </row>
    <row r="370" spans="1:158" hidden="1" x14ac:dyDescent="0.2">
      <c r="A370">
        <v>429</v>
      </c>
      <c r="B370" s="7" t="s">
        <v>828</v>
      </c>
      <c r="C370" t="s">
        <v>17</v>
      </c>
      <c r="D370">
        <v>408368733</v>
      </c>
      <c r="E370" t="s">
        <v>827</v>
      </c>
      <c r="F370">
        <v>408386948</v>
      </c>
      <c r="G370" t="s">
        <v>6</v>
      </c>
      <c r="H370" s="1">
        <v>2</v>
      </c>
      <c r="I370" s="1">
        <v>3</v>
      </c>
      <c r="J370" s="1">
        <f>VLOOKUP(B370,'[4]AVL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72"/>
        <v>945</v>
      </c>
      <c r="AL370" s="1">
        <f t="shared" si="73"/>
        <v>10000</v>
      </c>
      <c r="AM370" s="1">
        <f t="shared" si="77"/>
        <v>9.4500000000000011</v>
      </c>
      <c r="AN370" s="1">
        <f t="shared" si="78"/>
        <v>100</v>
      </c>
      <c r="AO370" s="1">
        <f t="shared" si="79"/>
        <v>90.55</v>
      </c>
      <c r="AP370" s="1" t="s">
        <v>26</v>
      </c>
      <c r="AQ370" s="1">
        <f>VLOOKUP($B370,'[2]AVL F03 05.05.26_לעבוד'!$B$29:$H$721,6,)</f>
        <v>0</v>
      </c>
      <c r="AR370" s="1" t="s">
        <v>25</v>
      </c>
      <c r="AS370" s="1" t="s">
        <v>14</v>
      </c>
      <c r="AT370">
        <f t="shared" si="80"/>
        <v>0.03</v>
      </c>
      <c r="AU370" t="str">
        <f>VLOOKUP(B370,'[3]AVL F03 05.05.26_לעבוד'!$B$27:$B$694,1,)</f>
        <v>CRCW040247R5FKED</v>
      </c>
      <c r="AW370" t="s">
        <v>1722</v>
      </c>
      <c r="AX370" t="s">
        <v>41</v>
      </c>
      <c r="AY370">
        <v>0.01</v>
      </c>
      <c r="AZ370" t="s">
        <v>0</v>
      </c>
      <c r="BA370">
        <v>2</v>
      </c>
      <c r="BB370" t="s">
        <v>13</v>
      </c>
      <c r="BC370">
        <v>96</v>
      </c>
      <c r="BD370">
        <v>29</v>
      </c>
      <c r="BE370" t="s">
        <v>24</v>
      </c>
      <c r="BF370">
        <v>0</v>
      </c>
      <c r="BG370">
        <v>0.1</v>
      </c>
      <c r="BH370">
        <v>20</v>
      </c>
      <c r="BI370" t="s">
        <v>11</v>
      </c>
      <c r="BJ370" t="s">
        <v>23</v>
      </c>
      <c r="BK370" t="s">
        <v>5</v>
      </c>
      <c r="BL370" t="s">
        <v>5</v>
      </c>
      <c r="BM370" t="s">
        <v>22</v>
      </c>
      <c r="BN370">
        <v>0.01</v>
      </c>
      <c r="BO370" t="s">
        <v>5</v>
      </c>
      <c r="BP370">
        <v>1</v>
      </c>
      <c r="BQ370" t="s">
        <v>5</v>
      </c>
      <c r="BR370" t="s">
        <v>8</v>
      </c>
      <c r="BS370" t="s">
        <v>21</v>
      </c>
      <c r="BT370">
        <v>10000</v>
      </c>
      <c r="BU370" t="s">
        <v>6</v>
      </c>
      <c r="BV370" t="s">
        <v>5</v>
      </c>
      <c r="BW370" t="s">
        <v>20</v>
      </c>
      <c r="BX370" t="s">
        <v>3</v>
      </c>
      <c r="BY370" t="s">
        <v>41</v>
      </c>
      <c r="BZ370" t="s">
        <v>1</v>
      </c>
      <c r="CA370" t="s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74"/>
        <v>0</v>
      </c>
      <c r="FB370" t="b">
        <f t="shared" si="75"/>
        <v>0</v>
      </c>
    </row>
    <row r="371" spans="1:158" hidden="1" x14ac:dyDescent="0.2">
      <c r="A371">
        <v>430</v>
      </c>
      <c r="B371" s="7" t="s">
        <v>826</v>
      </c>
      <c r="C371" t="s">
        <v>17</v>
      </c>
      <c r="D371">
        <v>400658330</v>
      </c>
      <c r="E371" t="s">
        <v>825</v>
      </c>
      <c r="F371">
        <v>400275755</v>
      </c>
      <c r="G371" t="s">
        <v>6</v>
      </c>
      <c r="H371" s="1">
        <v>2</v>
      </c>
      <c r="I371" s="1">
        <v>93</v>
      </c>
      <c r="J371" s="1">
        <f>VLOOKUP(B371,'[4]AVL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72"/>
        <v>29295</v>
      </c>
      <c r="AL371" s="1">
        <f t="shared" si="73"/>
        <v>30000</v>
      </c>
      <c r="AM371" s="1">
        <f t="shared" si="77"/>
        <v>292.95</v>
      </c>
      <c r="AN371" s="1">
        <f t="shared" si="78"/>
        <v>300</v>
      </c>
      <c r="AO371" s="1">
        <f t="shared" si="79"/>
        <v>7.0500000000000114</v>
      </c>
      <c r="AP371" s="1" t="s">
        <v>26</v>
      </c>
      <c r="AQ371" s="1">
        <f>VLOOKUP($B371,'[2]AVL F03 05.05.26_לעבוד'!$B$29:$H$721,6,)</f>
        <v>0</v>
      </c>
      <c r="AR371" s="1" t="s">
        <v>25</v>
      </c>
      <c r="AS371" s="1" t="s">
        <v>14</v>
      </c>
      <c r="AT371">
        <f t="shared" si="80"/>
        <v>0.93</v>
      </c>
      <c r="AU371" t="str">
        <f>VLOOKUP(B371,'[3]AVL F03 05.05.26_לעבוד'!$B$27:$B$694,1,)</f>
        <v>CRCW040249R9FKED</v>
      </c>
      <c r="AW371" t="s">
        <v>1722</v>
      </c>
      <c r="AX371" t="s">
        <v>19</v>
      </c>
      <c r="AY371">
        <v>0.01</v>
      </c>
      <c r="AZ371" t="s">
        <v>0</v>
      </c>
      <c r="BA371">
        <v>2</v>
      </c>
      <c r="BB371" t="s">
        <v>13</v>
      </c>
      <c r="BC371">
        <v>96</v>
      </c>
      <c r="BD371">
        <v>76</v>
      </c>
      <c r="BE371" t="s">
        <v>24</v>
      </c>
      <c r="BF371">
        <v>0</v>
      </c>
      <c r="BG371">
        <v>0.1</v>
      </c>
      <c r="BH371">
        <v>20</v>
      </c>
      <c r="BI371" t="s">
        <v>11</v>
      </c>
      <c r="BJ371" t="s">
        <v>23</v>
      </c>
      <c r="BK371" t="s">
        <v>5</v>
      </c>
      <c r="BL371">
        <v>1</v>
      </c>
      <c r="BM371" t="s">
        <v>22</v>
      </c>
      <c r="BN371">
        <v>0.01</v>
      </c>
      <c r="BO371" t="s">
        <v>5</v>
      </c>
      <c r="BP371">
        <v>1</v>
      </c>
      <c r="BQ371" t="s">
        <v>5</v>
      </c>
      <c r="BR371" t="s">
        <v>8</v>
      </c>
      <c r="BS371" t="s">
        <v>21</v>
      </c>
      <c r="BT371">
        <v>10000</v>
      </c>
      <c r="BU371" t="s">
        <v>6</v>
      </c>
      <c r="BV371" t="s">
        <v>31</v>
      </c>
      <c r="BW371" t="s">
        <v>20</v>
      </c>
      <c r="BX371" t="s">
        <v>3</v>
      </c>
      <c r="BY371" t="s">
        <v>19</v>
      </c>
      <c r="BZ371" t="s">
        <v>1</v>
      </c>
      <c r="CA371" t="s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74"/>
        <v>0</v>
      </c>
      <c r="FB371" t="b">
        <f t="shared" si="75"/>
        <v>0</v>
      </c>
    </row>
    <row r="372" spans="1:158" hidden="1" x14ac:dyDescent="0.2">
      <c r="A372">
        <v>431</v>
      </c>
      <c r="B372" s="7" t="s">
        <v>824</v>
      </c>
      <c r="C372" t="s">
        <v>17</v>
      </c>
      <c r="D372">
        <v>401246030</v>
      </c>
      <c r="E372" t="s">
        <v>823</v>
      </c>
      <c r="F372">
        <v>400275761</v>
      </c>
      <c r="G372" t="s">
        <v>6</v>
      </c>
      <c r="H372" s="1">
        <v>2</v>
      </c>
      <c r="I372" s="1">
        <v>6</v>
      </c>
      <c r="J372" s="1">
        <f>VLOOKUP(B372,'[4]AVL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72"/>
        <v>1890</v>
      </c>
      <c r="AL372" s="1">
        <f t="shared" si="73"/>
        <v>10000</v>
      </c>
      <c r="AM372" s="1">
        <f t="shared" si="77"/>
        <v>18.900000000000002</v>
      </c>
      <c r="AN372" s="1">
        <f t="shared" si="78"/>
        <v>100</v>
      </c>
      <c r="AO372" s="1">
        <f t="shared" si="79"/>
        <v>81.099999999999994</v>
      </c>
      <c r="AP372" s="1" t="s">
        <v>26</v>
      </c>
      <c r="AQ372" s="1">
        <f>VLOOKUP($B372,'[2]AVL F03 05.05.26_לעבוד'!$B$29:$H$721,6,)</f>
        <v>0</v>
      </c>
      <c r="AR372" s="1" t="s">
        <v>25</v>
      </c>
      <c r="AS372" s="1" t="s">
        <v>14</v>
      </c>
      <c r="AT372">
        <f t="shared" si="80"/>
        <v>0.06</v>
      </c>
      <c r="AU372" t="str">
        <f>VLOOKUP(B372,'[3]AVL F03 05.05.26_לעבוד'!$B$27:$B$694,1,)</f>
        <v>CRCW04024K02FKED</v>
      </c>
      <c r="AW372" t="s">
        <v>1722</v>
      </c>
      <c r="AX372" t="s">
        <v>19</v>
      </c>
      <c r="AY372">
        <v>0.01</v>
      </c>
      <c r="AZ372" t="s">
        <v>0</v>
      </c>
      <c r="BA372">
        <v>2</v>
      </c>
      <c r="BB372" t="s">
        <v>13</v>
      </c>
      <c r="BC372">
        <v>96</v>
      </c>
      <c r="BD372">
        <v>85</v>
      </c>
      <c r="BE372" t="s">
        <v>24</v>
      </c>
      <c r="BF372">
        <v>0</v>
      </c>
      <c r="BG372">
        <v>0.1</v>
      </c>
      <c r="BH372">
        <v>20</v>
      </c>
      <c r="BI372" t="s">
        <v>11</v>
      </c>
      <c r="BJ372" t="s">
        <v>23</v>
      </c>
      <c r="BK372" t="s">
        <v>5</v>
      </c>
      <c r="BL372">
        <v>1</v>
      </c>
      <c r="BM372" t="s">
        <v>22</v>
      </c>
      <c r="BN372">
        <v>0.01</v>
      </c>
      <c r="BO372" t="s">
        <v>5</v>
      </c>
      <c r="BP372">
        <v>1</v>
      </c>
      <c r="BQ372" t="s">
        <v>5</v>
      </c>
      <c r="BR372" t="s">
        <v>8</v>
      </c>
      <c r="BS372" t="s">
        <v>21</v>
      </c>
      <c r="BT372">
        <v>10000</v>
      </c>
      <c r="BU372" t="s">
        <v>6</v>
      </c>
      <c r="BV372" t="s">
        <v>31</v>
      </c>
      <c r="BW372" t="s">
        <v>20</v>
      </c>
      <c r="BX372" t="s">
        <v>3</v>
      </c>
      <c r="BY372" t="s">
        <v>19</v>
      </c>
      <c r="BZ372" t="s">
        <v>1</v>
      </c>
      <c r="CA372" t="s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74"/>
        <v>0</v>
      </c>
      <c r="FB372" t="b">
        <f t="shared" si="75"/>
        <v>0</v>
      </c>
    </row>
    <row r="373" spans="1:158" hidden="1" x14ac:dyDescent="0.2">
      <c r="A373">
        <v>432</v>
      </c>
      <c r="B373" s="7" t="s">
        <v>822</v>
      </c>
      <c r="C373" t="s">
        <v>17</v>
      </c>
      <c r="D373">
        <v>401060427</v>
      </c>
      <c r="E373" t="s">
        <v>821</v>
      </c>
      <c r="F373">
        <v>400856545</v>
      </c>
      <c r="G373" t="s">
        <v>6</v>
      </c>
      <c r="H373" s="1">
        <v>2</v>
      </c>
      <c r="I373" s="1">
        <v>1</v>
      </c>
      <c r="J373" s="1">
        <f>VLOOKUP(B373,'[4]AVL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72"/>
        <v>315</v>
      </c>
      <c r="AL373" s="1">
        <f t="shared" si="73"/>
        <v>10000</v>
      </c>
      <c r="AM373" s="1">
        <f t="shared" si="77"/>
        <v>2.2050000000000001</v>
      </c>
      <c r="AN373" s="1">
        <f t="shared" si="78"/>
        <v>70</v>
      </c>
      <c r="AO373" s="1">
        <f t="shared" si="79"/>
        <v>67.795000000000002</v>
      </c>
      <c r="AP373" s="1" t="s">
        <v>26</v>
      </c>
      <c r="AQ373" s="1">
        <f>VLOOKUP($B373,'[2]AVL F03 05.05.26_לעבוד'!$B$29:$H$721,6,)</f>
        <v>0</v>
      </c>
      <c r="AR373" s="1" t="s">
        <v>25</v>
      </c>
      <c r="AS373" s="1" t="s">
        <v>14</v>
      </c>
      <c r="AT373">
        <v>7.0000000000000001E-3</v>
      </c>
      <c r="AU373" t="str">
        <f>VLOOKUP(B373,'[3]AVL F03 05.05.26_לעבוד'!$B$27:$B$694,1,)</f>
        <v>CRCW04024K22FKED</v>
      </c>
      <c r="AW373" t="s">
        <v>1722</v>
      </c>
      <c r="AX373" t="s">
        <v>19</v>
      </c>
      <c r="AY373">
        <f>AT373</f>
        <v>7.0000000000000001E-3</v>
      </c>
      <c r="AZ373" t="s">
        <v>0</v>
      </c>
      <c r="BA373">
        <v>2</v>
      </c>
      <c r="BB373" t="s">
        <v>13</v>
      </c>
      <c r="BC373">
        <v>96</v>
      </c>
      <c r="BD373">
        <v>41</v>
      </c>
      <c r="BE373" t="s">
        <v>24</v>
      </c>
      <c r="BF373">
        <v>0</v>
      </c>
      <c r="BG373">
        <v>0</v>
      </c>
      <c r="BH373">
        <v>20</v>
      </c>
      <c r="BI373" t="s">
        <v>11</v>
      </c>
      <c r="BJ373" t="s">
        <v>23</v>
      </c>
      <c r="BK373" t="s">
        <v>5</v>
      </c>
      <c r="BL373">
        <v>1</v>
      </c>
      <c r="BM373" t="s">
        <v>22</v>
      </c>
      <c r="BN373">
        <v>0</v>
      </c>
      <c r="BO373" t="s">
        <v>5</v>
      </c>
      <c r="BP373">
        <v>1</v>
      </c>
      <c r="BQ373" t="s">
        <v>5</v>
      </c>
      <c r="BR373" t="s">
        <v>8</v>
      </c>
      <c r="BS373" t="s">
        <v>21</v>
      </c>
      <c r="BT373">
        <v>10000</v>
      </c>
      <c r="BU373" t="s">
        <v>6</v>
      </c>
      <c r="BV373" t="s">
        <v>31</v>
      </c>
      <c r="BW373" t="s">
        <v>20</v>
      </c>
      <c r="BX373" t="s">
        <v>3</v>
      </c>
      <c r="BY373" t="s">
        <v>19</v>
      </c>
      <c r="BZ373" t="s">
        <v>1</v>
      </c>
      <c r="CA373" t="s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74"/>
        <v>0</v>
      </c>
      <c r="FB373" t="b">
        <f t="shared" si="75"/>
        <v>0</v>
      </c>
    </row>
    <row r="374" spans="1:158" hidden="1" x14ac:dyDescent="0.2">
      <c r="A374">
        <v>433</v>
      </c>
      <c r="B374" s="7" t="s">
        <v>820</v>
      </c>
      <c r="C374" t="s">
        <v>17</v>
      </c>
      <c r="D374">
        <v>401572164</v>
      </c>
      <c r="E374" t="s">
        <v>819</v>
      </c>
      <c r="F374">
        <v>403174885</v>
      </c>
      <c r="G374" t="s">
        <v>6</v>
      </c>
      <c r="H374" s="1">
        <v>2</v>
      </c>
      <c r="I374" s="1">
        <v>5</v>
      </c>
      <c r="J374" s="1">
        <f>VLOOKUP(B374,'[4]AVL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72"/>
        <v>1575</v>
      </c>
      <c r="AL374" s="1">
        <f t="shared" si="73"/>
        <v>10000</v>
      </c>
      <c r="AM374" s="1">
        <f t="shared" si="77"/>
        <v>15.75</v>
      </c>
      <c r="AN374" s="1">
        <f t="shared" si="78"/>
        <v>100</v>
      </c>
      <c r="AO374" s="1">
        <f t="shared" si="79"/>
        <v>84.25</v>
      </c>
      <c r="AP374" s="1" t="s">
        <v>26</v>
      </c>
      <c r="AQ374" s="1">
        <f>VLOOKUP($B374,'[2]AVL F03 05.05.26_לעבוד'!$B$29:$H$721,6,)</f>
        <v>0</v>
      </c>
      <c r="AR374" s="1" t="s">
        <v>25</v>
      </c>
      <c r="AS374" s="1" t="s">
        <v>14</v>
      </c>
      <c r="AT374">
        <f>SUM(K374:AJ374)*AY374</f>
        <v>0.05</v>
      </c>
      <c r="AU374" t="str">
        <f>VLOOKUP(B374,'[3]AVL F03 05.05.26_לעבוד'!$B$27:$B$694,1,)</f>
        <v>CRCW04024K70FKED</v>
      </c>
      <c r="AW374" t="s">
        <v>1722</v>
      </c>
      <c r="AX374" t="s">
        <v>19</v>
      </c>
      <c r="AY374">
        <v>0.01</v>
      </c>
      <c r="AZ374" t="s">
        <v>0</v>
      </c>
      <c r="BA374">
        <v>2</v>
      </c>
      <c r="BB374" t="s">
        <v>13</v>
      </c>
      <c r="BC374">
        <v>96</v>
      </c>
      <c r="BD374">
        <v>78</v>
      </c>
      <c r="BE374" t="s">
        <v>24</v>
      </c>
      <c r="BF374">
        <v>0</v>
      </c>
      <c r="BG374">
        <v>0.1</v>
      </c>
      <c r="BH374">
        <v>20</v>
      </c>
      <c r="BI374" t="s">
        <v>11</v>
      </c>
      <c r="BJ374" t="s">
        <v>23</v>
      </c>
      <c r="BK374" t="s">
        <v>5</v>
      </c>
      <c r="BL374">
        <v>1</v>
      </c>
      <c r="BM374" t="s">
        <v>22</v>
      </c>
      <c r="BN374">
        <v>0.01</v>
      </c>
      <c r="BO374" t="s">
        <v>5</v>
      </c>
      <c r="BP374">
        <v>1</v>
      </c>
      <c r="BQ374" t="s">
        <v>5</v>
      </c>
      <c r="BR374" t="s">
        <v>8</v>
      </c>
      <c r="BS374" t="s">
        <v>21</v>
      </c>
      <c r="BT374">
        <v>10000</v>
      </c>
      <c r="BU374" t="s">
        <v>6</v>
      </c>
      <c r="BV374" t="s">
        <v>31</v>
      </c>
      <c r="BW374" t="s">
        <v>20</v>
      </c>
      <c r="BX374" t="s">
        <v>3</v>
      </c>
      <c r="BY374" t="s">
        <v>19</v>
      </c>
      <c r="BZ374" t="s">
        <v>1</v>
      </c>
      <c r="CA374" t="s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74"/>
        <v>0</v>
      </c>
      <c r="FB374" t="b">
        <f t="shared" si="75"/>
        <v>0</v>
      </c>
    </row>
    <row r="375" spans="1:158" hidden="1" x14ac:dyDescent="0.2">
      <c r="A375">
        <v>434</v>
      </c>
      <c r="B375" s="7" t="s">
        <v>818</v>
      </c>
      <c r="C375" t="s">
        <v>17</v>
      </c>
      <c r="D375">
        <v>401193607</v>
      </c>
      <c r="E375" t="s">
        <v>817</v>
      </c>
      <c r="F375">
        <v>400275764</v>
      </c>
      <c r="G375" t="s">
        <v>6</v>
      </c>
      <c r="H375" s="1">
        <v>2</v>
      </c>
      <c r="I375" s="1">
        <v>46</v>
      </c>
      <c r="J375" s="1">
        <f>VLOOKUP(B375,'[4]AVL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72"/>
        <v>14490</v>
      </c>
      <c r="AL375" s="1">
        <f t="shared" si="73"/>
        <v>20000</v>
      </c>
      <c r="AM375" s="1">
        <f t="shared" si="77"/>
        <v>144.9</v>
      </c>
      <c r="AN375" s="1">
        <f t="shared" si="78"/>
        <v>200</v>
      </c>
      <c r="AO375" s="1">
        <f t="shared" si="79"/>
        <v>55.099999999999994</v>
      </c>
      <c r="AP375" s="1" t="s">
        <v>26</v>
      </c>
      <c r="AQ375" s="1">
        <f>VLOOKUP($B375,'[2]AVL F03 05.05.26_לעבוד'!$B$29:$H$721,6,)</f>
        <v>0</v>
      </c>
      <c r="AR375" s="1" t="s">
        <v>25</v>
      </c>
      <c r="AS375" s="1" t="s">
        <v>14</v>
      </c>
      <c r="AT375">
        <f>SUM(K375:AJ375)*AY375</f>
        <v>0.46</v>
      </c>
      <c r="AU375" t="str">
        <f>VLOOKUP(B375,'[3]AVL F03 05.05.26_לעבוד'!$B$27:$B$694,1,)</f>
        <v>CRCW0402511RFKED</v>
      </c>
      <c r="AW375" t="s">
        <v>1722</v>
      </c>
      <c r="AX375" t="s">
        <v>19</v>
      </c>
      <c r="AY375">
        <v>0.01</v>
      </c>
      <c r="AZ375" t="s">
        <v>0</v>
      </c>
      <c r="BA375">
        <v>2</v>
      </c>
      <c r="BB375" t="s">
        <v>13</v>
      </c>
      <c r="BC375">
        <v>96</v>
      </c>
      <c r="BD375">
        <v>62</v>
      </c>
      <c r="BE375" t="s">
        <v>24</v>
      </c>
      <c r="BF375">
        <v>0</v>
      </c>
      <c r="BG375">
        <v>0.1</v>
      </c>
      <c r="BH375">
        <v>20</v>
      </c>
      <c r="BI375" t="s">
        <v>11</v>
      </c>
      <c r="BJ375" t="s">
        <v>23</v>
      </c>
      <c r="BK375" t="s">
        <v>5</v>
      </c>
      <c r="BL375">
        <v>1</v>
      </c>
      <c r="BM375" t="s">
        <v>22</v>
      </c>
      <c r="BN375">
        <v>0.01</v>
      </c>
      <c r="BO375" t="s">
        <v>5</v>
      </c>
      <c r="BP375">
        <v>1</v>
      </c>
      <c r="BQ375" t="s">
        <v>5</v>
      </c>
      <c r="BR375" t="s">
        <v>8</v>
      </c>
      <c r="BS375" t="s">
        <v>21</v>
      </c>
      <c r="BT375">
        <v>10000</v>
      </c>
      <c r="BU375" t="s">
        <v>6</v>
      </c>
      <c r="BV375" t="s">
        <v>31</v>
      </c>
      <c r="BW375" t="s">
        <v>20</v>
      </c>
      <c r="BX375" t="s">
        <v>3</v>
      </c>
      <c r="BY375" t="s">
        <v>19</v>
      </c>
      <c r="BZ375" t="s">
        <v>1</v>
      </c>
      <c r="CA375" t="s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3228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2350</v>
      </c>
      <c r="EN375" cm="1">
        <f t="array" ref="EN375">SUMPRODUCT($K375:$AJ375,TRANSPOSE(EN$4:EN$29))</f>
        <v>2428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74"/>
        <v>0</v>
      </c>
      <c r="FB375" t="b">
        <f t="shared" si="75"/>
        <v>0</v>
      </c>
    </row>
    <row r="376" spans="1:158" hidden="1" x14ac:dyDescent="0.2">
      <c r="A376">
        <v>435</v>
      </c>
      <c r="B376" s="7" t="s">
        <v>816</v>
      </c>
      <c r="C376" t="s">
        <v>17</v>
      </c>
      <c r="D376">
        <v>400658332</v>
      </c>
      <c r="E376" t="s">
        <v>815</v>
      </c>
      <c r="F376">
        <v>400275766</v>
      </c>
      <c r="G376" t="s">
        <v>6</v>
      </c>
      <c r="H376" s="1">
        <v>2</v>
      </c>
      <c r="I376" s="1">
        <v>8</v>
      </c>
      <c r="J376" s="1">
        <f>VLOOKUP(B376,'[4]AVL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72"/>
        <v>2520</v>
      </c>
      <c r="AL376" s="1">
        <f t="shared" si="73"/>
        <v>10000</v>
      </c>
      <c r="AM376" s="1">
        <f t="shared" si="77"/>
        <v>25.2</v>
      </c>
      <c r="AN376" s="1">
        <f t="shared" si="78"/>
        <v>100</v>
      </c>
      <c r="AO376" s="1">
        <f t="shared" si="79"/>
        <v>74.8</v>
      </c>
      <c r="AP376" s="1" t="s">
        <v>26</v>
      </c>
      <c r="AQ376" s="1">
        <f>VLOOKUP($B376,'[2]AVL F03 05.05.26_לעבוד'!$B$29:$H$721,6,)</f>
        <v>0</v>
      </c>
      <c r="AR376" s="1" t="s">
        <v>25</v>
      </c>
      <c r="AS376" s="1" t="s">
        <v>14</v>
      </c>
      <c r="AT376">
        <f>SUM(K376:AJ376)*AY376</f>
        <v>0.08</v>
      </c>
      <c r="AU376" t="str">
        <f>VLOOKUP(B376,'[3]AVL F03 05.05.26_לעבוד'!$B$27:$B$694,1,)</f>
        <v>CRCW040251K1FKED</v>
      </c>
      <c r="AW376" t="s">
        <v>1722</v>
      </c>
      <c r="AX376" t="s">
        <v>19</v>
      </c>
      <c r="AY376">
        <v>0.01</v>
      </c>
      <c r="AZ376" t="s">
        <v>0</v>
      </c>
      <c r="BA376">
        <v>2</v>
      </c>
      <c r="BB376" t="s">
        <v>13</v>
      </c>
      <c r="BC376">
        <v>96</v>
      </c>
      <c r="BD376">
        <v>69</v>
      </c>
      <c r="BE376" t="s">
        <v>24</v>
      </c>
      <c r="BF376">
        <v>0</v>
      </c>
      <c r="BG376">
        <v>0.1</v>
      </c>
      <c r="BH376">
        <v>20</v>
      </c>
      <c r="BI376" t="s">
        <v>11</v>
      </c>
      <c r="BJ376" t="s">
        <v>23</v>
      </c>
      <c r="BK376" t="s">
        <v>5</v>
      </c>
      <c r="BL376">
        <v>1</v>
      </c>
      <c r="BM376" t="s">
        <v>22</v>
      </c>
      <c r="BN376">
        <v>0.01</v>
      </c>
      <c r="BO376" t="s">
        <v>5</v>
      </c>
      <c r="BP376">
        <v>1</v>
      </c>
      <c r="BQ376" t="s">
        <v>5</v>
      </c>
      <c r="BR376" t="s">
        <v>8</v>
      </c>
      <c r="BS376" t="s">
        <v>21</v>
      </c>
      <c r="BT376">
        <v>10000</v>
      </c>
      <c r="BU376" t="s">
        <v>6</v>
      </c>
      <c r="BV376" t="s">
        <v>31</v>
      </c>
      <c r="BW376" t="s">
        <v>20</v>
      </c>
      <c r="BX376" t="s">
        <v>3</v>
      </c>
      <c r="BY376" t="s">
        <v>19</v>
      </c>
      <c r="BZ376" t="s">
        <v>1</v>
      </c>
      <c r="CA376" t="s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74"/>
        <v>0</v>
      </c>
      <c r="FB376" t="b">
        <f t="shared" si="75"/>
        <v>0</v>
      </c>
    </row>
    <row r="377" spans="1:158" hidden="1" x14ac:dyDescent="0.2">
      <c r="A377">
        <v>436</v>
      </c>
      <c r="B377" s="7" t="s">
        <v>814</v>
      </c>
      <c r="C377" t="s">
        <v>17</v>
      </c>
      <c r="D377">
        <v>401239835</v>
      </c>
      <c r="E377" t="s">
        <v>813</v>
      </c>
      <c r="F377" t="s">
        <v>812</v>
      </c>
      <c r="G377" t="s">
        <v>6</v>
      </c>
      <c r="H377" s="1">
        <v>2</v>
      </c>
      <c r="I377" s="1">
        <v>7</v>
      </c>
      <c r="J377" s="1">
        <f>VLOOKUP(B377,'[4]AVL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72"/>
        <v>2205</v>
      </c>
      <c r="AL377" s="1">
        <f t="shared" si="73"/>
        <v>10000</v>
      </c>
      <c r="AM377" s="1">
        <f t="shared" si="77"/>
        <v>22.05</v>
      </c>
      <c r="AN377" s="1">
        <f t="shared" si="78"/>
        <v>100</v>
      </c>
      <c r="AO377" s="1">
        <f t="shared" si="79"/>
        <v>77.95</v>
      </c>
      <c r="AP377" s="1" t="s">
        <v>26</v>
      </c>
      <c r="AQ377" s="1">
        <f>VLOOKUP($B377,'[2]AVL F03 05.05.26_לעבוד'!$B$29:$H$721,6,)</f>
        <v>0</v>
      </c>
      <c r="AR377" s="1" t="s">
        <v>25</v>
      </c>
      <c r="AS377" s="1" t="s">
        <v>14</v>
      </c>
      <c r="AT377">
        <f>SUM(K377:AJ377)*AY377</f>
        <v>7.0000000000000007E-2</v>
      </c>
      <c r="AU377" t="str">
        <f>VLOOKUP(B377,'[3]AVL F03 05.05.26_לעבוד'!$B$27:$B$694,1,)</f>
        <v>CRCW040251R1FKED</v>
      </c>
      <c r="AW377" t="s">
        <v>1722</v>
      </c>
      <c r="AX377" t="s">
        <v>19</v>
      </c>
      <c r="AY377">
        <v>0.01</v>
      </c>
      <c r="AZ377" t="s">
        <v>0</v>
      </c>
      <c r="BA377">
        <v>2</v>
      </c>
      <c r="BB377" t="s">
        <v>13</v>
      </c>
      <c r="BC377">
        <v>96</v>
      </c>
      <c r="BD377">
        <v>74</v>
      </c>
      <c r="BE377" t="s">
        <v>24</v>
      </c>
      <c r="BF377">
        <v>0</v>
      </c>
      <c r="BG377">
        <v>0.1</v>
      </c>
      <c r="BH377">
        <v>20</v>
      </c>
      <c r="BI377" t="s">
        <v>11</v>
      </c>
      <c r="BJ377" t="s">
        <v>23</v>
      </c>
      <c r="BK377" t="s">
        <v>5</v>
      </c>
      <c r="BL377">
        <v>1</v>
      </c>
      <c r="BM377" t="s">
        <v>22</v>
      </c>
      <c r="BN377">
        <v>0.01</v>
      </c>
      <c r="BO377" t="s">
        <v>5</v>
      </c>
      <c r="BP377">
        <v>1</v>
      </c>
      <c r="BQ377" t="s">
        <v>5</v>
      </c>
      <c r="BR377" t="s">
        <v>8</v>
      </c>
      <c r="BS377" t="s">
        <v>21</v>
      </c>
      <c r="BT377">
        <v>10000</v>
      </c>
      <c r="BU377" t="s">
        <v>6</v>
      </c>
      <c r="BV377" t="s">
        <v>31</v>
      </c>
      <c r="BW377" t="s">
        <v>20</v>
      </c>
      <c r="BX377" t="s">
        <v>3</v>
      </c>
      <c r="BY377" t="s">
        <v>19</v>
      </c>
      <c r="BZ377" t="s">
        <v>1</v>
      </c>
      <c r="CA377" t="s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74"/>
        <v>0</v>
      </c>
      <c r="FB377" t="b">
        <f t="shared" si="75"/>
        <v>0</v>
      </c>
    </row>
    <row r="378" spans="1:158" hidden="1" x14ac:dyDescent="0.2">
      <c r="A378">
        <v>437</v>
      </c>
      <c r="B378" s="7" t="s">
        <v>811</v>
      </c>
      <c r="C378" t="s">
        <v>17</v>
      </c>
      <c r="D378">
        <v>401041482</v>
      </c>
      <c r="E378" t="s">
        <v>810</v>
      </c>
      <c r="F378">
        <v>401240104</v>
      </c>
      <c r="G378" t="s">
        <v>6</v>
      </c>
      <c r="H378" s="1">
        <v>2</v>
      </c>
      <c r="I378" s="1">
        <v>5</v>
      </c>
      <c r="J378" s="1">
        <f>VLOOKUP(B378,'[4]AVL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72"/>
        <v>1575</v>
      </c>
      <c r="AL378" s="1">
        <f t="shared" si="73"/>
        <v>10000</v>
      </c>
      <c r="AM378" s="1">
        <f t="shared" si="77"/>
        <v>11.025</v>
      </c>
      <c r="AN378" s="1">
        <f t="shared" si="78"/>
        <v>70</v>
      </c>
      <c r="AO378" s="1">
        <f t="shared" si="79"/>
        <v>58.975000000000001</v>
      </c>
      <c r="AP378" s="1" t="s">
        <v>26</v>
      </c>
      <c r="AQ378" s="1">
        <f>VLOOKUP($B378,'[2]AVL F03 05.05.26_לעבוד'!$B$29:$H$721,6,)</f>
        <v>0</v>
      </c>
      <c r="AR378" s="1" t="s">
        <v>25</v>
      </c>
      <c r="AS378" s="1" t="s">
        <v>14</v>
      </c>
      <c r="AT378">
        <v>7.0000000000000001E-3</v>
      </c>
      <c r="AU378" t="str">
        <f>VLOOKUP(B378,'[3]AVL F03 05.05.26_לעבוד'!$B$27:$B$694,1,)</f>
        <v>CRCW040252K3FKED</v>
      </c>
      <c r="AV378" t="s">
        <v>391</v>
      </c>
      <c r="AW378" t="s">
        <v>1722</v>
      </c>
      <c r="AX378" t="s">
        <v>19</v>
      </c>
      <c r="AY378">
        <f>AT378</f>
        <v>7.0000000000000001E-3</v>
      </c>
      <c r="AZ378" t="s">
        <v>0</v>
      </c>
      <c r="BA378">
        <v>2</v>
      </c>
      <c r="BB378" t="s">
        <v>13</v>
      </c>
      <c r="BC378">
        <v>96</v>
      </c>
      <c r="BD378">
        <v>36</v>
      </c>
      <c r="BE378" t="s">
        <v>24</v>
      </c>
      <c r="BF378">
        <v>0</v>
      </c>
      <c r="BG378">
        <v>0</v>
      </c>
      <c r="BH378">
        <v>20</v>
      </c>
      <c r="BI378" t="s">
        <v>11</v>
      </c>
      <c r="BJ378" t="s">
        <v>23</v>
      </c>
      <c r="BK378" t="s">
        <v>5</v>
      </c>
      <c r="BL378">
        <v>1</v>
      </c>
      <c r="BM378" t="s">
        <v>22</v>
      </c>
      <c r="BN378">
        <v>0</v>
      </c>
      <c r="BO378" t="s">
        <v>5</v>
      </c>
      <c r="BP378">
        <v>1</v>
      </c>
      <c r="BQ378" t="s">
        <v>5</v>
      </c>
      <c r="BR378" t="s">
        <v>8</v>
      </c>
      <c r="BS378" t="s">
        <v>21</v>
      </c>
      <c r="BT378">
        <v>10000</v>
      </c>
      <c r="BU378" t="s">
        <v>6</v>
      </c>
      <c r="BV378" t="s">
        <v>31</v>
      </c>
      <c r="BW378" t="s">
        <v>20</v>
      </c>
      <c r="BX378" t="s">
        <v>3</v>
      </c>
      <c r="BY378" t="s">
        <v>19</v>
      </c>
      <c r="BZ378" t="s">
        <v>1</v>
      </c>
      <c r="CA378" t="s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74"/>
        <v>0</v>
      </c>
      <c r="FB378" t="b">
        <f t="shared" si="75"/>
        <v>0</v>
      </c>
    </row>
    <row r="379" spans="1:158" hidden="1" x14ac:dyDescent="0.2">
      <c r="A379">
        <v>439</v>
      </c>
      <c r="B379" s="7" t="s">
        <v>809</v>
      </c>
      <c r="C379" t="s">
        <v>17</v>
      </c>
      <c r="D379">
        <v>401282162</v>
      </c>
      <c r="E379" t="s">
        <v>808</v>
      </c>
      <c r="F379">
        <v>400275770</v>
      </c>
      <c r="G379" t="s">
        <v>6</v>
      </c>
      <c r="H379" s="1">
        <v>2</v>
      </c>
      <c r="I379" s="1">
        <v>4</v>
      </c>
      <c r="J379" s="1">
        <f>VLOOKUP(B379,'[4]AVL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72"/>
        <v>1260</v>
      </c>
      <c r="AL379" s="1">
        <f t="shared" si="73"/>
        <v>10000</v>
      </c>
      <c r="AM379" s="1">
        <f t="shared" si="77"/>
        <v>126</v>
      </c>
      <c r="AN379" s="1">
        <f t="shared" si="78"/>
        <v>1000</v>
      </c>
      <c r="AO379" s="1">
        <f t="shared" si="79"/>
        <v>874</v>
      </c>
      <c r="AP379" s="1" t="s">
        <v>26</v>
      </c>
      <c r="AQ379" s="1">
        <f>VLOOKUP($B379,'[2]AVL F03 05.05.26_לעבוד'!$B$29:$H$721,6,)</f>
        <v>0</v>
      </c>
      <c r="AR379" s="1" t="s">
        <v>25</v>
      </c>
      <c r="AS379" s="1" t="s">
        <v>14</v>
      </c>
      <c r="AT379">
        <f>SUM(K379:AJ379)*AY379</f>
        <v>0.4</v>
      </c>
      <c r="AU379" t="str">
        <f>VLOOKUP(B379,'[3]AVL F03 05.05.26_לעבוד'!$B$27:$B$694,1,)</f>
        <v>CRCW040256K2FKED</v>
      </c>
      <c r="AV379" t="s">
        <v>335</v>
      </c>
      <c r="AW379" t="s">
        <v>1722</v>
      </c>
      <c r="AX379" t="s">
        <v>19</v>
      </c>
      <c r="AY379">
        <v>0.1</v>
      </c>
      <c r="AZ379" t="s">
        <v>0</v>
      </c>
      <c r="BA379">
        <v>2</v>
      </c>
      <c r="BB379" t="s">
        <v>13</v>
      </c>
      <c r="BC379">
        <v>96</v>
      </c>
      <c r="BD379">
        <v>78</v>
      </c>
      <c r="BE379" t="s">
        <v>24</v>
      </c>
      <c r="BF379">
        <v>0</v>
      </c>
      <c r="BG379">
        <v>0.1</v>
      </c>
      <c r="BH379">
        <v>20</v>
      </c>
      <c r="BI379" t="s">
        <v>11</v>
      </c>
      <c r="BJ379" t="s">
        <v>23</v>
      </c>
      <c r="BK379" t="s">
        <v>5</v>
      </c>
      <c r="BL379">
        <v>1</v>
      </c>
      <c r="BM379" t="s">
        <v>22</v>
      </c>
      <c r="BN379">
        <v>0.1</v>
      </c>
      <c r="BO379" t="s">
        <v>5</v>
      </c>
      <c r="BP379">
        <v>1</v>
      </c>
      <c r="BQ379" t="s">
        <v>5</v>
      </c>
      <c r="BR379" t="s">
        <v>8</v>
      </c>
      <c r="BS379" t="s">
        <v>21</v>
      </c>
      <c r="BT379">
        <v>10000</v>
      </c>
      <c r="BU379" t="s">
        <v>6</v>
      </c>
      <c r="BV379" t="s">
        <v>31</v>
      </c>
      <c r="BW379" t="s">
        <v>20</v>
      </c>
      <c r="BX379" t="s">
        <v>3</v>
      </c>
      <c r="BY379" t="s">
        <v>19</v>
      </c>
      <c r="BZ379" t="s">
        <v>1</v>
      </c>
      <c r="CA379" t="s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74"/>
        <v>0</v>
      </c>
      <c r="FB379" t="b">
        <f t="shared" si="75"/>
        <v>0</v>
      </c>
    </row>
    <row r="380" spans="1:158" hidden="1" x14ac:dyDescent="0.2">
      <c r="A380">
        <v>440</v>
      </c>
      <c r="B380" s="7" t="s">
        <v>807</v>
      </c>
      <c r="C380" t="s">
        <v>17</v>
      </c>
      <c r="D380">
        <v>401193608</v>
      </c>
      <c r="E380" t="s">
        <v>806</v>
      </c>
      <c r="F380">
        <v>400275765</v>
      </c>
      <c r="G380" t="s">
        <v>6</v>
      </c>
      <c r="H380" s="1">
        <v>2</v>
      </c>
      <c r="I380" s="1">
        <v>24</v>
      </c>
      <c r="J380" s="1">
        <f>VLOOKUP(B380,'[4]AVL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72"/>
        <v>7560</v>
      </c>
      <c r="AL380" s="1">
        <f t="shared" si="73"/>
        <v>10000</v>
      </c>
      <c r="AM380" s="1">
        <f t="shared" si="77"/>
        <v>75.600000000000009</v>
      </c>
      <c r="AN380" s="1">
        <f t="shared" si="78"/>
        <v>100</v>
      </c>
      <c r="AO380" s="1">
        <f t="shared" si="79"/>
        <v>24.399999999999991</v>
      </c>
      <c r="AP380" s="1" t="s">
        <v>26</v>
      </c>
      <c r="AQ380" s="1">
        <f>VLOOKUP($B380,'[2]AVL F03 05.05.26_לעבוד'!$B$29:$H$721,6,)</f>
        <v>0</v>
      </c>
      <c r="AR380" s="1" t="s">
        <v>25</v>
      </c>
      <c r="AS380" s="1" t="s">
        <v>14</v>
      </c>
      <c r="AT380">
        <f>SUM(K380:AJ380)*AY380</f>
        <v>0.24</v>
      </c>
      <c r="AU380" t="str">
        <f>VLOOKUP(B380,'[3]AVL F03 05.05.26_לעבוד'!$B$27:$B$694,1,)</f>
        <v>CRCW04025K11FKED</v>
      </c>
      <c r="AW380" t="s">
        <v>1722</v>
      </c>
      <c r="AX380" t="s">
        <v>19</v>
      </c>
      <c r="AY380">
        <v>0.01</v>
      </c>
      <c r="AZ380" t="s">
        <v>0</v>
      </c>
      <c r="BA380">
        <v>2</v>
      </c>
      <c r="BB380" t="s">
        <v>13</v>
      </c>
      <c r="BC380">
        <v>96</v>
      </c>
      <c r="BD380">
        <v>101</v>
      </c>
      <c r="BE380" t="s">
        <v>24</v>
      </c>
      <c r="BF380">
        <v>0</v>
      </c>
      <c r="BG380">
        <v>0.1</v>
      </c>
      <c r="BH380">
        <v>20</v>
      </c>
      <c r="BI380" t="s">
        <v>11</v>
      </c>
      <c r="BJ380" t="s">
        <v>23</v>
      </c>
      <c r="BK380" t="s">
        <v>5</v>
      </c>
      <c r="BL380">
        <v>1</v>
      </c>
      <c r="BM380" t="s">
        <v>22</v>
      </c>
      <c r="BN380">
        <v>0.01</v>
      </c>
      <c r="BO380" t="s">
        <v>5</v>
      </c>
      <c r="BP380">
        <v>1</v>
      </c>
      <c r="BQ380" t="s">
        <v>5</v>
      </c>
      <c r="BR380" t="s">
        <v>8</v>
      </c>
      <c r="BS380" t="s">
        <v>21</v>
      </c>
      <c r="BT380">
        <v>10000</v>
      </c>
      <c r="BU380" t="s">
        <v>6</v>
      </c>
      <c r="BV380" t="s">
        <v>31</v>
      </c>
      <c r="BW380" t="s">
        <v>20</v>
      </c>
      <c r="BX380" t="s">
        <v>3</v>
      </c>
      <c r="BY380" t="s">
        <v>19</v>
      </c>
      <c r="BZ380" t="s">
        <v>1</v>
      </c>
      <c r="CA380" t="s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6960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1550</v>
      </c>
      <c r="EN380" cm="1">
        <f t="array" ref="EN380">SUMPRODUCT($K380:$AJ380,TRANSPOSE(EN$4:EN$29))</f>
        <v>1760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74"/>
        <v>0</v>
      </c>
      <c r="FB380" t="b">
        <f t="shared" si="75"/>
        <v>0</v>
      </c>
    </row>
    <row r="381" spans="1:158" hidden="1" x14ac:dyDescent="0.2">
      <c r="A381">
        <v>441</v>
      </c>
      <c r="B381" s="7" t="s">
        <v>805</v>
      </c>
      <c r="C381" t="s">
        <v>17</v>
      </c>
      <c r="D381">
        <v>401485740</v>
      </c>
      <c r="E381" t="s">
        <v>804</v>
      </c>
      <c r="F381">
        <v>401240079</v>
      </c>
      <c r="G381" t="s">
        <v>6</v>
      </c>
      <c r="H381" s="1">
        <v>2</v>
      </c>
      <c r="I381" s="1">
        <v>1</v>
      </c>
      <c r="J381" s="1">
        <f>VLOOKUP(B381,'[4]AVL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72"/>
        <v>315</v>
      </c>
      <c r="AL381" s="1">
        <f t="shared" si="73"/>
        <v>10000</v>
      </c>
      <c r="AM381" s="1">
        <f t="shared" si="77"/>
        <v>2.2050000000000001</v>
      </c>
      <c r="AN381" s="1">
        <f t="shared" si="78"/>
        <v>70</v>
      </c>
      <c r="AO381" s="1">
        <f t="shared" si="79"/>
        <v>67.795000000000002</v>
      </c>
      <c r="AP381" s="1" t="s">
        <v>26</v>
      </c>
      <c r="AQ381" s="1">
        <f>VLOOKUP($B381,'[2]AVL F03 05.05.26_לעבוד'!$B$29:$H$721,6,)</f>
        <v>0</v>
      </c>
      <c r="AR381" s="1" t="s">
        <v>25</v>
      </c>
      <c r="AS381" s="1" t="s">
        <v>14</v>
      </c>
      <c r="AT381">
        <v>7.0000000000000001E-3</v>
      </c>
      <c r="AU381" t="str">
        <f>VLOOKUP(B381,'[3]AVL F03 05.05.26_לעבוד'!$B$27:$B$694,1,)</f>
        <v>CRCW04025K49FKED</v>
      </c>
      <c r="AW381" t="s">
        <v>1722</v>
      </c>
      <c r="AX381">
        <v>1</v>
      </c>
      <c r="AY381">
        <f>AT381</f>
        <v>7.0000000000000001E-3</v>
      </c>
      <c r="AZ381" t="s">
        <v>0</v>
      </c>
      <c r="BA381">
        <v>2</v>
      </c>
      <c r="BB381" t="s">
        <v>13</v>
      </c>
      <c r="BC381">
        <v>99</v>
      </c>
      <c r="BD381">
        <v>60</v>
      </c>
      <c r="BE381" t="s">
        <v>24</v>
      </c>
      <c r="BF381">
        <v>0</v>
      </c>
      <c r="BG381">
        <v>0</v>
      </c>
      <c r="BH381">
        <v>20</v>
      </c>
      <c r="BI381" t="s">
        <v>11</v>
      </c>
      <c r="BJ381" t="s">
        <v>23</v>
      </c>
      <c r="BK381" t="s">
        <v>5</v>
      </c>
      <c r="BL381">
        <v>1</v>
      </c>
      <c r="BM381" t="s">
        <v>22</v>
      </c>
      <c r="BN381">
        <v>0</v>
      </c>
      <c r="BO381" t="s">
        <v>5</v>
      </c>
      <c r="BP381">
        <v>1</v>
      </c>
      <c r="BQ381" t="s">
        <v>5</v>
      </c>
      <c r="BR381" t="s">
        <v>8</v>
      </c>
      <c r="BS381" t="s">
        <v>21</v>
      </c>
      <c r="BT381">
        <v>10000</v>
      </c>
      <c r="BU381" t="s">
        <v>6</v>
      </c>
      <c r="BV381" t="s">
        <v>31</v>
      </c>
      <c r="BW381" t="s">
        <v>20</v>
      </c>
      <c r="BX381" t="s">
        <v>3</v>
      </c>
      <c r="BY381">
        <v>1</v>
      </c>
      <c r="BZ381">
        <v>0</v>
      </c>
      <c r="CA381" t="s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74"/>
        <v>0</v>
      </c>
      <c r="FB381" t="b">
        <f t="shared" si="75"/>
        <v>0</v>
      </c>
    </row>
    <row r="382" spans="1:158" hidden="1" x14ac:dyDescent="0.2">
      <c r="A382">
        <v>442</v>
      </c>
      <c r="B382" s="7" t="s">
        <v>803</v>
      </c>
      <c r="C382" t="s">
        <v>17</v>
      </c>
      <c r="D382">
        <v>401033543</v>
      </c>
      <c r="E382" t="s">
        <v>802</v>
      </c>
      <c r="F382">
        <v>401240079</v>
      </c>
      <c r="G382" t="s">
        <v>6</v>
      </c>
      <c r="H382" s="1">
        <v>2</v>
      </c>
      <c r="I382" s="1">
        <v>3</v>
      </c>
      <c r="J382" s="1">
        <f>VLOOKUP(B382,'[4]AVL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72"/>
        <v>945</v>
      </c>
      <c r="AL382" s="1">
        <f t="shared" si="73"/>
        <v>10000</v>
      </c>
      <c r="AM382" s="1">
        <f t="shared" si="77"/>
        <v>9.4500000000000011</v>
      </c>
      <c r="AN382" s="1">
        <f t="shared" si="78"/>
        <v>100</v>
      </c>
      <c r="AO382" s="1">
        <f t="shared" si="79"/>
        <v>90.55</v>
      </c>
      <c r="AP382" s="1" t="s">
        <v>26</v>
      </c>
      <c r="AQ382" s="1">
        <f>VLOOKUP($B382,'[2]AVL F03 05.05.26_לעבוד'!$B$29:$H$721,6,)</f>
        <v>0</v>
      </c>
      <c r="AR382" s="1" t="s">
        <v>25</v>
      </c>
      <c r="AS382" s="1" t="s">
        <v>14</v>
      </c>
      <c r="AT382">
        <f>SUM(K382:AJ382)*AY382</f>
        <v>0.03</v>
      </c>
      <c r="AU382" t="str">
        <f>VLOOKUP(B382,'[3]AVL F03 05.05.26_לעבוד'!$B$27:$B$694,1,)</f>
        <v>CRCW04025K49FKTD</v>
      </c>
      <c r="AW382" t="s">
        <v>1747</v>
      </c>
      <c r="AX382" t="s">
        <v>19</v>
      </c>
      <c r="AY382">
        <v>0.01</v>
      </c>
      <c r="AZ382" t="s">
        <v>0</v>
      </c>
      <c r="BA382">
        <v>2</v>
      </c>
      <c r="BB382" t="s">
        <v>13</v>
      </c>
      <c r="BC382">
        <v>99</v>
      </c>
      <c r="BD382">
        <v>60</v>
      </c>
      <c r="BE382" t="s">
        <v>24</v>
      </c>
      <c r="BF382">
        <v>0</v>
      </c>
      <c r="BG382">
        <v>50</v>
      </c>
      <c r="BH382">
        <v>20</v>
      </c>
      <c r="BI382" t="s">
        <v>11</v>
      </c>
      <c r="BJ382" t="s">
        <v>23</v>
      </c>
      <c r="BK382" t="s">
        <v>5</v>
      </c>
      <c r="BL382">
        <v>1</v>
      </c>
      <c r="BM382" t="s">
        <v>38</v>
      </c>
      <c r="BN382">
        <v>0.01</v>
      </c>
      <c r="BO382" t="s">
        <v>5</v>
      </c>
      <c r="BP382">
        <v>1</v>
      </c>
      <c r="BQ382" t="s">
        <v>5</v>
      </c>
      <c r="BR382" t="s">
        <v>8</v>
      </c>
      <c r="BS382" t="s">
        <v>21</v>
      </c>
      <c r="BT382">
        <v>10000</v>
      </c>
      <c r="BU382" t="s">
        <v>6</v>
      </c>
      <c r="BV382" t="s">
        <v>31</v>
      </c>
      <c r="BW382" t="s">
        <v>20</v>
      </c>
      <c r="BX382" t="s">
        <v>3</v>
      </c>
      <c r="BY382" t="s">
        <v>19</v>
      </c>
      <c r="BZ382" t="s">
        <v>1</v>
      </c>
      <c r="CA382" t="s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74"/>
        <v>0</v>
      </c>
      <c r="FB382" t="b">
        <f t="shared" si="75"/>
        <v>0</v>
      </c>
    </row>
    <row r="383" spans="1:158" hidden="1" x14ac:dyDescent="0.2">
      <c r="A383">
        <v>443</v>
      </c>
      <c r="B383" s="7" t="s">
        <v>801</v>
      </c>
      <c r="C383" t="s">
        <v>17</v>
      </c>
      <c r="D383">
        <v>401485741</v>
      </c>
      <c r="E383" t="s">
        <v>800</v>
      </c>
      <c r="F383">
        <v>401240080</v>
      </c>
      <c r="G383" t="s">
        <v>6</v>
      </c>
      <c r="H383" s="1">
        <v>2</v>
      </c>
      <c r="I383" s="1">
        <v>1</v>
      </c>
      <c r="J383" s="1">
        <f>VLOOKUP(B383,'[4]AVL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72"/>
        <v>315</v>
      </c>
      <c r="AL383" s="1">
        <f t="shared" si="73"/>
        <v>10000</v>
      </c>
      <c r="AM383" s="1">
        <f t="shared" si="77"/>
        <v>2.2050000000000001</v>
      </c>
      <c r="AN383" s="1">
        <f t="shared" si="78"/>
        <v>70</v>
      </c>
      <c r="AO383" s="1">
        <f t="shared" si="79"/>
        <v>67.795000000000002</v>
      </c>
      <c r="AP383" s="1" t="s">
        <v>26</v>
      </c>
      <c r="AQ383" s="1">
        <f>VLOOKUP($B383,'[2]AVL F03 05.05.26_לעבוד'!$B$29:$H$721,6,)</f>
        <v>0</v>
      </c>
      <c r="AR383" s="1" t="s">
        <v>25</v>
      </c>
      <c r="AS383" s="1" t="s">
        <v>14</v>
      </c>
      <c r="AT383">
        <v>7.0000000000000001E-3</v>
      </c>
      <c r="AU383" t="str">
        <f>VLOOKUP(B383,'[3]AVL F03 05.05.26_לעבוד'!$B$27:$B$694,1,)</f>
        <v>CRCW04025K62FKED</v>
      </c>
      <c r="AW383" t="s">
        <v>1722</v>
      </c>
      <c r="AX383" t="s">
        <v>19</v>
      </c>
      <c r="AY383">
        <f>AT383</f>
        <v>7.0000000000000001E-3</v>
      </c>
      <c r="AZ383" t="s">
        <v>0</v>
      </c>
      <c r="BA383">
        <v>2</v>
      </c>
      <c r="BB383" t="s">
        <v>13</v>
      </c>
      <c r="BC383">
        <v>99</v>
      </c>
      <c r="BD383">
        <v>75</v>
      </c>
      <c r="BE383" t="s">
        <v>24</v>
      </c>
      <c r="BF383">
        <v>0</v>
      </c>
      <c r="BG383">
        <v>0</v>
      </c>
      <c r="BH383">
        <v>20</v>
      </c>
      <c r="BI383" t="s">
        <v>11</v>
      </c>
      <c r="BJ383" t="s">
        <v>23</v>
      </c>
      <c r="BK383" t="s">
        <v>5</v>
      </c>
      <c r="BL383">
        <v>1</v>
      </c>
      <c r="BM383" t="s">
        <v>22</v>
      </c>
      <c r="BN383">
        <v>0</v>
      </c>
      <c r="BO383" t="s">
        <v>5</v>
      </c>
      <c r="BP383">
        <v>1</v>
      </c>
      <c r="BQ383" t="s">
        <v>5</v>
      </c>
      <c r="BR383" t="s">
        <v>8</v>
      </c>
      <c r="BS383" t="s">
        <v>21</v>
      </c>
      <c r="BT383">
        <v>10000</v>
      </c>
      <c r="BU383" t="s">
        <v>6</v>
      </c>
      <c r="BV383" t="s">
        <v>31</v>
      </c>
      <c r="BW383" t="s">
        <v>20</v>
      </c>
      <c r="BX383" t="s">
        <v>3</v>
      </c>
      <c r="BY383" t="s">
        <v>19</v>
      </c>
      <c r="BZ383" t="s">
        <v>1</v>
      </c>
      <c r="CA383" t="s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74"/>
        <v>0</v>
      </c>
      <c r="FB383" t="b">
        <f t="shared" si="75"/>
        <v>0</v>
      </c>
    </row>
    <row r="384" spans="1:158" hidden="1" x14ac:dyDescent="0.2">
      <c r="A384">
        <v>444</v>
      </c>
      <c r="B384" s="7" t="s">
        <v>799</v>
      </c>
      <c r="C384" t="s">
        <v>17</v>
      </c>
      <c r="D384">
        <v>415547357</v>
      </c>
      <c r="E384" t="s">
        <v>798</v>
      </c>
      <c r="F384">
        <v>419356550</v>
      </c>
      <c r="G384" t="s">
        <v>6</v>
      </c>
      <c r="H384" s="1">
        <v>2</v>
      </c>
      <c r="I384" s="1">
        <v>32</v>
      </c>
      <c r="J384" s="1">
        <f>VLOOKUP(B384,'[4]AVL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72"/>
        <v>10080</v>
      </c>
      <c r="AL384" s="1">
        <f t="shared" si="73"/>
        <v>20000</v>
      </c>
      <c r="AM384" s="1">
        <f t="shared" si="77"/>
        <v>100.8</v>
      </c>
      <c r="AN384" s="1">
        <f t="shared" si="78"/>
        <v>200</v>
      </c>
      <c r="AO384" s="1">
        <f t="shared" si="79"/>
        <v>99.2</v>
      </c>
      <c r="AP384" s="1" t="s">
        <v>26</v>
      </c>
      <c r="AQ384" s="1">
        <f>VLOOKUP($B384,'[2]AVL F03 05.05.26_לעבוד'!$B$29:$H$721,6,)</f>
        <v>0</v>
      </c>
      <c r="AR384" s="1" t="s">
        <v>25</v>
      </c>
      <c r="AS384" s="1" t="s">
        <v>14</v>
      </c>
      <c r="AT384">
        <f>SUM(K384:AJ384)*AY384</f>
        <v>0.32</v>
      </c>
      <c r="AU384" t="str">
        <f>VLOOKUP(B384,'[3]AVL F03 05.05.26_לעבוד'!$B$27:$B$694,1,)</f>
        <v>CRCW04025R62FKED</v>
      </c>
      <c r="AW384" t="s">
        <v>1747</v>
      </c>
      <c r="AX384" t="s">
        <v>19</v>
      </c>
      <c r="AY384">
        <v>0.01</v>
      </c>
      <c r="AZ384" t="s">
        <v>0</v>
      </c>
      <c r="BA384">
        <v>2</v>
      </c>
      <c r="BB384" t="s">
        <v>13</v>
      </c>
      <c r="BC384">
        <v>96</v>
      </c>
      <c r="BD384">
        <v>41</v>
      </c>
      <c r="BE384" t="s">
        <v>24</v>
      </c>
      <c r="BF384">
        <v>0</v>
      </c>
      <c r="BG384">
        <v>0.1</v>
      </c>
      <c r="BH384">
        <v>20</v>
      </c>
      <c r="BI384" t="s">
        <v>11</v>
      </c>
      <c r="BJ384" t="s">
        <v>23</v>
      </c>
      <c r="BK384" t="s">
        <v>5</v>
      </c>
      <c r="BL384">
        <v>1</v>
      </c>
      <c r="BM384" t="s">
        <v>22</v>
      </c>
      <c r="BN384">
        <v>0.01</v>
      </c>
      <c r="BO384" t="s">
        <v>5</v>
      </c>
      <c r="BP384">
        <v>1</v>
      </c>
      <c r="BQ384" t="s">
        <v>5</v>
      </c>
      <c r="BR384" t="s">
        <v>8</v>
      </c>
      <c r="BS384" t="s">
        <v>21</v>
      </c>
      <c r="BT384">
        <v>10000</v>
      </c>
      <c r="BU384" t="s">
        <v>6</v>
      </c>
      <c r="BV384" t="s">
        <v>31</v>
      </c>
      <c r="BW384" t="s">
        <v>20</v>
      </c>
      <c r="BX384" t="s">
        <v>3</v>
      </c>
      <c r="BY384" t="s">
        <v>19</v>
      </c>
      <c r="BZ384" t="s">
        <v>1</v>
      </c>
      <c r="CA384" t="s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6480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0</v>
      </c>
      <c r="EN384" cm="1">
        <f t="array" ref="EN384">SUMPRODUCT($K384:$AJ384,TRANSPOSE(EN$4:EN$29))</f>
        <v>2880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74"/>
        <v>0</v>
      </c>
      <c r="FB384" t="b">
        <f t="shared" si="75"/>
        <v>0</v>
      </c>
    </row>
    <row r="385" spans="1:158" hidden="1" x14ac:dyDescent="0.2">
      <c r="A385">
        <v>445</v>
      </c>
      <c r="B385" s="7" t="s">
        <v>797</v>
      </c>
      <c r="C385" t="s">
        <v>17</v>
      </c>
      <c r="D385">
        <v>400410779</v>
      </c>
      <c r="E385" t="s">
        <v>796</v>
      </c>
      <c r="F385">
        <v>401240105</v>
      </c>
      <c r="G385" t="s">
        <v>6</v>
      </c>
      <c r="H385" s="1">
        <v>2</v>
      </c>
      <c r="I385" s="1">
        <v>1</v>
      </c>
      <c r="J385" s="1">
        <f>VLOOKUP(B385,'[4]AVL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72"/>
        <v>315</v>
      </c>
      <c r="AL385" s="1">
        <f t="shared" si="73"/>
        <v>10000</v>
      </c>
      <c r="AM385" s="1">
        <f t="shared" si="77"/>
        <v>3.15</v>
      </c>
      <c r="AN385" s="1">
        <f t="shared" si="78"/>
        <v>100</v>
      </c>
      <c r="AO385" s="1">
        <f t="shared" si="79"/>
        <v>96.85</v>
      </c>
      <c r="AP385" s="1" t="s">
        <v>26</v>
      </c>
      <c r="AQ385" s="1">
        <f>VLOOKUP($B385,'[2]AVL F03 05.05.26_לעבוד'!$B$29:$H$721,6,)</f>
        <v>0</v>
      </c>
      <c r="AR385" s="1" t="s">
        <v>25</v>
      </c>
      <c r="AS385" s="1" t="s">
        <v>14</v>
      </c>
      <c r="AT385">
        <f>SUM(K385:AJ385)*AY385</f>
        <v>0.01</v>
      </c>
      <c r="AU385" t="str">
        <f>VLOOKUP(B385,'[3]AVL F03 05.05.26_לעבוד'!$B$27:$B$694,1,)</f>
        <v>CRCW040261K9FKTD</v>
      </c>
      <c r="AW385" t="s">
        <v>1747</v>
      </c>
      <c r="AX385" t="s">
        <v>19</v>
      </c>
      <c r="AY385">
        <v>0.01</v>
      </c>
      <c r="AZ385" t="s">
        <v>0</v>
      </c>
      <c r="BA385">
        <v>2</v>
      </c>
      <c r="BB385" t="s">
        <v>13</v>
      </c>
      <c r="BC385">
        <v>99</v>
      </c>
      <c r="BD385">
        <v>60</v>
      </c>
      <c r="BE385" t="s">
        <v>24</v>
      </c>
      <c r="BF385">
        <v>0</v>
      </c>
      <c r="BG385">
        <v>0.1</v>
      </c>
      <c r="BH385">
        <v>20</v>
      </c>
      <c r="BI385" t="s">
        <v>11</v>
      </c>
      <c r="BJ385" t="s">
        <v>23</v>
      </c>
      <c r="BK385" t="s">
        <v>5</v>
      </c>
      <c r="BL385">
        <v>1</v>
      </c>
      <c r="BM385" t="s">
        <v>38</v>
      </c>
      <c r="BN385">
        <v>0.01</v>
      </c>
      <c r="BO385" t="s">
        <v>5</v>
      </c>
      <c r="BP385">
        <v>1</v>
      </c>
      <c r="BQ385" t="s">
        <v>5</v>
      </c>
      <c r="BR385" t="s">
        <v>8</v>
      </c>
      <c r="BS385" t="s">
        <v>21</v>
      </c>
      <c r="BT385">
        <v>10000</v>
      </c>
      <c r="BU385" t="s">
        <v>6</v>
      </c>
      <c r="BV385" t="s">
        <v>31</v>
      </c>
      <c r="BW385" t="s">
        <v>20</v>
      </c>
      <c r="BX385" t="s">
        <v>3</v>
      </c>
      <c r="BY385" t="s">
        <v>19</v>
      </c>
      <c r="BZ385" t="s">
        <v>1</v>
      </c>
      <c r="CA385" t="s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74"/>
        <v>0</v>
      </c>
      <c r="FB385" t="b">
        <f t="shared" si="75"/>
        <v>0</v>
      </c>
    </row>
    <row r="386" spans="1:158" hidden="1" x14ac:dyDescent="0.2">
      <c r="A386">
        <v>446</v>
      </c>
      <c r="B386" s="7" t="s">
        <v>795</v>
      </c>
      <c r="C386" t="s">
        <v>17</v>
      </c>
      <c r="D386">
        <v>401554152</v>
      </c>
      <c r="E386" t="s">
        <v>794</v>
      </c>
      <c r="F386">
        <v>401502495</v>
      </c>
      <c r="G386" t="s">
        <v>6</v>
      </c>
      <c r="H386" s="1">
        <v>2</v>
      </c>
      <c r="I386" s="1">
        <v>2</v>
      </c>
      <c r="J386" s="1">
        <f>VLOOKUP(B386,'[4]AVL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72"/>
        <v>630</v>
      </c>
      <c r="AL386" s="1">
        <f t="shared" si="73"/>
        <v>10000</v>
      </c>
      <c r="AM386" s="1">
        <f t="shared" si="77"/>
        <v>4.41</v>
      </c>
      <c r="AN386" s="1">
        <f t="shared" si="78"/>
        <v>70</v>
      </c>
      <c r="AO386" s="1">
        <f t="shared" si="79"/>
        <v>65.59</v>
      </c>
      <c r="AP386" s="1" t="s">
        <v>26</v>
      </c>
      <c r="AQ386" s="1">
        <f>VLOOKUP($B386,'[2]AVL F03 05.05.26_לעבוד'!$B$29:$H$721,6,)</f>
        <v>0</v>
      </c>
      <c r="AR386" s="1" t="s">
        <v>25</v>
      </c>
      <c r="AS386" s="1" t="s">
        <v>14</v>
      </c>
      <c r="AT386">
        <v>7.0000000000000001E-3</v>
      </c>
      <c r="AU386" t="str">
        <f>VLOOKUP(B386,'[3]AVL F03 05.05.26_לעבוד'!$B$27:$B$694,1,)</f>
        <v>CRCW040268R1FKED</v>
      </c>
      <c r="AW386" t="s">
        <v>1722</v>
      </c>
      <c r="AX386" t="s">
        <v>19</v>
      </c>
      <c r="AY386">
        <f>AT386</f>
        <v>7.0000000000000001E-3</v>
      </c>
      <c r="AZ386" t="s">
        <v>0</v>
      </c>
      <c r="BA386">
        <v>2</v>
      </c>
      <c r="BB386" t="s">
        <v>13</v>
      </c>
      <c r="BC386">
        <v>99</v>
      </c>
      <c r="BD386">
        <v>38</v>
      </c>
      <c r="BE386" t="s">
        <v>24</v>
      </c>
      <c r="BF386">
        <v>0</v>
      </c>
      <c r="BG386">
        <v>0</v>
      </c>
      <c r="BH386">
        <v>20</v>
      </c>
      <c r="BI386" t="s">
        <v>11</v>
      </c>
      <c r="BJ386" t="s">
        <v>23</v>
      </c>
      <c r="BK386" t="s">
        <v>5</v>
      </c>
      <c r="BL386">
        <v>1</v>
      </c>
      <c r="BM386" t="s">
        <v>22</v>
      </c>
      <c r="BN386">
        <v>0</v>
      </c>
      <c r="BO386" t="s">
        <v>5</v>
      </c>
      <c r="BP386">
        <v>1</v>
      </c>
      <c r="BQ386" t="s">
        <v>5</v>
      </c>
      <c r="BR386" t="s">
        <v>8</v>
      </c>
      <c r="BS386" t="s">
        <v>21</v>
      </c>
      <c r="BT386">
        <v>10000</v>
      </c>
      <c r="BU386" t="s">
        <v>6</v>
      </c>
      <c r="BV386" t="s">
        <v>31</v>
      </c>
      <c r="BW386" t="s">
        <v>20</v>
      </c>
      <c r="BX386" t="s">
        <v>3</v>
      </c>
      <c r="BY386" t="s">
        <v>19</v>
      </c>
      <c r="BZ386" t="s">
        <v>1</v>
      </c>
      <c r="CA386" t="s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74"/>
        <v>0</v>
      </c>
      <c r="FB386" t="b">
        <f t="shared" si="75"/>
        <v>0</v>
      </c>
    </row>
    <row r="387" spans="1:158" hidden="1" x14ac:dyDescent="0.2">
      <c r="A387">
        <v>447</v>
      </c>
      <c r="B387" s="7" t="s">
        <v>793</v>
      </c>
      <c r="C387" t="s">
        <v>17</v>
      </c>
      <c r="D387">
        <v>405265086</v>
      </c>
      <c r="E387" t="s">
        <v>792</v>
      </c>
      <c r="F387">
        <v>400275792</v>
      </c>
      <c r="G387" t="s">
        <v>6</v>
      </c>
      <c r="H387" s="1">
        <v>2</v>
      </c>
      <c r="I387" s="1">
        <v>1</v>
      </c>
      <c r="J387" s="1">
        <f>VLOOKUP(B387,'[4]AVL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72"/>
        <v>315</v>
      </c>
      <c r="AL387" s="1">
        <f t="shared" si="73"/>
        <v>10000</v>
      </c>
      <c r="AM387" s="1">
        <f t="shared" si="77"/>
        <v>2.2050000000000001</v>
      </c>
      <c r="AN387" s="1">
        <f t="shared" si="78"/>
        <v>70</v>
      </c>
      <c r="AO387" s="1">
        <f t="shared" si="79"/>
        <v>67.795000000000002</v>
      </c>
      <c r="AP387" s="1" t="s">
        <v>26</v>
      </c>
      <c r="AQ387" s="1">
        <f>VLOOKUP($B387,'[2]AVL F03 05.05.26_לעבוד'!$B$29:$H$721,6,)</f>
        <v>0</v>
      </c>
      <c r="AR387" s="1" t="s">
        <v>25</v>
      </c>
      <c r="AS387" s="1" t="s">
        <v>14</v>
      </c>
      <c r="AT387">
        <v>7.0000000000000001E-3</v>
      </c>
      <c r="AU387" t="str">
        <f>VLOOKUP(B387,'[3]AVL F03 05.05.26_לעבוד'!$B$27:$B$694,1,)</f>
        <v>CRCW04026K65FKED</v>
      </c>
      <c r="AW387" t="s">
        <v>1722</v>
      </c>
      <c r="AX387" t="s">
        <v>19</v>
      </c>
      <c r="AY387">
        <f>AT387</f>
        <v>7.0000000000000001E-3</v>
      </c>
      <c r="AZ387" t="s">
        <v>0</v>
      </c>
      <c r="BA387">
        <v>2</v>
      </c>
      <c r="BB387" t="s">
        <v>13</v>
      </c>
      <c r="BC387">
        <v>96</v>
      </c>
      <c r="BD387">
        <v>46</v>
      </c>
      <c r="BE387" t="s">
        <v>24</v>
      </c>
      <c r="BF387">
        <v>0</v>
      </c>
      <c r="BG387">
        <v>0</v>
      </c>
      <c r="BH387">
        <v>20</v>
      </c>
      <c r="BI387" t="s">
        <v>11</v>
      </c>
      <c r="BJ387" t="s">
        <v>23</v>
      </c>
      <c r="BK387" t="s">
        <v>5</v>
      </c>
      <c r="BL387">
        <v>1</v>
      </c>
      <c r="BM387" t="s">
        <v>22</v>
      </c>
      <c r="BN387">
        <v>0</v>
      </c>
      <c r="BO387" t="s">
        <v>5</v>
      </c>
      <c r="BP387">
        <v>1</v>
      </c>
      <c r="BQ387" t="s">
        <v>5</v>
      </c>
      <c r="BR387" t="s">
        <v>8</v>
      </c>
      <c r="BS387" t="s">
        <v>21</v>
      </c>
      <c r="BT387">
        <v>10000</v>
      </c>
      <c r="BU387" t="s">
        <v>6</v>
      </c>
      <c r="BV387" t="s">
        <v>5</v>
      </c>
      <c r="BW387" t="s">
        <v>20</v>
      </c>
      <c r="BX387" t="s">
        <v>3</v>
      </c>
      <c r="BY387" t="s">
        <v>19</v>
      </c>
      <c r="BZ387" t="s">
        <v>1</v>
      </c>
      <c r="CA387" t="s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74"/>
        <v>0</v>
      </c>
      <c r="FB387" t="b">
        <f t="shared" si="75"/>
        <v>0</v>
      </c>
    </row>
    <row r="388" spans="1:158" hidden="1" x14ac:dyDescent="0.2">
      <c r="A388">
        <v>448</v>
      </c>
      <c r="B388" s="7" t="s">
        <v>791</v>
      </c>
      <c r="C388" t="s">
        <v>17</v>
      </c>
      <c r="D388">
        <v>401554153</v>
      </c>
      <c r="E388" t="s">
        <v>790</v>
      </c>
      <c r="F388">
        <v>400294251</v>
      </c>
      <c r="G388" t="s">
        <v>6</v>
      </c>
      <c r="H388" s="1">
        <v>2</v>
      </c>
      <c r="I388" s="1">
        <v>58</v>
      </c>
      <c r="J388" s="1">
        <f>VLOOKUP(B388,'[4]AVL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72"/>
        <v>18270</v>
      </c>
      <c r="AL388" s="1">
        <f t="shared" si="73"/>
        <v>20000</v>
      </c>
      <c r="AM388" s="1">
        <f t="shared" si="77"/>
        <v>182.70000000000002</v>
      </c>
      <c r="AN388" s="1">
        <f t="shared" si="78"/>
        <v>200</v>
      </c>
      <c r="AO388" s="1">
        <f t="shared" si="79"/>
        <v>17.299999999999983</v>
      </c>
      <c r="AP388" s="1" t="s">
        <v>26</v>
      </c>
      <c r="AQ388" s="1">
        <f>VLOOKUP($B388,'[2]AVL F03 05.05.26_לעבוד'!$B$29:$H$721,6,)</f>
        <v>0</v>
      </c>
      <c r="AR388" s="1" t="s">
        <v>46</v>
      </c>
      <c r="AS388" s="1" t="s">
        <v>14</v>
      </c>
      <c r="AT388">
        <f>SUM(K388:AJ388)*AY388</f>
        <v>0.57999999999999996</v>
      </c>
      <c r="AU388" t="str">
        <f>VLOOKUP(B388,'[3]AVL F03 05.05.26_לעבוד'!$B$27:$B$694,1,)</f>
        <v>CRCW040271R5FKED</v>
      </c>
      <c r="AW388" t="s">
        <v>1748</v>
      </c>
      <c r="AX388" t="s">
        <v>19</v>
      </c>
      <c r="AY388">
        <v>0.01</v>
      </c>
      <c r="AZ388" t="s">
        <v>0</v>
      </c>
      <c r="BA388">
        <v>2</v>
      </c>
      <c r="BB388" t="s">
        <v>13</v>
      </c>
      <c r="BC388">
        <v>96</v>
      </c>
      <c r="BD388">
        <v>29</v>
      </c>
      <c r="BE388" t="s">
        <v>24</v>
      </c>
      <c r="BF388">
        <v>0</v>
      </c>
      <c r="BG388">
        <v>0.1</v>
      </c>
      <c r="BH388">
        <v>20</v>
      </c>
      <c r="BI388" t="s">
        <v>11</v>
      </c>
      <c r="BJ388" t="s">
        <v>23</v>
      </c>
      <c r="BK388" t="s">
        <v>5</v>
      </c>
      <c r="BL388">
        <v>1</v>
      </c>
      <c r="BM388" t="s">
        <v>22</v>
      </c>
      <c r="BN388">
        <v>0.01</v>
      </c>
      <c r="BO388" t="s">
        <v>5</v>
      </c>
      <c r="BP388">
        <v>1</v>
      </c>
      <c r="BQ388" t="s">
        <v>5</v>
      </c>
      <c r="BR388" t="s">
        <v>8</v>
      </c>
      <c r="BS388" t="s">
        <v>21</v>
      </c>
      <c r="BT388">
        <v>10000</v>
      </c>
      <c r="BU388" t="s">
        <v>6</v>
      </c>
      <c r="BV388" t="s">
        <v>31</v>
      </c>
      <c r="BW388" t="s">
        <v>20</v>
      </c>
      <c r="BX388" t="s">
        <v>3</v>
      </c>
      <c r="BY388" t="s">
        <v>19</v>
      </c>
      <c r="BZ388" t="s">
        <v>1</v>
      </c>
      <c r="CA388" t="s">
        <v>0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5</v>
      </c>
      <c r="CL388" t="s">
        <v>5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74"/>
        <v>0</v>
      </c>
      <c r="FB388" t="b">
        <f t="shared" si="75"/>
        <v>0</v>
      </c>
    </row>
    <row r="389" spans="1:158" hidden="1" x14ac:dyDescent="0.2">
      <c r="A389">
        <v>449</v>
      </c>
      <c r="B389" s="7" t="s">
        <v>789</v>
      </c>
      <c r="C389" t="s">
        <v>17</v>
      </c>
      <c r="D389">
        <v>401234955</v>
      </c>
      <c r="E389" t="s">
        <v>788</v>
      </c>
      <c r="F389">
        <v>400275565</v>
      </c>
      <c r="G389" t="s">
        <v>6</v>
      </c>
      <c r="H389" s="1">
        <v>2</v>
      </c>
      <c r="I389" s="1">
        <v>4</v>
      </c>
      <c r="J389" s="1">
        <f>VLOOKUP(B389,'[4]AVL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72"/>
        <v>1260</v>
      </c>
      <c r="AL389" s="1">
        <f t="shared" si="73"/>
        <v>10000</v>
      </c>
      <c r="AM389" s="1">
        <f t="shared" ref="AM389:AM413" si="81">AK389*AY389</f>
        <v>12.6</v>
      </c>
      <c r="AN389" s="1">
        <f t="shared" ref="AN389:AN413" si="82">AL389*AY389</f>
        <v>100</v>
      </c>
      <c r="AO389" s="1">
        <f t="shared" ref="AO389:AO413" si="83">AN389-AM389</f>
        <v>87.4</v>
      </c>
      <c r="AP389" s="1" t="s">
        <v>26</v>
      </c>
      <c r="AQ389" s="1">
        <f>VLOOKUP($B389,'[2]AVL F03 05.05.26_לעבוד'!$B$29:$H$721,6,)</f>
        <v>0</v>
      </c>
      <c r="AR389" s="1" t="s">
        <v>25</v>
      </c>
      <c r="AS389" s="1" t="s">
        <v>14</v>
      </c>
      <c r="AT389">
        <f>SUM(K389:AJ389)*AY389</f>
        <v>0.04</v>
      </c>
      <c r="AU389" t="str">
        <f>VLOOKUP(B389,'[3]AVL F03 05.05.26_לעבוד'!$B$27:$B$694,1,)</f>
        <v>CRCW040275R0FKED</v>
      </c>
      <c r="AW389" t="s">
        <v>1722</v>
      </c>
      <c r="AX389" t="s">
        <v>19</v>
      </c>
      <c r="AY389">
        <v>0.01</v>
      </c>
      <c r="AZ389" t="s">
        <v>0</v>
      </c>
      <c r="BA389">
        <v>2</v>
      </c>
      <c r="BB389" t="s">
        <v>13</v>
      </c>
      <c r="BC389">
        <v>96</v>
      </c>
      <c r="BD389">
        <v>105</v>
      </c>
      <c r="BE389" t="s">
        <v>24</v>
      </c>
      <c r="BF389">
        <v>0</v>
      </c>
      <c r="BG389">
        <v>0.1</v>
      </c>
      <c r="BH389">
        <v>20</v>
      </c>
      <c r="BI389" t="s">
        <v>11</v>
      </c>
      <c r="BJ389" t="s">
        <v>23</v>
      </c>
      <c r="BK389" t="s">
        <v>5</v>
      </c>
      <c r="BL389">
        <v>1</v>
      </c>
      <c r="BM389" t="s">
        <v>22</v>
      </c>
      <c r="BN389">
        <v>0.01</v>
      </c>
      <c r="BO389" t="s">
        <v>5</v>
      </c>
      <c r="BP389">
        <v>1</v>
      </c>
      <c r="BQ389" t="s">
        <v>5</v>
      </c>
      <c r="BR389" t="s">
        <v>8</v>
      </c>
      <c r="BS389" t="s">
        <v>21</v>
      </c>
      <c r="BT389">
        <v>10000</v>
      </c>
      <c r="BU389" t="s">
        <v>6</v>
      </c>
      <c r="BV389" t="s">
        <v>31</v>
      </c>
      <c r="BW389" t="s">
        <v>20</v>
      </c>
      <c r="BX389" t="s">
        <v>3</v>
      </c>
      <c r="BY389" t="s">
        <v>19</v>
      </c>
      <c r="BZ389" t="s">
        <v>1</v>
      </c>
      <c r="CA389" t="s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74"/>
        <v>0</v>
      </c>
      <c r="FB389" t="b">
        <f t="shared" si="75"/>
        <v>0</v>
      </c>
    </row>
    <row r="390" spans="1:158" hidden="1" x14ac:dyDescent="0.2">
      <c r="A390">
        <v>450</v>
      </c>
      <c r="B390" s="7" t="s">
        <v>787</v>
      </c>
      <c r="C390" t="s">
        <v>17</v>
      </c>
      <c r="D390">
        <v>401236810</v>
      </c>
      <c r="E390" t="s">
        <v>786</v>
      </c>
      <c r="F390">
        <v>400563125</v>
      </c>
      <c r="G390" t="s">
        <v>6</v>
      </c>
      <c r="H390" s="1">
        <v>2</v>
      </c>
      <c r="I390" s="1">
        <v>2</v>
      </c>
      <c r="J390" s="1">
        <f>VLOOKUP(B390,'[4]AVL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72"/>
        <v>630</v>
      </c>
      <c r="AL390" s="1">
        <f t="shared" si="73"/>
        <v>10000</v>
      </c>
      <c r="AM390" s="1">
        <f t="shared" si="81"/>
        <v>6.3</v>
      </c>
      <c r="AN390" s="1">
        <f t="shared" si="82"/>
        <v>100</v>
      </c>
      <c r="AO390" s="1">
        <f t="shared" si="83"/>
        <v>93.7</v>
      </c>
      <c r="AP390" s="1" t="s">
        <v>26</v>
      </c>
      <c r="AQ390" s="1">
        <f>VLOOKUP($B390,'[2]AVL F03 05.05.26_לעבוד'!$B$29:$H$721,6,)</f>
        <v>0</v>
      </c>
      <c r="AR390" s="1" t="s">
        <v>25</v>
      </c>
      <c r="AS390" s="1" t="s">
        <v>14</v>
      </c>
      <c r="AT390">
        <f>SUM(K390:AJ390)*AY390</f>
        <v>0.02</v>
      </c>
      <c r="AU390" t="str">
        <f>VLOOKUP(B390,'[3]AVL F03 05.05.26_לעבוד'!$B$27:$B$694,1,)</f>
        <v>CRCW04027K32FKED</v>
      </c>
      <c r="AW390" t="s">
        <v>1722</v>
      </c>
      <c r="AX390" t="s">
        <v>19</v>
      </c>
      <c r="AY390">
        <v>0.01</v>
      </c>
      <c r="AZ390" t="s">
        <v>0</v>
      </c>
      <c r="BA390">
        <v>2</v>
      </c>
      <c r="BB390" t="s">
        <v>13</v>
      </c>
      <c r="BC390">
        <v>96</v>
      </c>
      <c r="BD390">
        <v>60</v>
      </c>
      <c r="BE390" t="s">
        <v>24</v>
      </c>
      <c r="BF390">
        <v>0</v>
      </c>
      <c r="BG390">
        <v>0.1</v>
      </c>
      <c r="BH390">
        <v>20</v>
      </c>
      <c r="BI390" t="s">
        <v>11</v>
      </c>
      <c r="BJ390" t="s">
        <v>23</v>
      </c>
      <c r="BK390" t="s">
        <v>5</v>
      </c>
      <c r="BL390">
        <v>1</v>
      </c>
      <c r="BM390" t="s">
        <v>84</v>
      </c>
      <c r="BN390">
        <v>0.01</v>
      </c>
      <c r="BO390" t="s">
        <v>5</v>
      </c>
      <c r="BP390">
        <v>1</v>
      </c>
      <c r="BQ390" t="s">
        <v>5</v>
      </c>
      <c r="BR390" t="s">
        <v>8</v>
      </c>
      <c r="BS390" t="s">
        <v>21</v>
      </c>
      <c r="BT390">
        <v>10000</v>
      </c>
      <c r="BU390" t="s">
        <v>6</v>
      </c>
      <c r="BV390" t="s">
        <v>31</v>
      </c>
      <c r="BW390" t="s">
        <v>20</v>
      </c>
      <c r="BX390" t="s">
        <v>3</v>
      </c>
      <c r="BY390" t="s">
        <v>19</v>
      </c>
      <c r="BZ390" t="s">
        <v>1</v>
      </c>
      <c r="CA390" t="s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74"/>
        <v>0</v>
      </c>
      <c r="FB390" t="b">
        <f t="shared" si="75"/>
        <v>0</v>
      </c>
    </row>
    <row r="391" spans="1:158" hidden="1" x14ac:dyDescent="0.2">
      <c r="A391">
        <v>451</v>
      </c>
      <c r="B391" s="7" t="s">
        <v>785</v>
      </c>
      <c r="C391" t="s">
        <v>17</v>
      </c>
      <c r="D391">
        <v>400658337</v>
      </c>
      <c r="E391" t="s">
        <v>784</v>
      </c>
      <c r="F391">
        <v>400275564</v>
      </c>
      <c r="G391" t="s">
        <v>6</v>
      </c>
      <c r="H391" s="1">
        <v>2</v>
      </c>
      <c r="I391" s="1">
        <v>1</v>
      </c>
      <c r="J391" s="1">
        <f>VLOOKUP(B391,'[4]AVL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72"/>
        <v>315</v>
      </c>
      <c r="AL391" s="1">
        <f t="shared" si="73"/>
        <v>10000</v>
      </c>
      <c r="AM391" s="1">
        <f t="shared" si="81"/>
        <v>2.2050000000000001</v>
      </c>
      <c r="AN391" s="1">
        <f t="shared" si="82"/>
        <v>70</v>
      </c>
      <c r="AO391" s="1">
        <f t="shared" si="83"/>
        <v>67.795000000000002</v>
      </c>
      <c r="AP391" s="1" t="s">
        <v>26</v>
      </c>
      <c r="AQ391" s="1">
        <f>VLOOKUP($B391,'[2]AVL F03 05.05.26_לעבוד'!$B$29:$H$721,6,)</f>
        <v>0</v>
      </c>
      <c r="AR391" s="1" t="s">
        <v>25</v>
      </c>
      <c r="AS391" s="1" t="s">
        <v>14</v>
      </c>
      <c r="AT391">
        <v>7.0000000000000001E-3</v>
      </c>
      <c r="AU391" t="str">
        <f>VLOOKUP(B391,'[3]AVL F03 05.05.26_לעבוד'!$B$27:$B$694,1,)</f>
        <v>CRCW04027K50FKED</v>
      </c>
      <c r="AW391" t="s">
        <v>1722</v>
      </c>
      <c r="AX391">
        <v>1</v>
      </c>
      <c r="AY391">
        <f>AT391</f>
        <v>7.0000000000000001E-3</v>
      </c>
      <c r="AZ391" t="s">
        <v>0</v>
      </c>
      <c r="BA391">
        <v>2</v>
      </c>
      <c r="BB391" t="s">
        <v>13</v>
      </c>
      <c r="BC391">
        <v>96</v>
      </c>
      <c r="BD391">
        <v>60</v>
      </c>
      <c r="BE391" t="s">
        <v>24</v>
      </c>
      <c r="BF391">
        <v>0</v>
      </c>
      <c r="BG391">
        <v>0</v>
      </c>
      <c r="BH391">
        <v>20</v>
      </c>
      <c r="BI391" t="s">
        <v>11</v>
      </c>
      <c r="BJ391" t="s">
        <v>23</v>
      </c>
      <c r="BK391" t="s">
        <v>5</v>
      </c>
      <c r="BL391">
        <v>1</v>
      </c>
      <c r="BM391" t="s">
        <v>38</v>
      </c>
      <c r="BN391">
        <v>0</v>
      </c>
      <c r="BO391" t="s">
        <v>5</v>
      </c>
      <c r="BP391">
        <v>1</v>
      </c>
      <c r="BQ391" t="s">
        <v>5</v>
      </c>
      <c r="BR391" t="s">
        <v>8</v>
      </c>
      <c r="BS391" t="s">
        <v>21</v>
      </c>
      <c r="BT391">
        <v>10000</v>
      </c>
      <c r="BU391" t="s">
        <v>6</v>
      </c>
      <c r="BV391" t="s">
        <v>31</v>
      </c>
      <c r="BW391" t="s">
        <v>20</v>
      </c>
      <c r="BX391" t="s">
        <v>3</v>
      </c>
      <c r="BY391">
        <v>1</v>
      </c>
      <c r="BZ391">
        <v>0</v>
      </c>
      <c r="CA391" t="s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74"/>
        <v>0</v>
      </c>
      <c r="FB391" t="b">
        <f t="shared" si="75"/>
        <v>0</v>
      </c>
    </row>
    <row r="392" spans="1:158" hidden="1" x14ac:dyDescent="0.2">
      <c r="A392">
        <v>452</v>
      </c>
      <c r="B392" s="7" t="s">
        <v>783</v>
      </c>
      <c r="C392" t="s">
        <v>17</v>
      </c>
      <c r="D392">
        <v>401308904</v>
      </c>
      <c r="E392" t="s">
        <v>782</v>
      </c>
      <c r="F392">
        <v>401589198</v>
      </c>
      <c r="G392" t="s">
        <v>6</v>
      </c>
      <c r="H392" s="1">
        <v>2</v>
      </c>
      <c r="I392" s="1">
        <v>2</v>
      </c>
      <c r="J392" s="1">
        <f>VLOOKUP(B392,'[4]AVL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72"/>
        <v>630</v>
      </c>
      <c r="AL392" s="1">
        <f t="shared" si="73"/>
        <v>10000</v>
      </c>
      <c r="AM392" s="1">
        <f t="shared" si="81"/>
        <v>4.41</v>
      </c>
      <c r="AN392" s="1">
        <f t="shared" si="82"/>
        <v>70</v>
      </c>
      <c r="AO392" s="1">
        <f t="shared" si="83"/>
        <v>65.59</v>
      </c>
      <c r="AP392" s="1" t="s">
        <v>26</v>
      </c>
      <c r="AQ392" s="1">
        <f>VLOOKUP($B392,'[2]AVL F03 05.05.26_לעבוד'!$B$29:$H$721,6,)</f>
        <v>0</v>
      </c>
      <c r="AR392" s="1" t="s">
        <v>25</v>
      </c>
      <c r="AS392" s="1" t="s">
        <v>14</v>
      </c>
      <c r="AT392">
        <v>7.0000000000000001E-3</v>
      </c>
      <c r="AU392" t="str">
        <f>VLOOKUP(B392,'[3]AVL F03 05.05.26_לעבוד'!$B$27:$B$694,1,)</f>
        <v>CRCW0402825RFKED</v>
      </c>
      <c r="AW392" t="s">
        <v>1722</v>
      </c>
      <c r="AX392" t="s">
        <v>41</v>
      </c>
      <c r="AY392">
        <f>AT392</f>
        <v>7.0000000000000001E-3</v>
      </c>
      <c r="AZ392" t="s">
        <v>0</v>
      </c>
      <c r="BA392">
        <v>2</v>
      </c>
      <c r="BB392" t="s">
        <v>13</v>
      </c>
      <c r="BC392">
        <v>96</v>
      </c>
      <c r="BD392">
        <v>18</v>
      </c>
      <c r="BE392" t="s">
        <v>24</v>
      </c>
      <c r="BF392">
        <v>0</v>
      </c>
      <c r="BG392">
        <v>0</v>
      </c>
      <c r="BH392">
        <v>20</v>
      </c>
      <c r="BI392" t="s">
        <v>11</v>
      </c>
      <c r="BJ392" t="s">
        <v>23</v>
      </c>
      <c r="BK392" t="s">
        <v>5</v>
      </c>
      <c r="BL392">
        <v>1</v>
      </c>
      <c r="BM392" t="s">
        <v>22</v>
      </c>
      <c r="BN392">
        <v>0</v>
      </c>
      <c r="BO392" t="s">
        <v>5</v>
      </c>
      <c r="BP392">
        <v>1</v>
      </c>
      <c r="BQ392" t="s">
        <v>5</v>
      </c>
      <c r="BR392" t="s">
        <v>8</v>
      </c>
      <c r="BS392" t="s">
        <v>21</v>
      </c>
      <c r="BT392">
        <v>10000</v>
      </c>
      <c r="BU392" t="s">
        <v>6</v>
      </c>
      <c r="BV392" t="s">
        <v>31</v>
      </c>
      <c r="BW392" t="s">
        <v>20</v>
      </c>
      <c r="BX392" t="s">
        <v>3</v>
      </c>
      <c r="BY392" t="s">
        <v>41</v>
      </c>
      <c r="BZ392" t="s">
        <v>1</v>
      </c>
      <c r="CA392" t="s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74"/>
        <v>0</v>
      </c>
      <c r="FB392" t="b">
        <f t="shared" si="75"/>
        <v>0</v>
      </c>
    </row>
    <row r="393" spans="1:158" hidden="1" x14ac:dyDescent="0.2">
      <c r="A393">
        <v>453</v>
      </c>
      <c r="B393" s="7" t="s">
        <v>781</v>
      </c>
      <c r="C393" t="s">
        <v>17</v>
      </c>
      <c r="D393">
        <v>401679598</v>
      </c>
      <c r="E393" t="s">
        <v>780</v>
      </c>
      <c r="F393">
        <v>400294252</v>
      </c>
      <c r="G393" t="s">
        <v>6</v>
      </c>
      <c r="H393" s="1">
        <v>2</v>
      </c>
      <c r="I393" s="1">
        <v>28</v>
      </c>
      <c r="J393" s="1">
        <f>VLOOKUP(B393,'[4]AVL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72"/>
        <v>8820</v>
      </c>
      <c r="AL393" s="1">
        <f t="shared" si="73"/>
        <v>10000</v>
      </c>
      <c r="AM393" s="1">
        <f t="shared" si="81"/>
        <v>88.2</v>
      </c>
      <c r="AN393" s="1">
        <f t="shared" si="82"/>
        <v>100</v>
      </c>
      <c r="AO393" s="1">
        <f t="shared" si="83"/>
        <v>11.799999999999997</v>
      </c>
      <c r="AP393" s="1" t="s">
        <v>26</v>
      </c>
      <c r="AQ393" s="1">
        <f>VLOOKUP($B393,'[2]AVL F03 05.05.26_לעבוד'!$B$29:$H$721,6,)</f>
        <v>0</v>
      </c>
      <c r="AR393" s="1" t="s">
        <v>25</v>
      </c>
      <c r="AS393" s="1" t="s">
        <v>14</v>
      </c>
      <c r="AT393">
        <f>SUM(K393:AJ393)*AY393</f>
        <v>0.28000000000000003</v>
      </c>
      <c r="AU393" t="str">
        <f>VLOOKUP(B393,'[3]AVL F03 05.05.26_לעבוד'!$B$27:$B$694,1,)</f>
        <v>CRCW040282R5FKED</v>
      </c>
      <c r="AW393" t="s">
        <v>1722</v>
      </c>
      <c r="AX393" t="s">
        <v>19</v>
      </c>
      <c r="AY393">
        <v>0.01</v>
      </c>
      <c r="AZ393" t="s">
        <v>0</v>
      </c>
      <c r="BA393">
        <v>2</v>
      </c>
      <c r="BB393" t="s">
        <v>13</v>
      </c>
      <c r="BC393">
        <v>96</v>
      </c>
      <c r="BD393">
        <v>39</v>
      </c>
      <c r="BE393" t="s">
        <v>24</v>
      </c>
      <c r="BF393">
        <v>0</v>
      </c>
      <c r="BG393">
        <v>0.1</v>
      </c>
      <c r="BH393">
        <v>20</v>
      </c>
      <c r="BI393" t="s">
        <v>11</v>
      </c>
      <c r="BJ393" t="s">
        <v>23</v>
      </c>
      <c r="BK393" t="s">
        <v>5</v>
      </c>
      <c r="BL393">
        <v>1</v>
      </c>
      <c r="BM393" t="s">
        <v>22</v>
      </c>
      <c r="BN393">
        <v>0.01</v>
      </c>
      <c r="BO393" t="s">
        <v>5</v>
      </c>
      <c r="BP393">
        <v>1</v>
      </c>
      <c r="BQ393" t="s">
        <v>5</v>
      </c>
      <c r="BR393" t="s">
        <v>8</v>
      </c>
      <c r="BS393" t="s">
        <v>21</v>
      </c>
      <c r="BT393">
        <v>10000</v>
      </c>
      <c r="BU393" t="s">
        <v>6</v>
      </c>
      <c r="BV393" t="s">
        <v>31</v>
      </c>
      <c r="BW393" t="s">
        <v>20</v>
      </c>
      <c r="BX393" t="s">
        <v>3</v>
      </c>
      <c r="BY393" t="s">
        <v>19</v>
      </c>
      <c r="BZ393" t="s">
        <v>1</v>
      </c>
      <c r="CA393" t="s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6136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1400</v>
      </c>
      <c r="EN393" cm="1">
        <f t="array" ref="EN393">SUMPRODUCT($K393:$AJ393,TRANSPOSE(EN$4:EN$29))</f>
        <v>1736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74"/>
        <v>0</v>
      </c>
      <c r="FB393" t="b">
        <f t="shared" si="75"/>
        <v>0</v>
      </c>
    </row>
    <row r="394" spans="1:158" hidden="1" x14ac:dyDescent="0.2">
      <c r="A394">
        <v>454</v>
      </c>
      <c r="B394" s="7" t="s">
        <v>779</v>
      </c>
      <c r="C394" t="s">
        <v>17</v>
      </c>
      <c r="D394">
        <v>401550124</v>
      </c>
      <c r="E394" t="s">
        <v>778</v>
      </c>
      <c r="F394">
        <v>401502481</v>
      </c>
      <c r="G394" t="s">
        <v>6</v>
      </c>
      <c r="H394" s="1">
        <v>2</v>
      </c>
      <c r="I394" s="1">
        <v>1</v>
      </c>
      <c r="J394" s="1">
        <f>VLOOKUP(B394,'[4]AVL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72"/>
        <v>315</v>
      </c>
      <c r="AL394" s="1">
        <f t="shared" si="73"/>
        <v>10000</v>
      </c>
      <c r="AM394" s="1">
        <f t="shared" si="81"/>
        <v>3.15</v>
      </c>
      <c r="AN394" s="1">
        <f t="shared" si="82"/>
        <v>100</v>
      </c>
      <c r="AO394" s="1">
        <f t="shared" si="83"/>
        <v>96.85</v>
      </c>
      <c r="AP394" s="1" t="s">
        <v>26</v>
      </c>
      <c r="AQ394" s="1">
        <f>VLOOKUP($B394,'[2]AVL F03 05.05.26_לעבוד'!$B$29:$H$721,6,)</f>
        <v>0</v>
      </c>
      <c r="AR394" s="1" t="s">
        <v>25</v>
      </c>
      <c r="AS394" s="1" t="s">
        <v>14</v>
      </c>
      <c r="AT394">
        <f>SUM(K394:AJ394)*AY394</f>
        <v>0.01</v>
      </c>
      <c r="AU394" t="str">
        <f>VLOOKUP(B394,'[3]AVL F03 05.05.26_לעבוד'!$B$27:$B$694,1,)</f>
        <v>CRCW04028K25FKED</v>
      </c>
      <c r="AW394" t="s">
        <v>1722</v>
      </c>
      <c r="AX394" t="s">
        <v>19</v>
      </c>
      <c r="AY394">
        <v>0.01</v>
      </c>
      <c r="AZ394" t="s">
        <v>0</v>
      </c>
      <c r="BA394">
        <v>2</v>
      </c>
      <c r="BB394" t="s">
        <v>13</v>
      </c>
      <c r="BC394">
        <v>96</v>
      </c>
      <c r="BD394">
        <v>140</v>
      </c>
      <c r="BE394" t="s">
        <v>24</v>
      </c>
      <c r="BF394">
        <v>0</v>
      </c>
      <c r="BG394">
        <v>0.1</v>
      </c>
      <c r="BH394">
        <v>20</v>
      </c>
      <c r="BI394" t="s">
        <v>11</v>
      </c>
      <c r="BJ394" t="s">
        <v>23</v>
      </c>
      <c r="BK394" t="s">
        <v>5</v>
      </c>
      <c r="BL394">
        <v>1</v>
      </c>
      <c r="BM394" t="s">
        <v>22</v>
      </c>
      <c r="BN394">
        <v>0.01</v>
      </c>
      <c r="BO394" t="s">
        <v>5</v>
      </c>
      <c r="BP394">
        <v>1</v>
      </c>
      <c r="BQ394" t="s">
        <v>5</v>
      </c>
      <c r="BR394" t="s">
        <v>8</v>
      </c>
      <c r="BS394" t="s">
        <v>21</v>
      </c>
      <c r="BT394">
        <v>10000</v>
      </c>
      <c r="BU394" t="s">
        <v>6</v>
      </c>
      <c r="BV394" t="s">
        <v>31</v>
      </c>
      <c r="BW394" t="s">
        <v>20</v>
      </c>
      <c r="BX394" t="s">
        <v>3</v>
      </c>
      <c r="BY394" t="s">
        <v>19</v>
      </c>
      <c r="BZ394" t="s">
        <v>1</v>
      </c>
      <c r="CA394" t="s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74"/>
        <v>0</v>
      </c>
      <c r="FB394" t="b">
        <f t="shared" si="75"/>
        <v>0</v>
      </c>
    </row>
    <row r="395" spans="1:158" hidden="1" x14ac:dyDescent="0.2">
      <c r="A395">
        <v>455</v>
      </c>
      <c r="B395" s="7" t="s">
        <v>777</v>
      </c>
      <c r="C395" t="s">
        <v>17</v>
      </c>
      <c r="D395">
        <v>401554166</v>
      </c>
      <c r="E395" t="s">
        <v>776</v>
      </c>
      <c r="F395">
        <v>401502502</v>
      </c>
      <c r="G395" t="s">
        <v>6</v>
      </c>
      <c r="H395" s="1">
        <v>2</v>
      </c>
      <c r="I395" s="1">
        <v>1</v>
      </c>
      <c r="J395" s="1">
        <f>VLOOKUP(B395,'[4]AVL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72"/>
        <v>315</v>
      </c>
      <c r="AL395" s="1">
        <f t="shared" si="73"/>
        <v>10000</v>
      </c>
      <c r="AM395" s="1">
        <f t="shared" si="81"/>
        <v>2.2050000000000001</v>
      </c>
      <c r="AN395" s="1">
        <f t="shared" si="82"/>
        <v>70</v>
      </c>
      <c r="AO395" s="1">
        <f t="shared" si="83"/>
        <v>67.795000000000002</v>
      </c>
      <c r="AP395" s="1" t="s">
        <v>26</v>
      </c>
      <c r="AQ395" s="1">
        <f>VLOOKUP($B395,'[2]AVL F03 05.05.26_לעבוד'!$B$29:$H$721,6,)</f>
        <v>0</v>
      </c>
      <c r="AR395" s="1" t="s">
        <v>25</v>
      </c>
      <c r="AS395" s="1" t="s">
        <v>14</v>
      </c>
      <c r="AT395">
        <v>7.0000000000000001E-3</v>
      </c>
      <c r="AU395" t="str">
        <f>VLOOKUP(B395,'[3]AVL F03 05.05.26_לעבוד'!$B$27:$B$694,1,)</f>
        <v>CRCW04028K87FKED</v>
      </c>
      <c r="AW395" t="s">
        <v>1722</v>
      </c>
      <c r="AX395" t="s">
        <v>19</v>
      </c>
      <c r="AY395">
        <f>AT395</f>
        <v>7.0000000000000001E-3</v>
      </c>
      <c r="AZ395" t="s">
        <v>0</v>
      </c>
      <c r="BA395">
        <v>2</v>
      </c>
      <c r="BB395" t="s">
        <v>13</v>
      </c>
      <c r="BC395">
        <v>96</v>
      </c>
      <c r="BD395">
        <v>49</v>
      </c>
      <c r="BE395" t="s">
        <v>24</v>
      </c>
      <c r="BF395">
        <v>0</v>
      </c>
      <c r="BG395">
        <v>0</v>
      </c>
      <c r="BH395">
        <v>20</v>
      </c>
      <c r="BI395" t="s">
        <v>11</v>
      </c>
      <c r="BJ395" t="s">
        <v>23</v>
      </c>
      <c r="BK395" t="s">
        <v>5</v>
      </c>
      <c r="BL395">
        <v>1</v>
      </c>
      <c r="BM395" t="s">
        <v>22</v>
      </c>
      <c r="BN395">
        <v>0</v>
      </c>
      <c r="BO395" t="s">
        <v>5</v>
      </c>
      <c r="BP395">
        <v>1</v>
      </c>
      <c r="BQ395" t="s">
        <v>5</v>
      </c>
      <c r="BR395" t="s">
        <v>8</v>
      </c>
      <c r="BS395" t="s">
        <v>21</v>
      </c>
      <c r="BT395">
        <v>10000</v>
      </c>
      <c r="BU395" t="s">
        <v>6</v>
      </c>
      <c r="BV395" t="s">
        <v>31</v>
      </c>
      <c r="BW395" t="s">
        <v>20</v>
      </c>
      <c r="BX395" t="s">
        <v>3</v>
      </c>
      <c r="BY395" t="s">
        <v>19</v>
      </c>
      <c r="BZ395" t="s">
        <v>1</v>
      </c>
      <c r="CA395" t="s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74"/>
        <v>0</v>
      </c>
      <c r="FB395" t="b">
        <f t="shared" si="75"/>
        <v>0</v>
      </c>
    </row>
    <row r="396" spans="1:158" hidden="1" x14ac:dyDescent="0.2">
      <c r="A396">
        <v>456</v>
      </c>
      <c r="B396" s="7" t="s">
        <v>775</v>
      </c>
      <c r="C396" t="s">
        <v>17</v>
      </c>
      <c r="D396">
        <v>400679613</v>
      </c>
      <c r="E396" t="s">
        <v>774</v>
      </c>
      <c r="F396" t="s">
        <v>773</v>
      </c>
      <c r="G396" t="s">
        <v>6</v>
      </c>
      <c r="H396" s="1">
        <v>2</v>
      </c>
      <c r="I396" s="1">
        <v>9</v>
      </c>
      <c r="J396" s="1">
        <f>VLOOKUP(B396,'[4]AVL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72"/>
        <v>2835</v>
      </c>
      <c r="AL396" s="1">
        <f t="shared" si="73"/>
        <v>5000</v>
      </c>
      <c r="AM396" s="1">
        <f t="shared" si="81"/>
        <v>28.35</v>
      </c>
      <c r="AN396" s="1">
        <f t="shared" si="82"/>
        <v>50</v>
      </c>
      <c r="AO396" s="1">
        <f t="shared" si="83"/>
        <v>21.65</v>
      </c>
      <c r="AP396" s="1" t="s">
        <v>26</v>
      </c>
      <c r="AQ396" s="1">
        <f>VLOOKUP($B396,'[2]AVL F03 05.05.26_לעבוד'!$B$29:$H$721,6,)</f>
        <v>0</v>
      </c>
      <c r="AR396" s="1" t="s">
        <v>25</v>
      </c>
      <c r="AS396" s="1" t="s">
        <v>14</v>
      </c>
      <c r="AT396">
        <f t="shared" ref="AT396:AT401" si="84">SUM(K396:AJ396)*AY396</f>
        <v>0.09</v>
      </c>
      <c r="AU396" t="str">
        <f>VLOOKUP(B396,'[3]AVL F03 05.05.26_לעבוד'!$B$27:$B$694,1,)</f>
        <v>CRCW06030000Z0EA</v>
      </c>
      <c r="AW396" t="s">
        <v>1722</v>
      </c>
      <c r="AX396" t="s">
        <v>19</v>
      </c>
      <c r="AY396">
        <v>0.01</v>
      </c>
      <c r="AZ396" t="s">
        <v>0</v>
      </c>
      <c r="BA396">
        <v>2</v>
      </c>
      <c r="BB396" t="s">
        <v>13</v>
      </c>
      <c r="BC396">
        <v>96</v>
      </c>
      <c r="BD396">
        <v>88</v>
      </c>
      <c r="BE396" t="s">
        <v>24</v>
      </c>
      <c r="BF396">
        <v>0</v>
      </c>
      <c r="BG396">
        <v>0.1</v>
      </c>
      <c r="BH396">
        <v>20</v>
      </c>
      <c r="BI396" t="s">
        <v>11</v>
      </c>
      <c r="BJ396" t="s">
        <v>23</v>
      </c>
      <c r="BK396" t="s">
        <v>5</v>
      </c>
      <c r="BL396">
        <v>1</v>
      </c>
      <c r="BM396" t="s">
        <v>22</v>
      </c>
      <c r="BN396">
        <v>0.01</v>
      </c>
      <c r="BO396" t="s">
        <v>5</v>
      </c>
      <c r="BP396">
        <v>1</v>
      </c>
      <c r="BQ396" t="s">
        <v>5</v>
      </c>
      <c r="BR396" t="s">
        <v>8</v>
      </c>
      <c r="BS396" t="s">
        <v>21</v>
      </c>
      <c r="BT396">
        <v>5000</v>
      </c>
      <c r="BU396" t="s">
        <v>6</v>
      </c>
      <c r="BV396" t="s">
        <v>5</v>
      </c>
      <c r="BW396" t="s">
        <v>20</v>
      </c>
      <c r="BX396" t="s">
        <v>3</v>
      </c>
      <c r="BY396" t="s">
        <v>19</v>
      </c>
      <c r="BZ396" t="s">
        <v>1</v>
      </c>
      <c r="CA396" t="s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3700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340</v>
      </c>
      <c r="EN396" cm="1">
        <f t="array" ref="EN396">SUMPRODUCT($K396:$AJ396,TRANSPOSE(EN$4:EN$29))</f>
        <v>500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74"/>
        <v>0</v>
      </c>
      <c r="FB396" t="b">
        <f t="shared" si="75"/>
        <v>0</v>
      </c>
    </row>
    <row r="397" spans="1:158" hidden="1" x14ac:dyDescent="0.2">
      <c r="A397">
        <v>457</v>
      </c>
      <c r="B397" s="7" t="s">
        <v>772</v>
      </c>
      <c r="C397" t="s">
        <v>17</v>
      </c>
      <c r="D397">
        <v>400693196</v>
      </c>
      <c r="E397" t="s">
        <v>771</v>
      </c>
      <c r="F397" t="s">
        <v>770</v>
      </c>
      <c r="G397" t="s">
        <v>6</v>
      </c>
      <c r="H397" s="1">
        <v>2</v>
      </c>
      <c r="I397" s="1">
        <v>15</v>
      </c>
      <c r="J397" s="1">
        <f>VLOOKUP(B397,'[4]AVL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72"/>
        <v>4725</v>
      </c>
      <c r="AL397" s="1">
        <f t="shared" si="73"/>
        <v>5000</v>
      </c>
      <c r="AM397" s="1">
        <f t="shared" si="81"/>
        <v>47.25</v>
      </c>
      <c r="AN397" s="1">
        <f t="shared" si="82"/>
        <v>50</v>
      </c>
      <c r="AO397" s="1">
        <f t="shared" si="83"/>
        <v>2.75</v>
      </c>
      <c r="AP397" s="1" t="s">
        <v>26</v>
      </c>
      <c r="AQ397" s="1">
        <f>VLOOKUP($B397,'[2]AVL F03 05.05.26_לעבוד'!$B$29:$H$721,6,)</f>
        <v>0</v>
      </c>
      <c r="AR397" s="1" t="s">
        <v>25</v>
      </c>
      <c r="AS397" s="1" t="s">
        <v>14</v>
      </c>
      <c r="AT397">
        <f t="shared" si="84"/>
        <v>0.15</v>
      </c>
      <c r="AU397" t="str">
        <f>VLOOKUP(B397,'[3]AVL F03 05.05.26_לעבוד'!$B$27:$B$694,1,)</f>
        <v>CRCW0603100KFKEA</v>
      </c>
      <c r="AW397" t="s">
        <v>1722</v>
      </c>
      <c r="AX397" t="s">
        <v>19</v>
      </c>
      <c r="AY397">
        <v>0.01</v>
      </c>
      <c r="AZ397" t="s">
        <v>0</v>
      </c>
      <c r="BA397">
        <v>2</v>
      </c>
      <c r="BB397" t="s">
        <v>13</v>
      </c>
      <c r="BC397">
        <v>96</v>
      </c>
      <c r="BD397">
        <v>77</v>
      </c>
      <c r="BE397" t="s">
        <v>24</v>
      </c>
      <c r="BF397">
        <v>0</v>
      </c>
      <c r="BG397">
        <v>0.1</v>
      </c>
      <c r="BH397">
        <v>20</v>
      </c>
      <c r="BI397" t="s">
        <v>11</v>
      </c>
      <c r="BJ397" t="s">
        <v>23</v>
      </c>
      <c r="BK397" t="s">
        <v>5</v>
      </c>
      <c r="BL397">
        <v>1</v>
      </c>
      <c r="BM397" t="s">
        <v>22</v>
      </c>
      <c r="BN397">
        <v>0.01</v>
      </c>
      <c r="BO397" t="s">
        <v>5</v>
      </c>
      <c r="BP397">
        <v>1</v>
      </c>
      <c r="BQ397" t="s">
        <v>5</v>
      </c>
      <c r="BR397" t="s">
        <v>8</v>
      </c>
      <c r="BS397" t="s">
        <v>21</v>
      </c>
      <c r="BT397">
        <v>5000</v>
      </c>
      <c r="BU397" t="s">
        <v>6</v>
      </c>
      <c r="BV397" t="s">
        <v>31</v>
      </c>
      <c r="BW397" t="s">
        <v>20</v>
      </c>
      <c r="BX397" t="s">
        <v>3</v>
      </c>
      <c r="BY397" t="s">
        <v>19</v>
      </c>
      <c r="BZ397" t="s">
        <v>1</v>
      </c>
      <c r="CA397" t="s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3134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900</v>
      </c>
      <c r="EN397" cm="1">
        <f t="array" ref="EN397">SUMPRODUCT($K397:$AJ397,TRANSPOSE(EN$4:EN$29))</f>
        <v>1134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74"/>
        <v>0</v>
      </c>
      <c r="FB397" t="b">
        <f t="shared" si="75"/>
        <v>0</v>
      </c>
    </row>
    <row r="398" spans="1:158" hidden="1" x14ac:dyDescent="0.2">
      <c r="A398">
        <v>458</v>
      </c>
      <c r="B398" s="7" t="s">
        <v>769</v>
      </c>
      <c r="C398" t="s">
        <v>17</v>
      </c>
      <c r="D398">
        <v>400693201</v>
      </c>
      <c r="E398" t="s">
        <v>768</v>
      </c>
      <c r="F398" t="s">
        <v>767</v>
      </c>
      <c r="G398" t="s">
        <v>6</v>
      </c>
      <c r="H398" s="1">
        <v>2</v>
      </c>
      <c r="I398" s="1">
        <v>42</v>
      </c>
      <c r="J398" s="1">
        <f>VLOOKUP(B398,'[4]AVL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72"/>
        <v>13230</v>
      </c>
      <c r="AL398" s="1">
        <f t="shared" si="73"/>
        <v>15000</v>
      </c>
      <c r="AM398" s="1">
        <f t="shared" si="81"/>
        <v>132.30000000000001</v>
      </c>
      <c r="AN398" s="1">
        <f t="shared" si="82"/>
        <v>150</v>
      </c>
      <c r="AO398" s="1">
        <f t="shared" si="83"/>
        <v>17.699999999999989</v>
      </c>
      <c r="AP398" s="1" t="s">
        <v>26</v>
      </c>
      <c r="AQ398" s="1">
        <f>VLOOKUP($B398,'[2]AVL F03 05.05.26_לעבוד'!$B$29:$H$721,6,)</f>
        <v>0</v>
      </c>
      <c r="AR398" s="1" t="s">
        <v>25</v>
      </c>
      <c r="AS398" s="1" t="s">
        <v>14</v>
      </c>
      <c r="AT398">
        <f t="shared" si="84"/>
        <v>0.42</v>
      </c>
      <c r="AU398" t="str">
        <f>VLOOKUP(B398,'[3]AVL F03 05.05.26_לעבוד'!$B$27:$B$694,1,)</f>
        <v>CRCW0603100RFKEA</v>
      </c>
      <c r="AW398" t="s">
        <v>1722</v>
      </c>
      <c r="AX398" t="s">
        <v>19</v>
      </c>
      <c r="AY398">
        <v>0.01</v>
      </c>
      <c r="AZ398" t="s">
        <v>0</v>
      </c>
      <c r="BA398">
        <v>2</v>
      </c>
      <c r="BB398" t="s">
        <v>13</v>
      </c>
      <c r="BC398">
        <v>96</v>
      </c>
      <c r="BD398">
        <v>40</v>
      </c>
      <c r="BE398" t="s">
        <v>24</v>
      </c>
      <c r="BF398">
        <v>0</v>
      </c>
      <c r="BG398">
        <v>0.1</v>
      </c>
      <c r="BH398">
        <v>20</v>
      </c>
      <c r="BI398" t="s">
        <v>11</v>
      </c>
      <c r="BJ398" t="s">
        <v>23</v>
      </c>
      <c r="BK398" t="s">
        <v>5</v>
      </c>
      <c r="BL398">
        <v>1</v>
      </c>
      <c r="BM398" t="s">
        <v>38</v>
      </c>
      <c r="BN398">
        <v>0.01</v>
      </c>
      <c r="BO398" t="s">
        <v>5</v>
      </c>
      <c r="BP398">
        <v>1</v>
      </c>
      <c r="BQ398" t="s">
        <v>5</v>
      </c>
      <c r="BR398" t="s">
        <v>8</v>
      </c>
      <c r="BS398" t="s">
        <v>21</v>
      </c>
      <c r="BT398">
        <v>5000</v>
      </c>
      <c r="BU398" t="s">
        <v>6</v>
      </c>
      <c r="BV398" t="s">
        <v>31</v>
      </c>
      <c r="BW398" t="s">
        <v>20</v>
      </c>
      <c r="BX398" t="s">
        <v>3</v>
      </c>
      <c r="BY398" t="s">
        <v>19</v>
      </c>
      <c r="BZ398" t="s">
        <v>1</v>
      </c>
      <c r="CA398" t="s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74"/>
        <v>0</v>
      </c>
      <c r="FB398" t="b">
        <f t="shared" si="75"/>
        <v>0</v>
      </c>
    </row>
    <row r="399" spans="1:158" hidden="1" x14ac:dyDescent="0.2">
      <c r="A399">
        <v>459</v>
      </c>
      <c r="B399" s="7" t="s">
        <v>766</v>
      </c>
      <c r="C399" t="s">
        <v>17</v>
      </c>
      <c r="D399">
        <v>401053474</v>
      </c>
      <c r="E399" t="s">
        <v>765</v>
      </c>
      <c r="F399" t="s">
        <v>764</v>
      </c>
      <c r="G399" t="s">
        <v>6</v>
      </c>
      <c r="H399" s="1">
        <v>2</v>
      </c>
      <c r="I399" s="1">
        <v>19</v>
      </c>
      <c r="J399" s="1">
        <f>VLOOKUP(B399,'[4]AVL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72"/>
        <v>5985</v>
      </c>
      <c r="AL399" s="1">
        <f t="shared" si="73"/>
        <v>10000</v>
      </c>
      <c r="AM399" s="1">
        <f t="shared" si="81"/>
        <v>119.7</v>
      </c>
      <c r="AN399" s="1">
        <f t="shared" si="82"/>
        <v>200</v>
      </c>
      <c r="AO399" s="1">
        <f t="shared" si="83"/>
        <v>80.3</v>
      </c>
      <c r="AP399" s="1" t="s">
        <v>26</v>
      </c>
      <c r="AQ399" s="1">
        <f>VLOOKUP($B399,'[2]AVL F03 05.05.26_לעבוד'!$B$29:$H$721,6,)</f>
        <v>0</v>
      </c>
      <c r="AR399" s="1" t="s">
        <v>25</v>
      </c>
      <c r="AS399" s="1" t="s">
        <v>14</v>
      </c>
      <c r="AT399">
        <f t="shared" si="84"/>
        <v>0.38</v>
      </c>
      <c r="AU399" t="str">
        <f>VLOOKUP(B399,'[3]AVL F03 05.05.26_לעבוד'!$B$27:$B$694,1,)</f>
        <v>CRCW060310K0FKEA</v>
      </c>
      <c r="AW399" t="s">
        <v>1722</v>
      </c>
      <c r="AX399" t="s">
        <v>19</v>
      </c>
      <c r="AY399">
        <v>0.02</v>
      </c>
      <c r="AZ399" t="s">
        <v>0</v>
      </c>
      <c r="BA399">
        <v>2</v>
      </c>
      <c r="BB399" t="s">
        <v>13</v>
      </c>
      <c r="BC399">
        <v>96</v>
      </c>
      <c r="BD399">
        <v>107</v>
      </c>
      <c r="BE399" t="s">
        <v>24</v>
      </c>
      <c r="BF399">
        <v>0</v>
      </c>
      <c r="BG399">
        <v>0.2</v>
      </c>
      <c r="BH399">
        <v>20</v>
      </c>
      <c r="BI399" t="s">
        <v>11</v>
      </c>
      <c r="BJ399" t="s">
        <v>23</v>
      </c>
      <c r="BK399" t="s">
        <v>5</v>
      </c>
      <c r="BL399">
        <v>1</v>
      </c>
      <c r="BM399" t="s">
        <v>22</v>
      </c>
      <c r="BN399">
        <v>0.02</v>
      </c>
      <c r="BO399" t="s">
        <v>5</v>
      </c>
      <c r="BP399">
        <v>1</v>
      </c>
      <c r="BQ399" t="s">
        <v>5</v>
      </c>
      <c r="BR399" t="s">
        <v>8</v>
      </c>
      <c r="BS399" t="s">
        <v>21</v>
      </c>
      <c r="BT399">
        <v>5000</v>
      </c>
      <c r="BU399" t="s">
        <v>6</v>
      </c>
      <c r="BV399" t="s">
        <v>31</v>
      </c>
      <c r="BW399" t="s">
        <v>20</v>
      </c>
      <c r="BX399" t="s">
        <v>3</v>
      </c>
      <c r="BY399" t="s">
        <v>19</v>
      </c>
      <c r="BZ399" t="s">
        <v>1</v>
      </c>
      <c r="CA399" t="s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2622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1200</v>
      </c>
      <c r="EN399" cm="1">
        <f t="array" ref="EN399">SUMPRODUCT($K399:$AJ399,TRANSPOSE(EN$4:EN$29))</f>
        <v>1422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74"/>
        <v>0</v>
      </c>
      <c r="FB399" t="b">
        <f t="shared" si="75"/>
        <v>0</v>
      </c>
    </row>
    <row r="400" spans="1:158" hidden="1" x14ac:dyDescent="0.2">
      <c r="A400">
        <v>460</v>
      </c>
      <c r="B400" s="7" t="s">
        <v>763</v>
      </c>
      <c r="C400" t="s">
        <v>17</v>
      </c>
      <c r="D400">
        <v>401235096</v>
      </c>
      <c r="E400" t="s">
        <v>762</v>
      </c>
      <c r="F400" t="s">
        <v>761</v>
      </c>
      <c r="G400" t="s">
        <v>6</v>
      </c>
      <c r="H400" s="1">
        <v>2</v>
      </c>
      <c r="I400" s="1">
        <v>24</v>
      </c>
      <c r="J400" s="1">
        <f>VLOOKUP(B400,'[4]AVL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72"/>
        <v>7560</v>
      </c>
      <c r="AL400" s="1">
        <f t="shared" si="73"/>
        <v>10000</v>
      </c>
      <c r="AM400" s="1">
        <f t="shared" si="81"/>
        <v>75.600000000000009</v>
      </c>
      <c r="AN400" s="1">
        <f t="shared" si="82"/>
        <v>100</v>
      </c>
      <c r="AO400" s="1">
        <f t="shared" si="83"/>
        <v>24.399999999999991</v>
      </c>
      <c r="AP400" s="1" t="s">
        <v>26</v>
      </c>
      <c r="AQ400" s="1">
        <f>VLOOKUP($B400,'[2]AVL F03 05.05.26_לעבוד'!$B$29:$H$721,6,)</f>
        <v>0</v>
      </c>
      <c r="AR400" s="1" t="s">
        <v>25</v>
      </c>
      <c r="AS400" s="1" t="s">
        <v>14</v>
      </c>
      <c r="AT400">
        <f t="shared" si="84"/>
        <v>0.24</v>
      </c>
      <c r="AU400" t="str">
        <f>VLOOKUP(B400,'[3]AVL F03 05.05.26_לעבוד'!$B$27:$B$694,1,)</f>
        <v>CRCW060310R0FKEA</v>
      </c>
      <c r="AW400" t="s">
        <v>1722</v>
      </c>
      <c r="AX400" t="s">
        <v>19</v>
      </c>
      <c r="AY400">
        <v>0.01</v>
      </c>
      <c r="AZ400" t="s">
        <v>0</v>
      </c>
      <c r="BA400">
        <v>2</v>
      </c>
      <c r="BB400" t="s">
        <v>13</v>
      </c>
      <c r="BC400">
        <v>96</v>
      </c>
      <c r="BD400">
        <v>2</v>
      </c>
      <c r="BE400" t="s">
        <v>24</v>
      </c>
      <c r="BF400">
        <v>0</v>
      </c>
      <c r="BG400">
        <v>0.1</v>
      </c>
      <c r="BH400">
        <v>20</v>
      </c>
      <c r="BI400" t="s">
        <v>11</v>
      </c>
      <c r="BJ400" t="s">
        <v>23</v>
      </c>
      <c r="BK400" t="s">
        <v>5</v>
      </c>
      <c r="BL400">
        <v>1</v>
      </c>
      <c r="BM400" t="s">
        <v>22</v>
      </c>
      <c r="BN400">
        <v>0.01</v>
      </c>
      <c r="BO400" t="s">
        <v>5</v>
      </c>
      <c r="BP400">
        <v>1</v>
      </c>
      <c r="BQ400" t="s">
        <v>5</v>
      </c>
      <c r="BR400" t="s">
        <v>8</v>
      </c>
      <c r="BS400" t="s">
        <v>21</v>
      </c>
      <c r="BT400">
        <v>5000</v>
      </c>
      <c r="BU400" t="s">
        <v>6</v>
      </c>
      <c r="BV400" t="s">
        <v>31</v>
      </c>
      <c r="BW400" t="s">
        <v>20</v>
      </c>
      <c r="BX400" t="s">
        <v>3</v>
      </c>
      <c r="BY400" t="s">
        <v>19</v>
      </c>
      <c r="BZ400" t="s">
        <v>1</v>
      </c>
      <c r="CA400" t="s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74"/>
        <v>0</v>
      </c>
      <c r="FB400" t="b">
        <f t="shared" si="75"/>
        <v>0</v>
      </c>
    </row>
    <row r="401" spans="1:158" hidden="1" x14ac:dyDescent="0.2">
      <c r="A401">
        <v>461</v>
      </c>
      <c r="B401" s="7" t="s">
        <v>760</v>
      </c>
      <c r="C401" t="s">
        <v>17</v>
      </c>
      <c r="D401">
        <v>401382482</v>
      </c>
      <c r="E401" t="s">
        <v>759</v>
      </c>
      <c r="F401" t="s">
        <v>758</v>
      </c>
      <c r="G401" t="s">
        <v>6</v>
      </c>
      <c r="H401" s="1">
        <v>2</v>
      </c>
      <c r="I401" s="1">
        <v>5</v>
      </c>
      <c r="J401" s="1">
        <f>VLOOKUP(B401,'[4]AVL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72"/>
        <v>1575</v>
      </c>
      <c r="AL401" s="1">
        <f t="shared" si="73"/>
        <v>5000</v>
      </c>
      <c r="AM401" s="1">
        <f t="shared" si="81"/>
        <v>15.75</v>
      </c>
      <c r="AN401" s="1">
        <f t="shared" si="82"/>
        <v>50</v>
      </c>
      <c r="AO401" s="1">
        <f t="shared" si="83"/>
        <v>34.25</v>
      </c>
      <c r="AP401" s="1" t="s">
        <v>26</v>
      </c>
      <c r="AQ401" s="1">
        <f>VLOOKUP($B401,'[2]AVL F03 05.05.26_לעבוד'!$B$29:$H$721,6,)</f>
        <v>0</v>
      </c>
      <c r="AR401" s="1" t="s">
        <v>25</v>
      </c>
      <c r="AS401" s="1" t="s">
        <v>14</v>
      </c>
      <c r="AT401">
        <f t="shared" si="84"/>
        <v>0.05</v>
      </c>
      <c r="AU401" t="str">
        <f>VLOOKUP(B401,'[3]AVL F03 05.05.26_לעבוד'!$B$27:$B$694,1,)</f>
        <v>CRCW060311K5FKEA</v>
      </c>
      <c r="AW401" t="s">
        <v>1722</v>
      </c>
      <c r="AX401" t="s">
        <v>41</v>
      </c>
      <c r="AY401">
        <v>0.01</v>
      </c>
      <c r="AZ401" t="s">
        <v>0</v>
      </c>
      <c r="BA401">
        <v>2</v>
      </c>
      <c r="BB401" t="s">
        <v>13</v>
      </c>
      <c r="BC401">
        <v>96</v>
      </c>
      <c r="BD401">
        <v>132</v>
      </c>
      <c r="BE401" t="s">
        <v>24</v>
      </c>
      <c r="BF401">
        <v>0</v>
      </c>
      <c r="BG401">
        <v>0.1</v>
      </c>
      <c r="BH401">
        <v>20</v>
      </c>
      <c r="BI401" t="s">
        <v>11</v>
      </c>
      <c r="BJ401" t="s">
        <v>23</v>
      </c>
      <c r="BK401" t="s">
        <v>5</v>
      </c>
      <c r="BL401">
        <v>1</v>
      </c>
      <c r="BM401" t="s">
        <v>22</v>
      </c>
      <c r="BN401">
        <v>0.01</v>
      </c>
      <c r="BO401" t="s">
        <v>5</v>
      </c>
      <c r="BP401">
        <v>1</v>
      </c>
      <c r="BQ401" t="s">
        <v>5</v>
      </c>
      <c r="BR401" t="s">
        <v>8</v>
      </c>
      <c r="BS401" t="s">
        <v>21</v>
      </c>
      <c r="BT401">
        <v>5000</v>
      </c>
      <c r="BU401" t="s">
        <v>6</v>
      </c>
      <c r="BV401" t="s">
        <v>31</v>
      </c>
      <c r="BW401" t="s">
        <v>20</v>
      </c>
      <c r="BX401" t="s">
        <v>3</v>
      </c>
      <c r="BY401" t="s">
        <v>41</v>
      </c>
      <c r="BZ401" t="s">
        <v>1</v>
      </c>
      <c r="CA401" t="s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4378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300</v>
      </c>
      <c r="EN401" cm="1">
        <f t="array" ref="EN401">SUMPRODUCT($K401:$AJ401,TRANSPOSE(EN$4:EN$29))</f>
        <v>378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74"/>
        <v>0</v>
      </c>
      <c r="FB401" t="b">
        <f t="shared" si="75"/>
        <v>0</v>
      </c>
    </row>
    <row r="402" spans="1:158" hidden="1" x14ac:dyDescent="0.2">
      <c r="A402">
        <v>462</v>
      </c>
      <c r="B402" s="7" t="s">
        <v>757</v>
      </c>
      <c r="C402" t="s">
        <v>17</v>
      </c>
      <c r="D402">
        <v>400264031</v>
      </c>
      <c r="E402" t="s">
        <v>756</v>
      </c>
      <c r="F402" t="s">
        <v>755</v>
      </c>
      <c r="G402" t="s">
        <v>6</v>
      </c>
      <c r="H402" s="1">
        <v>2</v>
      </c>
      <c r="I402" s="1">
        <v>1</v>
      </c>
      <c r="J402" s="1">
        <f>VLOOKUP(B402,'[4]AVL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72"/>
        <v>315</v>
      </c>
      <c r="AL402" s="1">
        <f t="shared" si="73"/>
        <v>5000</v>
      </c>
      <c r="AM402" s="1">
        <f t="shared" si="81"/>
        <v>2.2050000000000001</v>
      </c>
      <c r="AN402" s="1">
        <f t="shared" si="82"/>
        <v>35</v>
      </c>
      <c r="AO402" s="1">
        <f t="shared" si="83"/>
        <v>32.795000000000002</v>
      </c>
      <c r="AP402" s="1" t="s">
        <v>26</v>
      </c>
      <c r="AQ402" s="1">
        <f>VLOOKUP($B402,'[2]AVL F03 05.05.26_לעבוד'!$B$29:$H$721,6,)</f>
        <v>0</v>
      </c>
      <c r="AR402" s="1" t="s">
        <v>25</v>
      </c>
      <c r="AS402" s="1" t="s">
        <v>14</v>
      </c>
      <c r="AT402">
        <v>7.0000000000000001E-3</v>
      </c>
      <c r="AU402" t="str">
        <f>VLOOKUP(B402,'[3]AVL F03 05.05.26_לעבוד'!$B$27:$B$694,1,)</f>
        <v>CRCW0603121KFKTA</v>
      </c>
      <c r="AW402" t="s">
        <v>1747</v>
      </c>
      <c r="AX402">
        <v>1</v>
      </c>
      <c r="AY402">
        <f>AT402</f>
        <v>7.0000000000000001E-3</v>
      </c>
      <c r="AZ402" t="s">
        <v>0</v>
      </c>
      <c r="BA402">
        <v>2</v>
      </c>
      <c r="BB402" t="s">
        <v>13</v>
      </c>
      <c r="BC402">
        <v>96</v>
      </c>
      <c r="BD402">
        <v>60</v>
      </c>
      <c r="BE402" t="s">
        <v>24</v>
      </c>
      <c r="BF402">
        <v>0</v>
      </c>
      <c r="BG402">
        <v>0</v>
      </c>
      <c r="BH402">
        <v>20</v>
      </c>
      <c r="BI402" t="s">
        <v>11</v>
      </c>
      <c r="BJ402" t="s">
        <v>23</v>
      </c>
      <c r="BK402" t="s">
        <v>5</v>
      </c>
      <c r="BL402">
        <v>1</v>
      </c>
      <c r="BM402" t="s">
        <v>75</v>
      </c>
      <c r="BN402">
        <v>0</v>
      </c>
      <c r="BO402" t="s">
        <v>5</v>
      </c>
      <c r="BP402">
        <v>1</v>
      </c>
      <c r="BQ402" t="s">
        <v>5</v>
      </c>
      <c r="BR402" t="s">
        <v>8</v>
      </c>
      <c r="BS402" t="s">
        <v>21</v>
      </c>
      <c r="BT402">
        <v>5000</v>
      </c>
      <c r="BU402" t="s">
        <v>6</v>
      </c>
      <c r="BV402" t="s">
        <v>5</v>
      </c>
      <c r="BW402" t="s">
        <v>20</v>
      </c>
      <c r="BX402" t="s">
        <v>3</v>
      </c>
      <c r="BY402">
        <v>1</v>
      </c>
      <c r="BZ402">
        <v>0</v>
      </c>
      <c r="CA402" t="s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74"/>
        <v>0</v>
      </c>
      <c r="FB402" t="b">
        <f t="shared" si="75"/>
        <v>0</v>
      </c>
    </row>
    <row r="403" spans="1:158" hidden="1" x14ac:dyDescent="0.2">
      <c r="A403">
        <v>463</v>
      </c>
      <c r="B403" s="7" t="s">
        <v>754</v>
      </c>
      <c r="C403" t="s">
        <v>17</v>
      </c>
      <c r="D403">
        <v>402347848</v>
      </c>
      <c r="E403" t="s">
        <v>753</v>
      </c>
      <c r="F403" t="s">
        <v>752</v>
      </c>
      <c r="G403" t="s">
        <v>6</v>
      </c>
      <c r="H403" s="1">
        <v>2</v>
      </c>
      <c r="I403" s="1">
        <v>13</v>
      </c>
      <c r="J403" s="1">
        <f>VLOOKUP(B403,'[4]AVL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72"/>
        <v>4095</v>
      </c>
      <c r="AL403" s="1">
        <f t="shared" si="73"/>
        <v>5000</v>
      </c>
      <c r="AM403" s="1">
        <f t="shared" si="81"/>
        <v>28.664999999999999</v>
      </c>
      <c r="AN403" s="1">
        <f t="shared" si="82"/>
        <v>35</v>
      </c>
      <c r="AO403" s="1">
        <f t="shared" si="83"/>
        <v>6.3350000000000009</v>
      </c>
      <c r="AP403" s="1" t="s">
        <v>26</v>
      </c>
      <c r="AQ403" s="1">
        <f>VLOOKUP($B403,'[2]AVL F03 05.05.26_לעבוד'!$B$29:$H$721,6,)</f>
        <v>0</v>
      </c>
      <c r="AR403" s="1" t="s">
        <v>25</v>
      </c>
      <c r="AS403" s="1" t="s">
        <v>14</v>
      </c>
      <c r="AT403">
        <v>7.0000000000000001E-3</v>
      </c>
      <c r="AU403" t="str">
        <f>VLOOKUP(B403,'[3]AVL F03 05.05.26_לעבוד'!$B$27:$B$694,1,)</f>
        <v>CRCW060319K1FKEA</v>
      </c>
      <c r="AV403" t="s">
        <v>391</v>
      </c>
      <c r="AW403" t="s">
        <v>1722</v>
      </c>
      <c r="AX403" t="s">
        <v>19</v>
      </c>
      <c r="AY403">
        <f>AT403</f>
        <v>7.0000000000000001E-3</v>
      </c>
      <c r="AZ403" t="s">
        <v>0</v>
      </c>
      <c r="BA403">
        <v>2</v>
      </c>
      <c r="BB403" t="s">
        <v>13</v>
      </c>
      <c r="BC403">
        <v>96</v>
      </c>
      <c r="BD403">
        <v>24</v>
      </c>
      <c r="BE403" t="s">
        <v>24</v>
      </c>
      <c r="BF403">
        <v>0</v>
      </c>
      <c r="BG403">
        <v>0</v>
      </c>
      <c r="BH403">
        <v>20</v>
      </c>
      <c r="BI403" t="s">
        <v>11</v>
      </c>
      <c r="BJ403" t="s">
        <v>23</v>
      </c>
      <c r="BK403" t="s">
        <v>5</v>
      </c>
      <c r="BL403">
        <v>1</v>
      </c>
      <c r="BM403" t="s">
        <v>22</v>
      </c>
      <c r="BN403">
        <v>0</v>
      </c>
      <c r="BO403" t="s">
        <v>5</v>
      </c>
      <c r="BP403">
        <v>1</v>
      </c>
      <c r="BQ403" t="s">
        <v>5</v>
      </c>
      <c r="BR403" t="s">
        <v>8</v>
      </c>
      <c r="BS403" t="s">
        <v>21</v>
      </c>
      <c r="BT403">
        <v>5000</v>
      </c>
      <c r="BU403" t="s">
        <v>6</v>
      </c>
      <c r="BV403" t="s">
        <v>31</v>
      </c>
      <c r="BW403" t="s">
        <v>20</v>
      </c>
      <c r="BX403" t="s">
        <v>3</v>
      </c>
      <c r="BY403" t="s">
        <v>19</v>
      </c>
      <c r="BZ403" t="s">
        <v>1</v>
      </c>
      <c r="CA403" t="s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3354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900</v>
      </c>
      <c r="EN403" cm="1">
        <f t="array" ref="EN403">SUMPRODUCT($K403:$AJ403,TRANSPOSE(EN$4:EN$29))</f>
        <v>954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74"/>
        <v>0</v>
      </c>
      <c r="FB403" t="b">
        <f t="shared" si="75"/>
        <v>0</v>
      </c>
    </row>
    <row r="404" spans="1:158" hidden="1" x14ac:dyDescent="0.2">
      <c r="A404">
        <v>464</v>
      </c>
      <c r="B404" s="7" t="s">
        <v>751</v>
      </c>
      <c r="C404" t="s">
        <v>17</v>
      </c>
      <c r="D404">
        <v>400931576</v>
      </c>
      <c r="E404" t="s">
        <v>749</v>
      </c>
      <c r="F404" t="s">
        <v>748</v>
      </c>
      <c r="G404" t="s">
        <v>6</v>
      </c>
      <c r="H404" s="1">
        <v>2</v>
      </c>
      <c r="I404" s="1">
        <v>21</v>
      </c>
      <c r="J404" s="1">
        <f>VLOOKUP(B404,'[4]AVL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72"/>
        <v>6615</v>
      </c>
      <c r="AL404" s="1">
        <f t="shared" si="73"/>
        <v>10000</v>
      </c>
      <c r="AM404" s="1">
        <f t="shared" si="81"/>
        <v>66.150000000000006</v>
      </c>
      <c r="AN404" s="1">
        <f t="shared" si="82"/>
        <v>100</v>
      </c>
      <c r="AO404" s="1">
        <f t="shared" si="83"/>
        <v>33.849999999999994</v>
      </c>
      <c r="AP404" s="1" t="s">
        <v>26</v>
      </c>
      <c r="AQ404" s="1">
        <f>VLOOKUP($B404,'[2]AVL F03 05.05.26_לעבוד'!$B$29:$H$721,6,)</f>
        <v>0</v>
      </c>
      <c r="AR404" s="1" t="s">
        <v>25</v>
      </c>
      <c r="AS404" s="1" t="s">
        <v>14</v>
      </c>
      <c r="AT404">
        <f>SUM(K404:AJ404)*AY404</f>
        <v>0.21</v>
      </c>
      <c r="AU404" t="str">
        <f>VLOOKUP(B404,'[3]AVL F03 05.05.26_לעבוד'!$B$27:$B$694,1,)</f>
        <v>CRCW06031K00FKEA</v>
      </c>
      <c r="AW404" t="s">
        <v>1722</v>
      </c>
      <c r="AX404" t="s">
        <v>19</v>
      </c>
      <c r="AY404">
        <v>0.01</v>
      </c>
      <c r="AZ404" t="s">
        <v>0</v>
      </c>
      <c r="BA404">
        <v>2</v>
      </c>
      <c r="BB404" t="s">
        <v>13</v>
      </c>
      <c r="BC404">
        <v>96</v>
      </c>
      <c r="BD404">
        <v>36</v>
      </c>
      <c r="BE404" t="s">
        <v>24</v>
      </c>
      <c r="BF404">
        <v>0</v>
      </c>
      <c r="BG404">
        <v>0.1</v>
      </c>
      <c r="BH404">
        <v>20</v>
      </c>
      <c r="BI404" t="s">
        <v>11</v>
      </c>
      <c r="BJ404" t="s">
        <v>23</v>
      </c>
      <c r="BK404" t="s">
        <v>5</v>
      </c>
      <c r="BL404">
        <v>1</v>
      </c>
      <c r="BM404" t="s">
        <v>38</v>
      </c>
      <c r="BN404">
        <v>0.01</v>
      </c>
      <c r="BO404" t="s">
        <v>5</v>
      </c>
      <c r="BP404">
        <v>1</v>
      </c>
      <c r="BQ404" t="s">
        <v>5</v>
      </c>
      <c r="BR404" t="s">
        <v>8</v>
      </c>
      <c r="BS404" t="s">
        <v>21</v>
      </c>
      <c r="BT404">
        <v>5000</v>
      </c>
      <c r="BU404" t="s">
        <v>6</v>
      </c>
      <c r="BV404" t="s">
        <v>31</v>
      </c>
      <c r="BW404" t="s">
        <v>20</v>
      </c>
      <c r="BX404" t="s">
        <v>3</v>
      </c>
      <c r="BY404" t="s">
        <v>19</v>
      </c>
      <c r="BZ404" t="s">
        <v>1</v>
      </c>
      <c r="CA404" t="s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2312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1290</v>
      </c>
      <c r="EN404" cm="1">
        <f t="array" ref="EN404">SUMPRODUCT($K404:$AJ404,TRANSPOSE(EN$4:EN$29))</f>
        <v>1512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74"/>
        <v>0</v>
      </c>
      <c r="FB404" t="b">
        <f t="shared" si="75"/>
        <v>0</v>
      </c>
    </row>
    <row r="405" spans="1:158" hidden="1" x14ac:dyDescent="0.2">
      <c r="A405">
        <v>465</v>
      </c>
      <c r="B405" s="7" t="s">
        <v>750</v>
      </c>
      <c r="C405" t="s">
        <v>17</v>
      </c>
      <c r="D405">
        <v>400264202</v>
      </c>
      <c r="E405" t="s">
        <v>749</v>
      </c>
      <c r="F405" t="s">
        <v>748</v>
      </c>
      <c r="G405" t="s">
        <v>6</v>
      </c>
      <c r="H405" s="1">
        <v>2</v>
      </c>
      <c r="I405" s="1">
        <v>9</v>
      </c>
      <c r="J405" s="1">
        <f>VLOOKUP(B405,'[4]AVL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72"/>
        <v>2835</v>
      </c>
      <c r="AL405" s="1">
        <f t="shared" si="73"/>
        <v>5000</v>
      </c>
      <c r="AM405" s="1">
        <f t="shared" si="81"/>
        <v>28.35</v>
      </c>
      <c r="AN405" s="1">
        <f t="shared" si="82"/>
        <v>50</v>
      </c>
      <c r="AO405" s="1">
        <f t="shared" si="83"/>
        <v>21.65</v>
      </c>
      <c r="AP405" s="1" t="s">
        <v>26</v>
      </c>
      <c r="AQ405" s="1">
        <f>VLOOKUP($B405,'[2]AVL F03 05.05.26_לעבוד'!$B$29:$H$721,6,)</f>
        <v>0</v>
      </c>
      <c r="AR405" s="1" t="s">
        <v>25</v>
      </c>
      <c r="AS405" s="1" t="s">
        <v>14</v>
      </c>
      <c r="AT405">
        <f>SUM(K405:AJ405)*AY405</f>
        <v>0.09</v>
      </c>
      <c r="AU405" t="str">
        <f>VLOOKUP(B405,'[3]AVL F03 05.05.26_לעבוד'!$B$27:$B$694,1,)</f>
        <v>CRCW06031K00FKTA</v>
      </c>
      <c r="AW405" t="s">
        <v>1747</v>
      </c>
      <c r="AX405" t="s">
        <v>19</v>
      </c>
      <c r="AY405">
        <v>0.01</v>
      </c>
      <c r="AZ405" t="s">
        <v>0</v>
      </c>
      <c r="BA405">
        <v>2</v>
      </c>
      <c r="BB405" t="s">
        <v>13</v>
      </c>
      <c r="BC405">
        <v>96</v>
      </c>
      <c r="BD405">
        <v>60</v>
      </c>
      <c r="BE405" t="s">
        <v>24</v>
      </c>
      <c r="BF405">
        <v>0</v>
      </c>
      <c r="BG405">
        <v>0.1</v>
      </c>
      <c r="BH405">
        <v>20</v>
      </c>
      <c r="BI405" t="s">
        <v>11</v>
      </c>
      <c r="BJ405" t="s">
        <v>23</v>
      </c>
      <c r="BK405" t="s">
        <v>5</v>
      </c>
      <c r="BL405">
        <v>1</v>
      </c>
      <c r="BM405" t="s">
        <v>75</v>
      </c>
      <c r="BN405">
        <v>0.01</v>
      </c>
      <c r="BO405" t="s">
        <v>5</v>
      </c>
      <c r="BP405">
        <v>1</v>
      </c>
      <c r="BQ405" t="s">
        <v>5</v>
      </c>
      <c r="BR405" t="s">
        <v>8</v>
      </c>
      <c r="BS405" t="s">
        <v>21</v>
      </c>
      <c r="BT405">
        <v>5000</v>
      </c>
      <c r="BU405" t="s">
        <v>6</v>
      </c>
      <c r="BV405" t="s">
        <v>31</v>
      </c>
      <c r="BW405" t="s">
        <v>20</v>
      </c>
      <c r="BX405" t="s">
        <v>3</v>
      </c>
      <c r="BY405" t="s">
        <v>19</v>
      </c>
      <c r="BZ405" t="s">
        <v>1</v>
      </c>
      <c r="CA405" t="s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74"/>
        <v>0</v>
      </c>
      <c r="FB405" t="b">
        <f t="shared" si="75"/>
        <v>0</v>
      </c>
    </row>
    <row r="406" spans="1:158" hidden="1" x14ac:dyDescent="0.2">
      <c r="A406">
        <v>466</v>
      </c>
      <c r="B406" s="7" t="s">
        <v>747</v>
      </c>
      <c r="C406" t="s">
        <v>17</v>
      </c>
      <c r="D406">
        <v>401229602</v>
      </c>
      <c r="E406" t="s">
        <v>746</v>
      </c>
      <c r="F406">
        <v>400269664</v>
      </c>
      <c r="G406" t="s">
        <v>6</v>
      </c>
      <c r="H406" s="1">
        <v>2</v>
      </c>
      <c r="I406" s="1">
        <v>5</v>
      </c>
      <c r="J406" s="1">
        <f>VLOOKUP(B406,'[4]AVL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72"/>
        <v>1575</v>
      </c>
      <c r="AL406" s="1">
        <f t="shared" si="73"/>
        <v>5000</v>
      </c>
      <c r="AM406" s="1">
        <f t="shared" si="81"/>
        <v>15.75</v>
      </c>
      <c r="AN406" s="1">
        <f t="shared" si="82"/>
        <v>50</v>
      </c>
      <c r="AO406" s="1">
        <f t="shared" si="83"/>
        <v>34.25</v>
      </c>
      <c r="AP406" s="1" t="s">
        <v>26</v>
      </c>
      <c r="AQ406" s="1">
        <f>VLOOKUP($B406,'[2]AVL F03 05.05.26_לעבוד'!$B$29:$H$721,6,)</f>
        <v>0</v>
      </c>
      <c r="AR406" s="1" t="s">
        <v>25</v>
      </c>
      <c r="AS406" s="1" t="s">
        <v>14</v>
      </c>
      <c r="AT406">
        <f>SUM(K406:AJ406)*AY406</f>
        <v>0.05</v>
      </c>
      <c r="AU406" t="str">
        <f>VLOOKUP(B406,'[3]AVL F03 05.05.26_לעבוד'!$B$27:$B$694,1,)</f>
        <v>CRCW06031M00FKEA</v>
      </c>
      <c r="AW406" t="s">
        <v>1722</v>
      </c>
      <c r="AX406" t="s">
        <v>19</v>
      </c>
      <c r="AY406">
        <v>0.01</v>
      </c>
      <c r="AZ406" t="s">
        <v>0</v>
      </c>
      <c r="BA406">
        <v>2</v>
      </c>
      <c r="BB406" t="s">
        <v>13</v>
      </c>
      <c r="BC406">
        <v>96</v>
      </c>
      <c r="BD406">
        <v>48</v>
      </c>
      <c r="BE406" t="s">
        <v>24</v>
      </c>
      <c r="BF406">
        <v>0</v>
      </c>
      <c r="BG406">
        <v>0.1</v>
      </c>
      <c r="BH406">
        <v>20</v>
      </c>
      <c r="BI406" t="s">
        <v>11</v>
      </c>
      <c r="BJ406" t="s">
        <v>23</v>
      </c>
      <c r="BK406" t="s">
        <v>5</v>
      </c>
      <c r="BL406">
        <v>1</v>
      </c>
      <c r="BM406" t="s">
        <v>22</v>
      </c>
      <c r="BN406">
        <v>0.01</v>
      </c>
      <c r="BO406" t="s">
        <v>5</v>
      </c>
      <c r="BP406">
        <v>1</v>
      </c>
      <c r="BQ406" t="s">
        <v>5</v>
      </c>
      <c r="BR406" t="s">
        <v>8</v>
      </c>
      <c r="BS406" t="s">
        <v>21</v>
      </c>
      <c r="BT406">
        <v>5000</v>
      </c>
      <c r="BU406" t="s">
        <v>6</v>
      </c>
      <c r="BV406" t="s">
        <v>31</v>
      </c>
      <c r="BW406" t="s">
        <v>20</v>
      </c>
      <c r="BX406" t="s">
        <v>3</v>
      </c>
      <c r="BY406" t="s">
        <v>19</v>
      </c>
      <c r="BZ406" t="s">
        <v>1</v>
      </c>
      <c r="CA406" t="s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74"/>
        <v>0</v>
      </c>
      <c r="FB406" t="b">
        <f t="shared" si="75"/>
        <v>0</v>
      </c>
    </row>
    <row r="407" spans="1:158" hidden="1" x14ac:dyDescent="0.2">
      <c r="A407">
        <v>467</v>
      </c>
      <c r="B407" s="7" t="s">
        <v>745</v>
      </c>
      <c r="C407" t="s">
        <v>17</v>
      </c>
      <c r="D407">
        <v>405930811</v>
      </c>
      <c r="E407" t="s">
        <v>744</v>
      </c>
      <c r="F407">
        <v>406064949</v>
      </c>
      <c r="G407" t="s">
        <v>6</v>
      </c>
      <c r="H407" s="1">
        <v>2</v>
      </c>
      <c r="I407" s="1">
        <v>10</v>
      </c>
      <c r="J407" s="1">
        <f>VLOOKUP(B407,'[4]AVL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72"/>
        <v>3150</v>
      </c>
      <c r="AL407" s="1">
        <f t="shared" si="73"/>
        <v>5000</v>
      </c>
      <c r="AM407" s="1">
        <f t="shared" si="81"/>
        <v>22.05</v>
      </c>
      <c r="AN407" s="1">
        <f t="shared" si="82"/>
        <v>35</v>
      </c>
      <c r="AO407" s="1">
        <f t="shared" si="83"/>
        <v>12.95</v>
      </c>
      <c r="AP407" s="1" t="s">
        <v>26</v>
      </c>
      <c r="AQ407" s="1">
        <f>VLOOKUP($B407,'[2]AVL F03 05.05.26_לעבוד'!$B$29:$H$721,6,)</f>
        <v>0</v>
      </c>
      <c r="AR407" s="1" t="s">
        <v>46</v>
      </c>
      <c r="AS407" s="1" t="s">
        <v>14</v>
      </c>
      <c r="AT407">
        <v>7.0000000000000001E-3</v>
      </c>
      <c r="AU407" t="str">
        <f>VLOOKUP(B407,'[3]AVL F03 05.05.26_לעבוד'!$B$27:$B$694,1,)</f>
        <v>CRCW06031M21FKEA</v>
      </c>
      <c r="AW407" t="s">
        <v>1748</v>
      </c>
      <c r="AX407">
        <v>1</v>
      </c>
      <c r="AY407">
        <f>AT407</f>
        <v>7.0000000000000001E-3</v>
      </c>
      <c r="AZ407" t="s">
        <v>0</v>
      </c>
      <c r="BA407">
        <v>2</v>
      </c>
      <c r="BB407" t="s">
        <v>13</v>
      </c>
      <c r="BC407">
        <v>96</v>
      </c>
      <c r="BD407">
        <v>60</v>
      </c>
      <c r="BE407" t="s">
        <v>24</v>
      </c>
      <c r="BF407">
        <v>0</v>
      </c>
      <c r="BG407">
        <v>0</v>
      </c>
      <c r="BH407">
        <v>20</v>
      </c>
      <c r="BI407" t="s">
        <v>11</v>
      </c>
      <c r="BJ407" t="s">
        <v>23</v>
      </c>
      <c r="BK407" t="s">
        <v>5</v>
      </c>
      <c r="BL407">
        <v>1</v>
      </c>
      <c r="BM407" t="s">
        <v>22</v>
      </c>
      <c r="BN407">
        <v>0</v>
      </c>
      <c r="BO407" t="s">
        <v>5</v>
      </c>
      <c r="BP407">
        <v>1</v>
      </c>
      <c r="BQ407" t="s">
        <v>5</v>
      </c>
      <c r="BR407" t="s">
        <v>8</v>
      </c>
      <c r="BS407" t="s">
        <v>21</v>
      </c>
      <c r="BT407">
        <v>5000</v>
      </c>
      <c r="BU407" t="s">
        <v>6</v>
      </c>
      <c r="BV407" t="s">
        <v>31</v>
      </c>
      <c r="BW407" t="s">
        <v>20</v>
      </c>
      <c r="BX407" t="s">
        <v>3</v>
      </c>
      <c r="BY407">
        <v>1</v>
      </c>
      <c r="BZ407">
        <v>0</v>
      </c>
      <c r="CA407" t="s">
        <v>0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5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74"/>
        <v>0</v>
      </c>
      <c r="FB407" t="b">
        <f t="shared" si="75"/>
        <v>0</v>
      </c>
    </row>
    <row r="408" spans="1:158" hidden="1" x14ac:dyDescent="0.2">
      <c r="A408">
        <v>468</v>
      </c>
      <c r="B408" s="7" t="s">
        <v>743</v>
      </c>
      <c r="C408" t="s">
        <v>17</v>
      </c>
      <c r="D408">
        <v>401461285</v>
      </c>
      <c r="E408" t="s">
        <v>742</v>
      </c>
      <c r="F408">
        <v>400270455</v>
      </c>
      <c r="G408" t="s">
        <v>6</v>
      </c>
      <c r="H408" s="1">
        <v>2</v>
      </c>
      <c r="I408" s="1">
        <v>1</v>
      </c>
      <c r="J408" s="1">
        <f>VLOOKUP(B408,'[4]AVL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72"/>
        <v>315</v>
      </c>
      <c r="AL408" s="1">
        <f t="shared" si="73"/>
        <v>5000</v>
      </c>
      <c r="AM408" s="1">
        <f t="shared" si="81"/>
        <v>3.15</v>
      </c>
      <c r="AN408" s="1">
        <f t="shared" si="82"/>
        <v>50</v>
      </c>
      <c r="AO408" s="1">
        <f t="shared" si="83"/>
        <v>46.85</v>
      </c>
      <c r="AP408" s="1" t="s">
        <v>26</v>
      </c>
      <c r="AQ408" s="1">
        <f>VLOOKUP($B408,'[2]AVL F03 05.05.26_לעבוד'!$B$29:$H$721,6,)</f>
        <v>0</v>
      </c>
      <c r="AR408" s="1" t="s">
        <v>25</v>
      </c>
      <c r="AS408" s="1" t="s">
        <v>14</v>
      </c>
      <c r="AT408">
        <f>SUM(K408:AJ408)*AY408</f>
        <v>0.01</v>
      </c>
      <c r="AU408" t="str">
        <f>VLOOKUP(B408,'[3]AVL F03 05.05.26_לעבוד'!$B$27:$B$694,1,)</f>
        <v>CRCW06031R00FKEA</v>
      </c>
      <c r="AW408" t="s">
        <v>1747</v>
      </c>
      <c r="AX408" t="s">
        <v>19</v>
      </c>
      <c r="AY408">
        <v>0.01</v>
      </c>
      <c r="AZ408" t="s">
        <v>0</v>
      </c>
      <c r="BA408">
        <v>2</v>
      </c>
      <c r="BB408" t="s">
        <v>13</v>
      </c>
      <c r="BC408">
        <v>96</v>
      </c>
      <c r="BD408">
        <v>66</v>
      </c>
      <c r="BE408" t="s">
        <v>24</v>
      </c>
      <c r="BF408">
        <v>0</v>
      </c>
      <c r="BG408">
        <v>0.1</v>
      </c>
      <c r="BH408">
        <v>20</v>
      </c>
      <c r="BI408" t="s">
        <v>11</v>
      </c>
      <c r="BJ408" t="s">
        <v>23</v>
      </c>
      <c r="BK408" t="s">
        <v>5</v>
      </c>
      <c r="BL408">
        <v>1</v>
      </c>
      <c r="BM408" t="s">
        <v>22</v>
      </c>
      <c r="BN408">
        <v>0.01</v>
      </c>
      <c r="BO408" t="s">
        <v>5</v>
      </c>
      <c r="BP408">
        <v>1</v>
      </c>
      <c r="BQ408" t="s">
        <v>5</v>
      </c>
      <c r="BR408" t="s">
        <v>8</v>
      </c>
      <c r="BS408" t="s">
        <v>21</v>
      </c>
      <c r="BT408">
        <v>5000</v>
      </c>
      <c r="BU408" t="s">
        <v>6</v>
      </c>
      <c r="BV408" t="s">
        <v>31</v>
      </c>
      <c r="BW408" t="s">
        <v>20</v>
      </c>
      <c r="BX408" t="s">
        <v>3</v>
      </c>
      <c r="BY408" t="s">
        <v>19</v>
      </c>
      <c r="BZ408" t="s">
        <v>1</v>
      </c>
      <c r="CA408" t="s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74"/>
        <v>0</v>
      </c>
      <c r="FB408" t="b">
        <f t="shared" si="75"/>
        <v>0</v>
      </c>
    </row>
    <row r="409" spans="1:158" hidden="1" x14ac:dyDescent="0.2">
      <c r="A409">
        <v>469</v>
      </c>
      <c r="B409" s="7" t="s">
        <v>741</v>
      </c>
      <c r="C409" t="s">
        <v>17</v>
      </c>
      <c r="D409">
        <v>400249984</v>
      </c>
      <c r="E409" t="s">
        <v>740</v>
      </c>
      <c r="F409" t="s">
        <v>739</v>
      </c>
      <c r="G409" t="s">
        <v>6</v>
      </c>
      <c r="H409" s="1">
        <v>2</v>
      </c>
      <c r="I409" s="1">
        <v>1</v>
      </c>
      <c r="J409" s="1">
        <f>VLOOKUP(B409,'[4]AVL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72"/>
        <v>315</v>
      </c>
      <c r="AL409" s="1">
        <f t="shared" si="73"/>
        <v>5000</v>
      </c>
      <c r="AM409" s="1">
        <f t="shared" si="81"/>
        <v>3.15</v>
      </c>
      <c r="AN409" s="1">
        <f t="shared" si="82"/>
        <v>50</v>
      </c>
      <c r="AO409" s="1">
        <f t="shared" si="83"/>
        <v>46.85</v>
      </c>
      <c r="AP409" s="1" t="s">
        <v>26</v>
      </c>
      <c r="AQ409" s="1">
        <f>VLOOKUP($B409,'[2]AVL F03 05.05.26_לעבוד'!$B$29:$H$721,6,)</f>
        <v>0</v>
      </c>
      <c r="AR409" s="1" t="s">
        <v>25</v>
      </c>
      <c r="AS409" s="1" t="s">
        <v>14</v>
      </c>
      <c r="AT409">
        <f>SUM(K409:AJ409)*AY409</f>
        <v>0.01</v>
      </c>
      <c r="AU409" t="str">
        <f>VLOOKUP(B409,'[3]AVL F03 05.05.26_לעבוד'!$B$27:$B$694,1,)</f>
        <v>CRCW0603221RFKTA</v>
      </c>
      <c r="AW409" t="s">
        <v>1747</v>
      </c>
      <c r="AX409" t="s">
        <v>19</v>
      </c>
      <c r="AY409">
        <v>0.01</v>
      </c>
      <c r="AZ409" t="s">
        <v>0</v>
      </c>
      <c r="BA409">
        <v>2</v>
      </c>
      <c r="BB409" t="s">
        <v>13</v>
      </c>
      <c r="BC409">
        <v>96</v>
      </c>
      <c r="BD409">
        <v>60</v>
      </c>
      <c r="BE409" t="s">
        <v>24</v>
      </c>
      <c r="BF409">
        <v>0</v>
      </c>
      <c r="BG409">
        <v>0.1</v>
      </c>
      <c r="BH409">
        <v>20</v>
      </c>
      <c r="BI409" t="s">
        <v>11</v>
      </c>
      <c r="BJ409" t="s">
        <v>23</v>
      </c>
      <c r="BK409" t="s">
        <v>5</v>
      </c>
      <c r="BL409">
        <v>1</v>
      </c>
      <c r="BM409" t="s">
        <v>75</v>
      </c>
      <c r="BN409">
        <v>0.01</v>
      </c>
      <c r="BO409" t="s">
        <v>5</v>
      </c>
      <c r="BP409">
        <v>1</v>
      </c>
      <c r="BQ409" t="s">
        <v>5</v>
      </c>
      <c r="BR409" t="s">
        <v>8</v>
      </c>
      <c r="BS409" t="s">
        <v>21</v>
      </c>
      <c r="BT409">
        <v>5000</v>
      </c>
      <c r="BU409" t="s">
        <v>6</v>
      </c>
      <c r="BV409" t="s">
        <v>31</v>
      </c>
      <c r="BW409" t="s">
        <v>20</v>
      </c>
      <c r="BX409" t="s">
        <v>3</v>
      </c>
      <c r="BY409" t="s">
        <v>19</v>
      </c>
      <c r="BZ409" t="s">
        <v>1</v>
      </c>
      <c r="CA409" t="s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74"/>
        <v>0</v>
      </c>
      <c r="FB409" t="b">
        <f t="shared" si="75"/>
        <v>0</v>
      </c>
    </row>
    <row r="410" spans="1:158" hidden="1" x14ac:dyDescent="0.2">
      <c r="A410">
        <v>470</v>
      </c>
      <c r="B410" s="7" t="s">
        <v>738</v>
      </c>
      <c r="C410" t="s">
        <v>17</v>
      </c>
      <c r="D410">
        <v>401470548</v>
      </c>
      <c r="E410" t="s">
        <v>737</v>
      </c>
      <c r="F410" t="s">
        <v>736</v>
      </c>
      <c r="G410" t="s">
        <v>6</v>
      </c>
      <c r="H410" s="1">
        <v>2</v>
      </c>
      <c r="I410" s="1">
        <v>10</v>
      </c>
      <c r="J410" s="1">
        <f>VLOOKUP(B410,'[4]AVL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72"/>
        <v>3150</v>
      </c>
      <c r="AL410" s="1">
        <f t="shared" si="73"/>
        <v>5000</v>
      </c>
      <c r="AM410" s="1">
        <f t="shared" si="81"/>
        <v>31.5</v>
      </c>
      <c r="AN410" s="1">
        <f t="shared" si="82"/>
        <v>50</v>
      </c>
      <c r="AO410" s="1">
        <f t="shared" si="83"/>
        <v>18.5</v>
      </c>
      <c r="AP410" s="1" t="s">
        <v>26</v>
      </c>
      <c r="AQ410" s="1">
        <f>VLOOKUP($B410,'[2]AVL F03 05.05.26_לעבוד'!$B$29:$H$721,6,)</f>
        <v>0</v>
      </c>
      <c r="AR410" s="1" t="s">
        <v>25</v>
      </c>
      <c r="AS410" s="1" t="s">
        <v>14</v>
      </c>
      <c r="AT410">
        <f>SUM(K410:AJ410)*AY410</f>
        <v>0.1</v>
      </c>
      <c r="AU410" t="str">
        <f>VLOOKUP(B410,'[3]AVL F03 05.05.26_לעבוד'!$B$27:$B$694,1,)</f>
        <v>CRCW06032K00FKEA</v>
      </c>
      <c r="AW410" t="s">
        <v>1722</v>
      </c>
      <c r="AX410" t="s">
        <v>19</v>
      </c>
      <c r="AY410">
        <v>0.01</v>
      </c>
      <c r="AZ410" t="s">
        <v>0</v>
      </c>
      <c r="BA410">
        <v>2</v>
      </c>
      <c r="BB410" t="s">
        <v>13</v>
      </c>
      <c r="BC410">
        <v>96</v>
      </c>
      <c r="BD410">
        <v>50</v>
      </c>
      <c r="BE410" t="s">
        <v>24</v>
      </c>
      <c r="BF410">
        <v>0</v>
      </c>
      <c r="BG410">
        <v>0.1</v>
      </c>
      <c r="BH410">
        <v>20</v>
      </c>
      <c r="BI410" t="s">
        <v>11</v>
      </c>
      <c r="BJ410" t="s">
        <v>23</v>
      </c>
      <c r="BK410" t="s">
        <v>5</v>
      </c>
      <c r="BL410">
        <v>1</v>
      </c>
      <c r="BM410" t="s">
        <v>22</v>
      </c>
      <c r="BN410">
        <v>0.01</v>
      </c>
      <c r="BO410" t="s">
        <v>5</v>
      </c>
      <c r="BP410">
        <v>1</v>
      </c>
      <c r="BQ410" t="s">
        <v>5</v>
      </c>
      <c r="BR410" t="s">
        <v>8</v>
      </c>
      <c r="BS410" t="s">
        <v>21</v>
      </c>
      <c r="BT410">
        <v>5000</v>
      </c>
      <c r="BU410" t="s">
        <v>6</v>
      </c>
      <c r="BV410" t="s">
        <v>31</v>
      </c>
      <c r="BW410" t="s">
        <v>20</v>
      </c>
      <c r="BX410" t="s">
        <v>3</v>
      </c>
      <c r="BY410" t="s">
        <v>19</v>
      </c>
      <c r="BZ410" t="s">
        <v>1</v>
      </c>
      <c r="CA410" t="s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3756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600</v>
      </c>
      <c r="EN410" cm="1">
        <f t="array" ref="EN410">SUMPRODUCT($K410:$AJ410,TRANSPOSE(EN$4:EN$29))</f>
        <v>756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74"/>
        <v>0</v>
      </c>
      <c r="FB410" t="b">
        <f t="shared" si="75"/>
        <v>0</v>
      </c>
    </row>
    <row r="411" spans="1:158" hidden="1" x14ac:dyDescent="0.2">
      <c r="A411">
        <v>471</v>
      </c>
      <c r="B411" s="7" t="s">
        <v>735</v>
      </c>
      <c r="C411" t="s">
        <v>17</v>
      </c>
      <c r="D411">
        <v>403687608</v>
      </c>
      <c r="E411" t="s">
        <v>734</v>
      </c>
      <c r="F411">
        <v>400271542</v>
      </c>
      <c r="G411" t="s">
        <v>6</v>
      </c>
      <c r="H411" s="1">
        <v>2</v>
      </c>
      <c r="I411" s="1">
        <v>13</v>
      </c>
      <c r="J411" s="1">
        <f>VLOOKUP(B411,'[4]AVL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72"/>
        <v>4095</v>
      </c>
      <c r="AL411" s="1">
        <f t="shared" si="73"/>
        <v>5000</v>
      </c>
      <c r="AM411" s="1">
        <f t="shared" si="81"/>
        <v>40.950000000000003</v>
      </c>
      <c r="AN411" s="1">
        <f t="shared" si="82"/>
        <v>50</v>
      </c>
      <c r="AO411" s="1">
        <f t="shared" si="83"/>
        <v>9.0499999999999972</v>
      </c>
      <c r="AP411" s="1" t="s">
        <v>26</v>
      </c>
      <c r="AQ411" s="1">
        <f>VLOOKUP($B411,'[2]AVL F03 05.05.26_לעבוד'!$B$29:$H$721,6,)</f>
        <v>0</v>
      </c>
      <c r="AR411" s="1" t="s">
        <v>25</v>
      </c>
      <c r="AS411" s="1" t="s">
        <v>14</v>
      </c>
      <c r="AT411">
        <f>SUM(K411:AJ411)*AY411</f>
        <v>0.13</v>
      </c>
      <c r="AU411" t="str">
        <f>VLOOKUP(B411,'[3]AVL F03 05.05.26_לעבוד'!$B$27:$B$694,1,)</f>
        <v>CRCW06032R00FKEA</v>
      </c>
      <c r="AW411" t="s">
        <v>1747</v>
      </c>
      <c r="AX411" t="s">
        <v>19</v>
      </c>
      <c r="AY411">
        <v>0.01</v>
      </c>
      <c r="AZ411" t="s">
        <v>0</v>
      </c>
      <c r="BA411">
        <v>2</v>
      </c>
      <c r="BB411" t="s">
        <v>13</v>
      </c>
      <c r="BC411">
        <v>96</v>
      </c>
      <c r="BD411">
        <v>48</v>
      </c>
      <c r="BE411" t="s">
        <v>24</v>
      </c>
      <c r="BF411">
        <v>0</v>
      </c>
      <c r="BG411">
        <v>0.1</v>
      </c>
      <c r="BH411">
        <v>20</v>
      </c>
      <c r="BI411" t="s">
        <v>11</v>
      </c>
      <c r="BJ411" t="s">
        <v>23</v>
      </c>
      <c r="BK411" t="s">
        <v>5</v>
      </c>
      <c r="BL411">
        <v>1</v>
      </c>
      <c r="BM411" t="s">
        <v>22</v>
      </c>
      <c r="BN411">
        <v>0.01</v>
      </c>
      <c r="BO411" t="s">
        <v>5</v>
      </c>
      <c r="BP411">
        <v>1</v>
      </c>
      <c r="BQ411" t="s">
        <v>5</v>
      </c>
      <c r="BR411" t="s">
        <v>8</v>
      </c>
      <c r="BS411" t="s">
        <v>21</v>
      </c>
      <c r="BT411">
        <v>5000</v>
      </c>
      <c r="BU411" t="s">
        <v>6</v>
      </c>
      <c r="BV411" t="s">
        <v>31</v>
      </c>
      <c r="BW411" t="s">
        <v>20</v>
      </c>
      <c r="BX411" t="s">
        <v>3</v>
      </c>
      <c r="BY411" t="s">
        <v>19</v>
      </c>
      <c r="BZ411" t="s">
        <v>1</v>
      </c>
      <c r="CA411" t="s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8354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900</v>
      </c>
      <c r="EN411" cm="1">
        <f t="array" ref="EN411">SUMPRODUCT($K411:$AJ411,TRANSPOSE(EN$4:EN$29))</f>
        <v>954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74"/>
        <v>0</v>
      </c>
      <c r="FB411" t="b">
        <f t="shared" si="75"/>
        <v>0</v>
      </c>
    </row>
    <row r="412" spans="1:158" hidden="1" x14ac:dyDescent="0.2">
      <c r="A412">
        <v>472</v>
      </c>
      <c r="B412" s="7" t="s">
        <v>733</v>
      </c>
      <c r="C412" t="s">
        <v>17</v>
      </c>
      <c r="D412">
        <v>400265683</v>
      </c>
      <c r="E412" t="s">
        <v>732</v>
      </c>
      <c r="F412" t="s">
        <v>731</v>
      </c>
      <c r="G412" t="s">
        <v>6</v>
      </c>
      <c r="H412" s="1">
        <v>2</v>
      </c>
      <c r="I412" s="1">
        <v>5</v>
      </c>
      <c r="J412" s="1">
        <f>VLOOKUP(B412,'[4]AVL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72"/>
        <v>1575</v>
      </c>
      <c r="AL412" s="1">
        <f t="shared" si="73"/>
        <v>5000</v>
      </c>
      <c r="AM412" s="1">
        <f t="shared" si="81"/>
        <v>15.75</v>
      </c>
      <c r="AN412" s="1">
        <f t="shared" si="82"/>
        <v>50</v>
      </c>
      <c r="AO412" s="1">
        <f t="shared" si="83"/>
        <v>34.25</v>
      </c>
      <c r="AP412" s="1" t="s">
        <v>26</v>
      </c>
      <c r="AQ412" s="1">
        <f>VLOOKUP($B412,'[2]AVL F03 05.05.26_לעבוד'!$B$29:$H$721,6,)</f>
        <v>0</v>
      </c>
      <c r="AR412" s="1" t="s">
        <v>25</v>
      </c>
      <c r="AS412" s="1" t="s">
        <v>14</v>
      </c>
      <c r="AT412">
        <f>SUM(K412:AJ412)*AY412</f>
        <v>0.05</v>
      </c>
      <c r="AU412" t="str">
        <f>VLOOKUP(B412,'[3]AVL F03 05.05.26_לעבוד'!$B$27:$B$694,1,)</f>
        <v>CRCW060331K6FKTA</v>
      </c>
      <c r="AW412" t="s">
        <v>1747</v>
      </c>
      <c r="AX412" t="s">
        <v>19</v>
      </c>
      <c r="AY412">
        <v>0.01</v>
      </c>
      <c r="AZ412" t="s">
        <v>0</v>
      </c>
      <c r="BA412">
        <v>2</v>
      </c>
      <c r="BB412" t="s">
        <v>13</v>
      </c>
      <c r="BC412">
        <v>96</v>
      </c>
      <c r="BD412">
        <v>145</v>
      </c>
      <c r="BE412" t="s">
        <v>24</v>
      </c>
      <c r="BF412">
        <v>0</v>
      </c>
      <c r="BG412">
        <v>0.1</v>
      </c>
      <c r="BH412">
        <v>20</v>
      </c>
      <c r="BI412" t="s">
        <v>11</v>
      </c>
      <c r="BJ412" t="s">
        <v>23</v>
      </c>
      <c r="BK412" t="s">
        <v>5</v>
      </c>
      <c r="BL412">
        <v>1</v>
      </c>
      <c r="BM412" t="s">
        <v>75</v>
      </c>
      <c r="BN412">
        <v>0.01</v>
      </c>
      <c r="BO412" t="s">
        <v>5</v>
      </c>
      <c r="BP412">
        <v>1</v>
      </c>
      <c r="BQ412" t="s">
        <v>5</v>
      </c>
      <c r="BR412" t="s">
        <v>8</v>
      </c>
      <c r="BS412" t="s">
        <v>21</v>
      </c>
      <c r="BT412">
        <v>5000</v>
      </c>
      <c r="BU412" t="s">
        <v>6</v>
      </c>
      <c r="BV412" t="s">
        <v>31</v>
      </c>
      <c r="BW412" t="s">
        <v>20</v>
      </c>
      <c r="BX412" t="s">
        <v>3</v>
      </c>
      <c r="BY412" t="s">
        <v>19</v>
      </c>
      <c r="BZ412" t="s">
        <v>1</v>
      </c>
      <c r="CA412" t="s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9378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300</v>
      </c>
      <c r="EN412" cm="1">
        <f t="array" ref="EN412">SUMPRODUCT($K412:$AJ412,TRANSPOSE(EN$4:EN$29))</f>
        <v>378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74"/>
        <v>0</v>
      </c>
      <c r="FB412" t="b">
        <f t="shared" si="75"/>
        <v>0</v>
      </c>
    </row>
    <row r="413" spans="1:158" hidden="1" x14ac:dyDescent="0.2">
      <c r="A413">
        <v>473</v>
      </c>
      <c r="B413" s="7" t="s">
        <v>730</v>
      </c>
      <c r="C413" t="s">
        <v>17</v>
      </c>
      <c r="D413">
        <v>400265687</v>
      </c>
      <c r="E413" t="s">
        <v>729</v>
      </c>
      <c r="F413" t="s">
        <v>728</v>
      </c>
      <c r="G413" t="s">
        <v>6</v>
      </c>
      <c r="H413" s="1">
        <v>2</v>
      </c>
      <c r="I413" s="1">
        <v>1</v>
      </c>
      <c r="J413" s="1">
        <f>VLOOKUP(B413,'[4]AVL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72"/>
        <v>315</v>
      </c>
      <c r="AL413" s="1">
        <f t="shared" si="73"/>
        <v>5000</v>
      </c>
      <c r="AM413" s="1">
        <f t="shared" si="81"/>
        <v>2.2050000000000001</v>
      </c>
      <c r="AN413" s="1">
        <f t="shared" si="82"/>
        <v>35</v>
      </c>
      <c r="AO413" s="1">
        <f t="shared" si="83"/>
        <v>32.795000000000002</v>
      </c>
      <c r="AP413" s="1" t="s">
        <v>26</v>
      </c>
      <c r="AQ413" s="1">
        <f>VLOOKUP($B413,'[2]AVL F03 05.05.26_לעבוד'!$B$29:$H$721,6,)</f>
        <v>0</v>
      </c>
      <c r="AR413" s="1" t="s">
        <v>25</v>
      </c>
      <c r="AS413" s="1" t="s">
        <v>14</v>
      </c>
      <c r="AT413">
        <v>7.0000000000000001E-3</v>
      </c>
      <c r="AU413" t="str">
        <f>VLOOKUP(B413,'[3]AVL F03 05.05.26_לעבוד'!$B$27:$B$694,1,)</f>
        <v>CRCW060333K2FKTA</v>
      </c>
      <c r="AW413" t="s">
        <v>1747</v>
      </c>
      <c r="AX413" t="s">
        <v>19</v>
      </c>
      <c r="AY413">
        <f>AT413</f>
        <v>7.0000000000000001E-3</v>
      </c>
      <c r="AZ413" t="s">
        <v>0</v>
      </c>
      <c r="BA413">
        <v>2</v>
      </c>
      <c r="BB413" t="s">
        <v>13</v>
      </c>
      <c r="BC413">
        <v>96</v>
      </c>
      <c r="BD413">
        <v>60</v>
      </c>
      <c r="BE413" t="s">
        <v>24</v>
      </c>
      <c r="BF413">
        <v>0</v>
      </c>
      <c r="BG413">
        <v>0</v>
      </c>
      <c r="BH413">
        <v>20</v>
      </c>
      <c r="BI413" t="s">
        <v>11</v>
      </c>
      <c r="BJ413" t="s">
        <v>23</v>
      </c>
      <c r="BK413" t="s">
        <v>5</v>
      </c>
      <c r="BL413">
        <v>1</v>
      </c>
      <c r="BM413" t="s">
        <v>75</v>
      </c>
      <c r="BN413">
        <v>0</v>
      </c>
      <c r="BO413" t="s">
        <v>5</v>
      </c>
      <c r="BP413">
        <v>1</v>
      </c>
      <c r="BQ413" t="s">
        <v>5</v>
      </c>
      <c r="BR413" t="s">
        <v>8</v>
      </c>
      <c r="BS413" t="s">
        <v>21</v>
      </c>
      <c r="BT413">
        <v>5000</v>
      </c>
      <c r="BU413" t="s">
        <v>6</v>
      </c>
      <c r="BV413" t="s">
        <v>31</v>
      </c>
      <c r="BW413" t="s">
        <v>20</v>
      </c>
      <c r="BX413" t="s">
        <v>3</v>
      </c>
      <c r="BY413" t="s">
        <v>19</v>
      </c>
      <c r="BZ413" t="s">
        <v>1</v>
      </c>
      <c r="CA413" t="s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74"/>
        <v>0</v>
      </c>
      <c r="FB413" t="b">
        <f t="shared" si="75"/>
        <v>0</v>
      </c>
    </row>
    <row r="414" spans="1:158" hidden="1" x14ac:dyDescent="0.2">
      <c r="A414">
        <v>474</v>
      </c>
      <c r="B414" s="7" t="s">
        <v>727</v>
      </c>
      <c r="C414" t="s">
        <v>17</v>
      </c>
      <c r="D414">
        <v>401485768</v>
      </c>
      <c r="E414" t="s">
        <v>726</v>
      </c>
      <c r="F414" t="s">
        <v>725</v>
      </c>
      <c r="G414" t="s">
        <v>6</v>
      </c>
      <c r="H414" s="1">
        <v>1</v>
      </c>
      <c r="I414" s="1">
        <v>21</v>
      </c>
      <c r="J414" s="1">
        <f>VLOOKUP(B414,'[4]AVL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72"/>
        <v>6615</v>
      </c>
      <c r="AL414" s="1">
        <f t="shared" si="73"/>
        <v>10000</v>
      </c>
      <c r="AQ414" s="1">
        <f>VLOOKUP($B414,'[2]AVL F03 05.05.26_לעבוד'!$B$29:$H$721,6,)</f>
        <v>0</v>
      </c>
      <c r="AR414" s="1" t="s">
        <v>25</v>
      </c>
      <c r="AS414" s="1" t="s">
        <v>14</v>
      </c>
      <c r="AT414">
        <f>SUM(K414:AJ414)*AY414</f>
        <v>0.21</v>
      </c>
      <c r="AU414" t="str">
        <f>VLOOKUP(B414,'[3]AVL F03 05.05.26_לעבוד'!$B$27:$B$694,1,)</f>
        <v>CRCW060348K7FKEA</v>
      </c>
      <c r="AW414" t="s">
        <v>1722</v>
      </c>
      <c r="AX414" t="s">
        <v>19</v>
      </c>
      <c r="AY414">
        <v>0.01</v>
      </c>
      <c r="AZ414" t="s">
        <v>0</v>
      </c>
      <c r="BA414">
        <v>1</v>
      </c>
      <c r="BB414" t="s">
        <v>13</v>
      </c>
      <c r="BC414">
        <v>322</v>
      </c>
      <c r="BD414">
        <v>39</v>
      </c>
      <c r="BE414" t="s">
        <v>24</v>
      </c>
      <c r="BF414">
        <v>0</v>
      </c>
      <c r="BG414">
        <v>0.1</v>
      </c>
      <c r="BH414">
        <v>20</v>
      </c>
      <c r="BI414" t="s">
        <v>11</v>
      </c>
      <c r="BJ414" t="s">
        <v>23</v>
      </c>
      <c r="BK414" t="s">
        <v>5</v>
      </c>
      <c r="BL414">
        <v>1</v>
      </c>
      <c r="BM414" t="s">
        <v>22</v>
      </c>
      <c r="BN414">
        <v>0.01</v>
      </c>
      <c r="BO414" t="s">
        <v>5</v>
      </c>
      <c r="BP414">
        <v>1</v>
      </c>
      <c r="BQ414" t="s">
        <v>5</v>
      </c>
      <c r="BR414" t="s">
        <v>8</v>
      </c>
      <c r="BS414" t="s">
        <v>21</v>
      </c>
      <c r="BT414">
        <v>5000</v>
      </c>
      <c r="BU414" t="s">
        <v>6</v>
      </c>
      <c r="BV414" t="s">
        <v>31</v>
      </c>
      <c r="BW414" t="s">
        <v>20</v>
      </c>
      <c r="BX414" t="s">
        <v>3</v>
      </c>
      <c r="BY414" t="s">
        <v>19</v>
      </c>
      <c r="BZ414" t="s">
        <v>1</v>
      </c>
      <c r="CA414" t="s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2330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1500</v>
      </c>
      <c r="EN414" cm="1">
        <f t="array" ref="EN414">SUMPRODUCT($K414:$AJ414,TRANSPOSE(EN$4:EN$29))</f>
        <v>1530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74"/>
        <v>0</v>
      </c>
      <c r="FB414" t="b">
        <f t="shared" si="75"/>
        <v>0</v>
      </c>
    </row>
    <row r="415" spans="1:158" hidden="1" x14ac:dyDescent="0.2">
      <c r="A415">
        <v>475</v>
      </c>
      <c r="B415" s="7" t="s">
        <v>724</v>
      </c>
      <c r="C415" t="s">
        <v>17</v>
      </c>
      <c r="D415">
        <v>401519155</v>
      </c>
      <c r="E415" t="s">
        <v>723</v>
      </c>
      <c r="F415" t="s">
        <v>722</v>
      </c>
      <c r="G415" t="s">
        <v>6</v>
      </c>
      <c r="H415" s="1">
        <v>2</v>
      </c>
      <c r="I415" s="1">
        <v>27</v>
      </c>
      <c r="J415" s="1">
        <f>VLOOKUP(B415,'[4]AVL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85">SUM(K415:AJ415)*300*1.05</f>
        <v>8505</v>
      </c>
      <c r="AL415" s="1">
        <f t="shared" ref="AL415:AL478" si="86">CEILING(AK415,BT415)</f>
        <v>10000</v>
      </c>
      <c r="AM415" s="1">
        <f t="shared" ref="AM415:AM428" si="87">AK415*AY415</f>
        <v>85.05</v>
      </c>
      <c r="AN415" s="1">
        <f t="shared" ref="AN415:AN428" si="88">AL415*AY415</f>
        <v>100</v>
      </c>
      <c r="AO415" s="1">
        <f t="shared" ref="AO415:AO428" si="89">AN415-AM415</f>
        <v>14.950000000000003</v>
      </c>
      <c r="AP415" s="1" t="s">
        <v>26</v>
      </c>
      <c r="AQ415" s="1">
        <f>VLOOKUP($B415,'[2]AVL F03 05.05.26_לעבוד'!$B$29:$H$721,6,)</f>
        <v>0</v>
      </c>
      <c r="AR415" s="1" t="s">
        <v>25</v>
      </c>
      <c r="AS415" s="1" t="s">
        <v>14</v>
      </c>
      <c r="AT415">
        <f>SUM(K415:AJ415)*AY415</f>
        <v>0.27</v>
      </c>
      <c r="AU415" t="str">
        <f>VLOOKUP(B415,'[3]AVL F03 05.05.26_לעבוד'!$B$27:$B$694,1,)</f>
        <v>CRCW060351K1FKEA</v>
      </c>
      <c r="AW415" t="s">
        <v>1722</v>
      </c>
      <c r="AX415" t="s">
        <v>19</v>
      </c>
      <c r="AY415">
        <v>0.01</v>
      </c>
      <c r="AZ415" t="s">
        <v>0</v>
      </c>
      <c r="BA415">
        <v>2</v>
      </c>
      <c r="BB415" t="s">
        <v>13</v>
      </c>
      <c r="BC415">
        <v>96</v>
      </c>
      <c r="BD415">
        <v>39</v>
      </c>
      <c r="BE415" t="s">
        <v>24</v>
      </c>
      <c r="BF415">
        <v>0</v>
      </c>
      <c r="BG415">
        <v>0.1</v>
      </c>
      <c r="BH415">
        <v>20</v>
      </c>
      <c r="BI415" t="s">
        <v>11</v>
      </c>
      <c r="BJ415" t="s">
        <v>23</v>
      </c>
      <c r="BK415" t="s">
        <v>5</v>
      </c>
      <c r="BL415">
        <v>1</v>
      </c>
      <c r="BM415" t="s">
        <v>22</v>
      </c>
      <c r="BN415">
        <v>0.01</v>
      </c>
      <c r="BO415" t="s">
        <v>5</v>
      </c>
      <c r="BP415">
        <v>1</v>
      </c>
      <c r="BQ415" t="s">
        <v>5</v>
      </c>
      <c r="BR415" t="s">
        <v>8</v>
      </c>
      <c r="BS415" t="s">
        <v>21</v>
      </c>
      <c r="BT415">
        <v>5000</v>
      </c>
      <c r="BU415" t="s">
        <v>6</v>
      </c>
      <c r="BV415" t="s">
        <v>31</v>
      </c>
      <c r="BW415" t="s">
        <v>20</v>
      </c>
      <c r="BX415" t="s">
        <v>3</v>
      </c>
      <c r="BY415" t="s">
        <v>19</v>
      </c>
      <c r="BZ415" t="s">
        <v>1</v>
      </c>
      <c r="CA415" t="s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6598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1800</v>
      </c>
      <c r="EN415" cm="1">
        <f t="array" ref="EN415">SUMPRODUCT($K415:$AJ415,TRANSPOSE(EN$4:EN$29))</f>
        <v>1998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90">SUM(EC415:EZ415)-200*SUM(K415:AJ415)</f>
        <v>0</v>
      </c>
      <c r="FB415" t="b">
        <f t="shared" si="75"/>
        <v>0</v>
      </c>
    </row>
    <row r="416" spans="1:158" hidden="1" x14ac:dyDescent="0.2">
      <c r="A416">
        <v>476</v>
      </c>
      <c r="B416" s="7" t="s">
        <v>721</v>
      </c>
      <c r="C416" t="s">
        <v>17</v>
      </c>
      <c r="D416">
        <v>403878394</v>
      </c>
      <c r="E416" t="s">
        <v>720</v>
      </c>
      <c r="F416" t="s">
        <v>719</v>
      </c>
      <c r="G416" t="s">
        <v>6</v>
      </c>
      <c r="H416" s="1">
        <v>2</v>
      </c>
      <c r="I416" s="1">
        <v>8</v>
      </c>
      <c r="J416" s="1">
        <f>VLOOKUP(B416,'[4]AVL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85"/>
        <v>2520</v>
      </c>
      <c r="AL416" s="1">
        <f t="shared" si="86"/>
        <v>5000</v>
      </c>
      <c r="AM416" s="1">
        <f t="shared" si="87"/>
        <v>17.64</v>
      </c>
      <c r="AN416" s="1">
        <f t="shared" si="88"/>
        <v>35</v>
      </c>
      <c r="AO416" s="1">
        <f t="shared" si="89"/>
        <v>17.36</v>
      </c>
      <c r="AP416" s="1" t="s">
        <v>26</v>
      </c>
      <c r="AQ416" s="1">
        <f>VLOOKUP($B416,'[2]AVL F03 05.05.26_לעבוד'!$B$29:$H$721,6,)</f>
        <v>0</v>
      </c>
      <c r="AR416" s="1" t="s">
        <v>25</v>
      </c>
      <c r="AS416" s="1" t="s">
        <v>14</v>
      </c>
      <c r="AT416">
        <v>7.0000000000000001E-3</v>
      </c>
      <c r="AU416" t="str">
        <f>VLOOKUP(B416,'[3]AVL F03 05.05.26_לעבוד'!$B$27:$B$694,1,)</f>
        <v>CRCW06035K23FKEA</v>
      </c>
      <c r="AW416" t="s">
        <v>1722</v>
      </c>
      <c r="AX416">
        <v>1</v>
      </c>
      <c r="AY416">
        <f>AT416</f>
        <v>7.0000000000000001E-3</v>
      </c>
      <c r="AZ416" t="s">
        <v>0</v>
      </c>
      <c r="BA416">
        <v>2</v>
      </c>
      <c r="BB416" t="s">
        <v>13</v>
      </c>
      <c r="BC416">
        <v>99</v>
      </c>
      <c r="BD416">
        <v>60</v>
      </c>
      <c r="BE416" t="s">
        <v>24</v>
      </c>
      <c r="BF416">
        <v>0</v>
      </c>
      <c r="BG416">
        <v>0</v>
      </c>
      <c r="BH416">
        <v>20</v>
      </c>
      <c r="BI416" t="s">
        <v>11</v>
      </c>
      <c r="BJ416" t="s">
        <v>23</v>
      </c>
      <c r="BK416" t="s">
        <v>5</v>
      </c>
      <c r="BL416">
        <v>1</v>
      </c>
      <c r="BM416" t="s">
        <v>22</v>
      </c>
      <c r="BN416">
        <v>0</v>
      </c>
      <c r="BO416" t="s">
        <v>5</v>
      </c>
      <c r="BP416">
        <v>1</v>
      </c>
      <c r="BQ416" t="s">
        <v>5</v>
      </c>
      <c r="BR416" t="s">
        <v>8</v>
      </c>
      <c r="BS416" t="s">
        <v>21</v>
      </c>
      <c r="BT416">
        <v>5000</v>
      </c>
      <c r="BU416" t="s">
        <v>6</v>
      </c>
      <c r="BV416" t="s">
        <v>31</v>
      </c>
      <c r="BW416" t="s">
        <v>20</v>
      </c>
      <c r="BX416" t="s">
        <v>3</v>
      </c>
      <c r="BY416">
        <v>1</v>
      </c>
      <c r="BZ416">
        <v>0</v>
      </c>
      <c r="CA416" t="s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90"/>
        <v>0</v>
      </c>
      <c r="FB416" t="b">
        <f t="shared" ref="FB416:FB479" si="91">OR(DM416&lt;0,DN416&lt;0)</f>
        <v>0</v>
      </c>
    </row>
    <row r="417" spans="1:158" hidden="1" x14ac:dyDescent="0.2">
      <c r="A417">
        <v>477</v>
      </c>
      <c r="B417" s="7" t="s">
        <v>718</v>
      </c>
      <c r="C417" t="s">
        <v>17</v>
      </c>
      <c r="D417">
        <v>401212273</v>
      </c>
      <c r="E417" t="s">
        <v>717</v>
      </c>
      <c r="F417" t="s">
        <v>716</v>
      </c>
      <c r="G417" t="s">
        <v>6</v>
      </c>
      <c r="H417" s="1">
        <v>2</v>
      </c>
      <c r="I417" s="1">
        <v>8</v>
      </c>
      <c r="J417" s="1">
        <f>VLOOKUP(B417,'[4]AVL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85"/>
        <v>2520</v>
      </c>
      <c r="AL417" s="1">
        <f t="shared" si="86"/>
        <v>5000</v>
      </c>
      <c r="AM417" s="1">
        <f t="shared" si="87"/>
        <v>25.2</v>
      </c>
      <c r="AN417" s="1">
        <f t="shared" si="88"/>
        <v>50</v>
      </c>
      <c r="AO417" s="1">
        <f t="shared" si="89"/>
        <v>24.8</v>
      </c>
      <c r="AP417" s="1" t="s">
        <v>26</v>
      </c>
      <c r="AQ417" s="1">
        <f>VLOOKUP($B417,'[2]AVL F03 05.05.26_לעבוד'!$B$29:$H$721,6,)</f>
        <v>0</v>
      </c>
      <c r="AR417" s="1" t="s">
        <v>25</v>
      </c>
      <c r="AS417" s="1" t="s">
        <v>14</v>
      </c>
      <c r="AT417">
        <f>SUM(K417:AJ417)*AY417</f>
        <v>0.08</v>
      </c>
      <c r="AU417" t="str">
        <f>VLOOKUP(B417,'[3]AVL F03 05.05.26_לעבוד'!$B$27:$B$694,1,)</f>
        <v>CRCW06035K62FKEA</v>
      </c>
      <c r="AW417" t="s">
        <v>1722</v>
      </c>
      <c r="AX417" t="s">
        <v>19</v>
      </c>
      <c r="AY417">
        <v>0.01</v>
      </c>
      <c r="AZ417" t="s">
        <v>0</v>
      </c>
      <c r="BA417">
        <v>2</v>
      </c>
      <c r="BB417" t="s">
        <v>13</v>
      </c>
      <c r="BC417">
        <v>96</v>
      </c>
      <c r="BD417">
        <v>94</v>
      </c>
      <c r="BE417" t="s">
        <v>24</v>
      </c>
      <c r="BF417">
        <v>0</v>
      </c>
      <c r="BG417">
        <v>0.1</v>
      </c>
      <c r="BH417">
        <v>20</v>
      </c>
      <c r="BI417" t="s">
        <v>11</v>
      </c>
      <c r="BJ417" t="s">
        <v>23</v>
      </c>
      <c r="BK417" t="s">
        <v>5</v>
      </c>
      <c r="BL417">
        <v>1</v>
      </c>
      <c r="BM417" t="s">
        <v>22</v>
      </c>
      <c r="BN417">
        <v>0.01</v>
      </c>
      <c r="BO417" t="s">
        <v>5</v>
      </c>
      <c r="BP417">
        <v>1</v>
      </c>
      <c r="BQ417" t="s">
        <v>5</v>
      </c>
      <c r="BR417" t="s">
        <v>8</v>
      </c>
      <c r="BS417" t="s">
        <v>21</v>
      </c>
      <c r="BT417">
        <v>5000</v>
      </c>
      <c r="BU417" t="s">
        <v>6</v>
      </c>
      <c r="BV417" t="s">
        <v>31</v>
      </c>
      <c r="BW417" t="s">
        <v>20</v>
      </c>
      <c r="BX417" t="s">
        <v>3</v>
      </c>
      <c r="BY417" t="s">
        <v>19</v>
      </c>
      <c r="BZ417" t="s">
        <v>1</v>
      </c>
      <c r="CA417" t="s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90"/>
        <v>0</v>
      </c>
      <c r="FB417" t="b">
        <f t="shared" si="91"/>
        <v>0</v>
      </c>
    </row>
    <row r="418" spans="1:158" hidden="1" x14ac:dyDescent="0.2">
      <c r="A418">
        <v>478</v>
      </c>
      <c r="B418" s="7" t="s">
        <v>715</v>
      </c>
      <c r="C418" t="s">
        <v>17</v>
      </c>
      <c r="D418">
        <v>402291651</v>
      </c>
      <c r="E418" t="s">
        <v>714</v>
      </c>
      <c r="F418" t="s">
        <v>713</v>
      </c>
      <c r="G418" t="s">
        <v>6</v>
      </c>
      <c r="H418" s="1">
        <v>2</v>
      </c>
      <c r="I418" s="1">
        <v>8</v>
      </c>
      <c r="J418" s="1">
        <f>VLOOKUP(B418,'[4]AVL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85"/>
        <v>2520</v>
      </c>
      <c r="AL418" s="1">
        <f t="shared" si="86"/>
        <v>5000</v>
      </c>
      <c r="AM418" s="1">
        <f t="shared" si="87"/>
        <v>17.64</v>
      </c>
      <c r="AN418" s="1">
        <f t="shared" si="88"/>
        <v>35</v>
      </c>
      <c r="AO418" s="1">
        <f t="shared" si="89"/>
        <v>17.36</v>
      </c>
      <c r="AP418" s="1" t="s">
        <v>26</v>
      </c>
      <c r="AQ418" s="1">
        <f>VLOOKUP($B418,'[2]AVL F03 05.05.26_לעבוד'!$B$29:$H$721,6,)</f>
        <v>0</v>
      </c>
      <c r="AR418" s="1" t="s">
        <v>25</v>
      </c>
      <c r="AS418" s="1" t="s">
        <v>14</v>
      </c>
      <c r="AT418">
        <v>7.0000000000000001E-3</v>
      </c>
      <c r="AU418" t="str">
        <f>VLOOKUP(B418,'[3]AVL F03 05.05.26_לעבוד'!$B$27:$B$694,1,)</f>
        <v>CRCW060386K6FKEA</v>
      </c>
      <c r="AW418" t="s">
        <v>1722</v>
      </c>
      <c r="AX418">
        <v>1</v>
      </c>
      <c r="AY418">
        <f>AT418</f>
        <v>7.0000000000000001E-3</v>
      </c>
      <c r="AZ418" t="s">
        <v>0</v>
      </c>
      <c r="BA418">
        <v>2</v>
      </c>
      <c r="BB418" t="s">
        <v>13</v>
      </c>
      <c r="BC418">
        <v>99</v>
      </c>
      <c r="BD418">
        <v>60</v>
      </c>
      <c r="BE418" t="s">
        <v>24</v>
      </c>
      <c r="BF418">
        <v>0</v>
      </c>
      <c r="BG418">
        <v>0</v>
      </c>
      <c r="BH418">
        <v>20</v>
      </c>
      <c r="BI418" t="s">
        <v>11</v>
      </c>
      <c r="BJ418" t="s">
        <v>23</v>
      </c>
      <c r="BK418" t="s">
        <v>5</v>
      </c>
      <c r="BL418">
        <v>1</v>
      </c>
      <c r="BM418" t="s">
        <v>22</v>
      </c>
      <c r="BN418">
        <v>0</v>
      </c>
      <c r="BO418" t="s">
        <v>5</v>
      </c>
      <c r="BP418">
        <v>1</v>
      </c>
      <c r="BQ418" t="s">
        <v>5</v>
      </c>
      <c r="BR418" t="s">
        <v>8</v>
      </c>
      <c r="BS418" t="s">
        <v>21</v>
      </c>
      <c r="BT418">
        <v>5000</v>
      </c>
      <c r="BU418" t="s">
        <v>6</v>
      </c>
      <c r="BV418" t="s">
        <v>31</v>
      </c>
      <c r="BW418" t="s">
        <v>20</v>
      </c>
      <c r="BX418" t="s">
        <v>3</v>
      </c>
      <c r="BY418">
        <v>1</v>
      </c>
      <c r="BZ418">
        <v>0</v>
      </c>
      <c r="CA418" t="s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90"/>
        <v>0</v>
      </c>
      <c r="FB418" t="b">
        <f t="shared" si="91"/>
        <v>0</v>
      </c>
    </row>
    <row r="419" spans="1:158" hidden="1" x14ac:dyDescent="0.2">
      <c r="A419">
        <v>479</v>
      </c>
      <c r="B419" s="7" t="s">
        <v>712</v>
      </c>
      <c r="C419" t="s">
        <v>17</v>
      </c>
      <c r="D419">
        <v>401042459</v>
      </c>
      <c r="E419" t="s">
        <v>709</v>
      </c>
      <c r="F419" t="s">
        <v>708</v>
      </c>
      <c r="G419" t="s">
        <v>6</v>
      </c>
      <c r="H419" s="1">
        <v>2</v>
      </c>
      <c r="I419" s="1">
        <v>44</v>
      </c>
      <c r="J419" s="1">
        <f>VLOOKUP(B419,'[4]AVL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85"/>
        <v>13860</v>
      </c>
      <c r="AL419" s="1">
        <f t="shared" si="86"/>
        <v>15000</v>
      </c>
      <c r="AM419" s="1">
        <f t="shared" si="87"/>
        <v>138.6</v>
      </c>
      <c r="AN419" s="1">
        <f t="shared" si="88"/>
        <v>150</v>
      </c>
      <c r="AO419" s="1">
        <f t="shared" si="89"/>
        <v>11.400000000000006</v>
      </c>
      <c r="AP419" s="1" t="s">
        <v>26</v>
      </c>
      <c r="AQ419" s="1">
        <f>VLOOKUP($B419,'[2]AVL F03 05.05.26_לעבוד'!$B$29:$H$721,6,)</f>
        <v>0</v>
      </c>
      <c r="AR419" s="1" t="s">
        <v>25</v>
      </c>
      <c r="AS419" s="1" t="s">
        <v>14</v>
      </c>
      <c r="AT419">
        <f t="shared" ref="AT419:AT457" si="92">SUM(K419:AJ419)*AY419</f>
        <v>0.44</v>
      </c>
      <c r="AU419" t="str">
        <f>VLOOKUP(B419,'[3]AVL F03 05.05.26_לעבוד'!$B$27:$B$694,1,)</f>
        <v>CRCW12060000Z0EA</v>
      </c>
      <c r="AW419" t="s">
        <v>1722</v>
      </c>
      <c r="AX419" t="s">
        <v>711</v>
      </c>
      <c r="AY419">
        <v>0.01</v>
      </c>
      <c r="AZ419" t="s">
        <v>0</v>
      </c>
      <c r="BA419">
        <v>2</v>
      </c>
      <c r="BB419" t="s">
        <v>13</v>
      </c>
      <c r="BC419">
        <v>96</v>
      </c>
      <c r="BD419">
        <v>39</v>
      </c>
      <c r="BE419" t="s">
        <v>24</v>
      </c>
      <c r="BF419">
        <v>0</v>
      </c>
      <c r="BG419">
        <v>0.1</v>
      </c>
      <c r="BH419">
        <v>20</v>
      </c>
      <c r="BI419" t="s">
        <v>11</v>
      </c>
      <c r="BJ419" t="s">
        <v>23</v>
      </c>
      <c r="BK419" t="s">
        <v>5</v>
      </c>
      <c r="BL419">
        <v>1</v>
      </c>
      <c r="BM419" t="s">
        <v>222</v>
      </c>
      <c r="BN419">
        <v>0.01</v>
      </c>
      <c r="BO419" t="s">
        <v>5</v>
      </c>
      <c r="BP419">
        <v>1</v>
      </c>
      <c r="BQ419" t="s">
        <v>5</v>
      </c>
      <c r="BR419" t="s">
        <v>8</v>
      </c>
      <c r="BS419" t="s">
        <v>21</v>
      </c>
      <c r="BT419">
        <v>5000</v>
      </c>
      <c r="BU419" t="s">
        <v>6</v>
      </c>
      <c r="BV419" t="s">
        <v>31</v>
      </c>
      <c r="BW419" t="s">
        <v>20</v>
      </c>
      <c r="BX419" t="s">
        <v>3</v>
      </c>
      <c r="BY419" t="s">
        <v>711</v>
      </c>
      <c r="BZ419" t="s">
        <v>1</v>
      </c>
      <c r="CA419" t="s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90"/>
        <v>0</v>
      </c>
      <c r="FB419" t="b">
        <f t="shared" si="91"/>
        <v>0</v>
      </c>
    </row>
    <row r="420" spans="1:158" hidden="1" x14ac:dyDescent="0.2">
      <c r="A420">
        <v>480</v>
      </c>
      <c r="B420" s="7" t="s">
        <v>710</v>
      </c>
      <c r="C420" t="s">
        <v>17</v>
      </c>
      <c r="D420">
        <v>400700886</v>
      </c>
      <c r="E420" t="s">
        <v>709</v>
      </c>
      <c r="F420" t="s">
        <v>708</v>
      </c>
      <c r="G420" t="s">
        <v>6</v>
      </c>
      <c r="H420" s="1">
        <v>2</v>
      </c>
      <c r="I420" s="1">
        <v>9</v>
      </c>
      <c r="J420" s="1">
        <f>VLOOKUP(B420,'[4]AVL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85"/>
        <v>2835</v>
      </c>
      <c r="AL420" s="1">
        <f t="shared" si="86"/>
        <v>5000</v>
      </c>
      <c r="AM420" s="1">
        <f t="shared" si="87"/>
        <v>28.35</v>
      </c>
      <c r="AN420" s="1">
        <f t="shared" si="88"/>
        <v>50</v>
      </c>
      <c r="AO420" s="1">
        <f t="shared" si="89"/>
        <v>21.65</v>
      </c>
      <c r="AP420" s="1" t="s">
        <v>26</v>
      </c>
      <c r="AQ420" s="1">
        <f>VLOOKUP($B420,'[2]AVL F03 05.05.26_לעבוד'!$B$29:$H$721,6,)</f>
        <v>0</v>
      </c>
      <c r="AR420" s="1" t="s">
        <v>25</v>
      </c>
      <c r="AS420" s="1" t="s">
        <v>14</v>
      </c>
      <c r="AT420">
        <f t="shared" si="92"/>
        <v>0.09</v>
      </c>
      <c r="AU420" t="str">
        <f>VLOOKUP(B420,'[3]AVL F03 05.05.26_לעבוד'!$B$27:$B$694,1,)</f>
        <v>CRCW12060000ZSEA</v>
      </c>
      <c r="AW420" t="s">
        <v>1722</v>
      </c>
      <c r="AX420">
        <v>1</v>
      </c>
      <c r="AY420">
        <v>0.01</v>
      </c>
      <c r="AZ420" t="s">
        <v>0</v>
      </c>
      <c r="BA420">
        <v>2</v>
      </c>
      <c r="BB420" t="s">
        <v>13</v>
      </c>
      <c r="BC420">
        <v>96</v>
      </c>
      <c r="BD420">
        <v>92</v>
      </c>
      <c r="BE420" t="s">
        <v>24</v>
      </c>
      <c r="BF420">
        <v>0</v>
      </c>
      <c r="BG420">
        <v>0.1</v>
      </c>
      <c r="BH420">
        <v>20</v>
      </c>
      <c r="BI420" t="s">
        <v>11</v>
      </c>
      <c r="BJ420" t="s">
        <v>23</v>
      </c>
      <c r="BK420" t="s">
        <v>5</v>
      </c>
      <c r="BL420">
        <v>1</v>
      </c>
      <c r="BM420" t="s">
        <v>22</v>
      </c>
      <c r="BN420">
        <v>0.01</v>
      </c>
      <c r="BO420" t="s">
        <v>5</v>
      </c>
      <c r="BP420">
        <v>1</v>
      </c>
      <c r="BQ420" t="s">
        <v>5</v>
      </c>
      <c r="BR420" t="s">
        <v>8</v>
      </c>
      <c r="BS420" t="s">
        <v>21</v>
      </c>
      <c r="BT420">
        <v>5000</v>
      </c>
      <c r="BU420" t="s">
        <v>6</v>
      </c>
      <c r="BV420" t="s">
        <v>31</v>
      </c>
      <c r="BW420" t="s">
        <v>20</v>
      </c>
      <c r="BX420" t="s">
        <v>3</v>
      </c>
      <c r="BY420">
        <v>1</v>
      </c>
      <c r="BZ420">
        <v>0</v>
      </c>
      <c r="CA420" t="s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90"/>
        <v>0</v>
      </c>
      <c r="FB420" t="b">
        <f t="shared" si="91"/>
        <v>0</v>
      </c>
    </row>
    <row r="421" spans="1:158" hidden="1" x14ac:dyDescent="0.2">
      <c r="A421">
        <v>481</v>
      </c>
      <c r="B421" s="7" t="s">
        <v>707</v>
      </c>
      <c r="C421" t="s">
        <v>17</v>
      </c>
      <c r="D421">
        <v>401590301</v>
      </c>
      <c r="E421" t="s">
        <v>706</v>
      </c>
      <c r="G421" t="s">
        <v>6</v>
      </c>
      <c r="H421" s="1">
        <v>2</v>
      </c>
      <c r="I421" s="1">
        <v>3</v>
      </c>
      <c r="J421" s="1">
        <f>VLOOKUP(B421,'[4]AVL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85"/>
        <v>945</v>
      </c>
      <c r="AL421" s="1">
        <f t="shared" si="86"/>
        <v>990</v>
      </c>
      <c r="AM421" s="1">
        <f t="shared" si="87"/>
        <v>15762.6</v>
      </c>
      <c r="AN421" s="1">
        <f t="shared" si="88"/>
        <v>16513.2</v>
      </c>
      <c r="AO421" s="1">
        <f t="shared" si="89"/>
        <v>750.60000000000036</v>
      </c>
      <c r="AP421" s="1" t="s">
        <v>26</v>
      </c>
      <c r="AQ421" s="1">
        <f>VLOOKUP($B421,'[2]AVL F03 05.05.26_לעבוד'!$B$29:$H$721,6,)</f>
        <v>0</v>
      </c>
      <c r="AR421" s="1" t="s">
        <v>25</v>
      </c>
      <c r="AS421" s="1" t="s">
        <v>14</v>
      </c>
      <c r="AT421">
        <f t="shared" si="92"/>
        <v>50.04</v>
      </c>
      <c r="AU421" t="str">
        <f>VLOOKUP(B421,'[3]AVL F03 05.05.26_לעבוד'!$B$27:$B$694,1,)</f>
        <v>CY8C5868AXI-LP035</v>
      </c>
      <c r="AW421" t="s">
        <v>1756</v>
      </c>
      <c r="AX421" t="s">
        <v>99</v>
      </c>
      <c r="AY421">
        <v>16.68</v>
      </c>
      <c r="AZ421" t="s">
        <v>0</v>
      </c>
      <c r="BA421">
        <v>2</v>
      </c>
      <c r="BB421" t="s">
        <v>13</v>
      </c>
      <c r="BC421">
        <v>100</v>
      </c>
      <c r="BD421">
        <v>82</v>
      </c>
      <c r="BE421" t="s">
        <v>45</v>
      </c>
      <c r="BF421">
        <v>0</v>
      </c>
      <c r="BG421">
        <v>16.68</v>
      </c>
      <c r="BH421">
        <v>20</v>
      </c>
      <c r="BI421" t="s">
        <v>11</v>
      </c>
      <c r="BJ421" t="s">
        <v>44</v>
      </c>
      <c r="BK421" t="s">
        <v>5</v>
      </c>
      <c r="BL421">
        <v>1</v>
      </c>
      <c r="BM421" t="s">
        <v>84</v>
      </c>
      <c r="BN421">
        <v>16.68</v>
      </c>
      <c r="BO421" t="s">
        <v>5</v>
      </c>
      <c r="BP421">
        <v>1</v>
      </c>
      <c r="BQ421" t="s">
        <v>5</v>
      </c>
      <c r="BR421" t="s">
        <v>8</v>
      </c>
      <c r="BS421" t="s">
        <v>43</v>
      </c>
      <c r="BT421">
        <v>90</v>
      </c>
      <c r="BU421" t="s">
        <v>6</v>
      </c>
      <c r="BV421" t="s">
        <v>368</v>
      </c>
      <c r="BW421" t="s">
        <v>42</v>
      </c>
      <c r="BX421" t="s">
        <v>3</v>
      </c>
      <c r="BY421" t="s">
        <v>99</v>
      </c>
      <c r="BZ421" t="s">
        <v>1</v>
      </c>
      <c r="CA421" t="s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240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100</v>
      </c>
      <c r="EN421" cm="1">
        <f t="array" ref="EN421">SUMPRODUCT($K421:$AJ421,TRANSPOSE(EN$4:EN$29))</f>
        <v>190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90"/>
        <v>0</v>
      </c>
      <c r="FB421" t="b">
        <f t="shared" si="91"/>
        <v>0</v>
      </c>
    </row>
    <row r="422" spans="1:158" hidden="1" x14ac:dyDescent="0.2">
      <c r="A422">
        <v>493</v>
      </c>
      <c r="B422" s="7" t="s">
        <v>705</v>
      </c>
      <c r="C422" t="s">
        <v>17</v>
      </c>
      <c r="D422" t="s">
        <v>704</v>
      </c>
      <c r="E422" t="s">
        <v>703</v>
      </c>
      <c r="G422" t="s">
        <v>6</v>
      </c>
      <c r="H422" s="1">
        <v>2</v>
      </c>
      <c r="I422" s="1">
        <v>1</v>
      </c>
      <c r="J422" s="1">
        <f>VLOOKUP(B422,'[4]AVL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85"/>
        <v>315</v>
      </c>
      <c r="AL422" s="1">
        <f t="shared" si="86"/>
        <v>400</v>
      </c>
      <c r="AM422" s="1">
        <f t="shared" si="87"/>
        <v>12962.25</v>
      </c>
      <c r="AN422" s="1">
        <f t="shared" si="88"/>
        <v>16460</v>
      </c>
      <c r="AO422" s="1">
        <f t="shared" si="89"/>
        <v>3497.75</v>
      </c>
      <c r="AP422" s="1" t="s">
        <v>107</v>
      </c>
      <c r="AQ422" s="1">
        <f>VLOOKUP($B422,'[2]AVL F03 05.05.26_לעבוד'!$B$29:$H$721,6,)</f>
        <v>0</v>
      </c>
      <c r="AR422" s="1" t="s">
        <v>25</v>
      </c>
      <c r="AS422" s="1" t="s">
        <v>93</v>
      </c>
      <c r="AT422">
        <f t="shared" si="92"/>
        <v>41.15</v>
      </c>
      <c r="AU422" t="str">
        <f>VLOOKUP(B422,'[3]AVL F03 05.05.26_לעבוד'!$B$27:$B$694,1,)</f>
        <v>D38999/24WF35SN</v>
      </c>
      <c r="AW422" t="s">
        <v>1727</v>
      </c>
      <c r="AX422">
        <v>1</v>
      </c>
      <c r="AY422">
        <v>41.15</v>
      </c>
      <c r="AZ422" t="s">
        <v>0</v>
      </c>
      <c r="BA422">
        <v>2</v>
      </c>
      <c r="BB422" t="s">
        <v>13</v>
      </c>
      <c r="BC422">
        <v>98</v>
      </c>
      <c r="BD422">
        <v>97</v>
      </c>
      <c r="BE422" t="s">
        <v>12</v>
      </c>
      <c r="BF422">
        <v>0</v>
      </c>
      <c r="BG422">
        <v>41.15</v>
      </c>
      <c r="BH422">
        <v>20</v>
      </c>
      <c r="BI422" t="s">
        <v>11</v>
      </c>
      <c r="BJ422" t="s">
        <v>66</v>
      </c>
      <c r="BK422" t="s">
        <v>5</v>
      </c>
      <c r="BL422" t="s">
        <v>5</v>
      </c>
      <c r="BM422" t="s">
        <v>84</v>
      </c>
      <c r="BN422">
        <v>41.15</v>
      </c>
      <c r="BO422" t="s">
        <v>5</v>
      </c>
      <c r="BP422">
        <v>1</v>
      </c>
      <c r="BQ422" t="s">
        <v>5</v>
      </c>
      <c r="BR422" t="s">
        <v>8</v>
      </c>
      <c r="BS422" t="s">
        <v>452</v>
      </c>
      <c r="BT422">
        <v>200</v>
      </c>
      <c r="BU422" t="s">
        <v>6</v>
      </c>
      <c r="BV422" t="s">
        <v>5</v>
      </c>
      <c r="BW422" t="s">
        <v>4</v>
      </c>
      <c r="BX422" t="s">
        <v>3</v>
      </c>
      <c r="BY422">
        <v>1</v>
      </c>
      <c r="BZ422" t="s">
        <v>29</v>
      </c>
      <c r="CA422" t="s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90"/>
        <v>0</v>
      </c>
      <c r="FB422" t="b">
        <f t="shared" si="91"/>
        <v>1</v>
      </c>
    </row>
    <row r="423" spans="1:158" hidden="1" x14ac:dyDescent="0.2">
      <c r="A423">
        <v>494</v>
      </c>
      <c r="B423" s="7" t="s">
        <v>702</v>
      </c>
      <c r="C423" t="s">
        <v>17</v>
      </c>
      <c r="D423" t="s">
        <v>701</v>
      </c>
      <c r="E423" t="s">
        <v>700</v>
      </c>
      <c r="G423" t="s">
        <v>6</v>
      </c>
      <c r="H423" s="1">
        <v>2</v>
      </c>
      <c r="I423" s="1">
        <v>1</v>
      </c>
      <c r="J423" s="1">
        <f>VLOOKUP(B423,'[4]AVL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85"/>
        <v>315</v>
      </c>
      <c r="AL423" s="1">
        <f t="shared" si="86"/>
        <v>400</v>
      </c>
      <c r="AM423" s="1">
        <f t="shared" si="87"/>
        <v>2170.35</v>
      </c>
      <c r="AN423" s="1">
        <f t="shared" si="88"/>
        <v>2756</v>
      </c>
      <c r="AO423" s="1">
        <f t="shared" si="89"/>
        <v>585.65000000000009</v>
      </c>
      <c r="AP423" s="1" t="s">
        <v>26</v>
      </c>
      <c r="AQ423" s="1">
        <f>VLOOKUP($B423,'[2]AVL F03 05.05.26_לעבוד'!$B$29:$H$721,6,)</f>
        <v>0</v>
      </c>
      <c r="AR423" s="1" t="s">
        <v>25</v>
      </c>
      <c r="AS423" s="1" t="s">
        <v>93</v>
      </c>
      <c r="AT423">
        <f t="shared" si="92"/>
        <v>6.89</v>
      </c>
      <c r="AU423" t="str">
        <f>VLOOKUP(B423,'[3]AVL F03 05.05.26_לעבוד'!$B$27:$B$694,1,)</f>
        <v>D38999/33W11N</v>
      </c>
      <c r="AW423" t="s">
        <v>1727</v>
      </c>
      <c r="AX423" t="s">
        <v>56</v>
      </c>
      <c r="AY423">
        <v>6.89</v>
      </c>
      <c r="AZ423" t="s">
        <v>0</v>
      </c>
      <c r="BA423">
        <v>2</v>
      </c>
      <c r="BB423" t="s">
        <v>13</v>
      </c>
      <c r="BC423">
        <v>98</v>
      </c>
      <c r="BD423">
        <v>102</v>
      </c>
      <c r="BE423" t="s">
        <v>12</v>
      </c>
      <c r="BF423">
        <v>0</v>
      </c>
      <c r="BG423">
        <v>6.89</v>
      </c>
      <c r="BH423">
        <v>20</v>
      </c>
      <c r="BI423" t="s">
        <v>11</v>
      </c>
      <c r="BJ423" t="s">
        <v>66</v>
      </c>
      <c r="BK423" t="s">
        <v>5</v>
      </c>
      <c r="BL423" t="s">
        <v>5</v>
      </c>
      <c r="BM423" t="s">
        <v>84</v>
      </c>
      <c r="BN423">
        <v>6.89</v>
      </c>
      <c r="BO423" t="s">
        <v>5</v>
      </c>
      <c r="BP423">
        <v>1</v>
      </c>
      <c r="BQ423" t="s">
        <v>5</v>
      </c>
      <c r="BR423" t="s">
        <v>8</v>
      </c>
      <c r="BS423" t="s">
        <v>7</v>
      </c>
      <c r="BT423">
        <v>200</v>
      </c>
      <c r="BU423" t="s">
        <v>6</v>
      </c>
      <c r="BV423" t="s">
        <v>5</v>
      </c>
      <c r="BW423" t="s">
        <v>4</v>
      </c>
      <c r="BX423" t="s">
        <v>3</v>
      </c>
      <c r="BY423" t="s">
        <v>56</v>
      </c>
      <c r="BZ423" t="s">
        <v>1</v>
      </c>
      <c r="CA423" t="s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120</v>
      </c>
      <c r="DP423">
        <f>SUM($CB423,$CC423:CM423)-SUM($EC423:EN423)</f>
        <v>40</v>
      </c>
      <c r="DQ423">
        <f>SUM($CB423,$CC423:CN423)-SUM($EC423:EO423)</f>
        <v>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60</v>
      </c>
      <c r="EN423" cm="1">
        <f t="array" ref="EN423">SUMPRODUCT($K423:$AJ423,TRANSPOSE(EN$4:EN$29))</f>
        <v>80</v>
      </c>
      <c r="EO423" cm="1">
        <f t="array" ref="EO423">SUMPRODUCT($K423:$AJ423,TRANSPOSE(EO$4:EO$29))</f>
        <v>40</v>
      </c>
      <c r="EP423" cm="1">
        <f t="array" ref="EP423">SUMPRODUCT($K423:$AJ423,TRANSPOSE(EP$4:EP$29))</f>
        <v>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90"/>
        <v>0</v>
      </c>
      <c r="FB423" t="b">
        <f t="shared" si="91"/>
        <v>0</v>
      </c>
    </row>
    <row r="424" spans="1:158" hidden="1" x14ac:dyDescent="0.2">
      <c r="A424">
        <v>495</v>
      </c>
      <c r="B424" s="7" t="s">
        <v>699</v>
      </c>
      <c r="C424" t="s">
        <v>17</v>
      </c>
      <c r="D424" t="s">
        <v>698</v>
      </c>
      <c r="E424" t="s">
        <v>697</v>
      </c>
      <c r="G424" t="s">
        <v>6</v>
      </c>
      <c r="H424" s="1">
        <v>2</v>
      </c>
      <c r="I424" s="1">
        <v>1</v>
      </c>
      <c r="J424" s="1">
        <f>VLOOKUP(B424,'[4]AVL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85"/>
        <v>315</v>
      </c>
      <c r="AL424" s="1">
        <f t="shared" si="86"/>
        <v>315</v>
      </c>
      <c r="AM424" s="1">
        <f t="shared" si="87"/>
        <v>2935.8</v>
      </c>
      <c r="AN424" s="1">
        <f t="shared" si="88"/>
        <v>2935.8</v>
      </c>
      <c r="AO424" s="1">
        <f t="shared" si="89"/>
        <v>0</v>
      </c>
      <c r="AP424" s="1" t="s">
        <v>85</v>
      </c>
      <c r="AQ424" s="1">
        <f>VLOOKUP($B424,'[2]AVL F03 05.05.26_לעבוד'!$B$29:$H$721,6,)</f>
        <v>0</v>
      </c>
      <c r="AR424" s="1" t="s">
        <v>25</v>
      </c>
      <c r="AS424" s="1" t="s">
        <v>93</v>
      </c>
      <c r="AT424">
        <f t="shared" si="92"/>
        <v>9.32</v>
      </c>
      <c r="AU424" t="str">
        <f>VLOOKUP(B424,'[3]AVL F03 05.05.26_לעבוד'!$B$27:$B$694,1,)</f>
        <v>D38999/33W13N</v>
      </c>
      <c r="AW424" t="s">
        <v>1705</v>
      </c>
      <c r="AX424" t="s">
        <v>56</v>
      </c>
      <c r="AY424">
        <v>9.32</v>
      </c>
      <c r="AZ424" t="s">
        <v>0</v>
      </c>
      <c r="BA424">
        <v>2</v>
      </c>
      <c r="BB424" t="s">
        <v>13</v>
      </c>
      <c r="BC424">
        <v>98</v>
      </c>
      <c r="BD424">
        <v>27</v>
      </c>
      <c r="BE424" t="s">
        <v>12</v>
      </c>
      <c r="BF424">
        <v>0</v>
      </c>
      <c r="BG424">
        <v>9.32</v>
      </c>
      <c r="BH424">
        <v>20</v>
      </c>
      <c r="BI424" t="s">
        <v>11</v>
      </c>
      <c r="BJ424" t="s">
        <v>66</v>
      </c>
      <c r="BK424" t="s">
        <v>5</v>
      </c>
      <c r="BL424" t="s">
        <v>5</v>
      </c>
      <c r="BM424" t="s">
        <v>22</v>
      </c>
      <c r="BN424">
        <v>9.32</v>
      </c>
      <c r="BO424" t="s">
        <v>5</v>
      </c>
      <c r="BP424">
        <v>1</v>
      </c>
      <c r="BQ424" t="s">
        <v>5</v>
      </c>
      <c r="BR424" t="s">
        <v>8</v>
      </c>
      <c r="BS424" t="s">
        <v>183</v>
      </c>
      <c r="BT424">
        <v>1</v>
      </c>
      <c r="BU424" t="s">
        <v>6</v>
      </c>
      <c r="BV424" t="s">
        <v>5</v>
      </c>
      <c r="BW424" t="s">
        <v>4</v>
      </c>
      <c r="BX424" t="s">
        <v>3</v>
      </c>
      <c r="BY424" t="s">
        <v>56</v>
      </c>
      <c r="BZ424" t="s">
        <v>1</v>
      </c>
      <c r="CA424" t="s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190</v>
      </c>
      <c r="DO424">
        <f>SUM($CB424,$CC424:CL424)-SUM($EC424:EM424)</f>
        <v>150</v>
      </c>
      <c r="DP424">
        <f>SUM($CB424,$CC424:CM424)-SUM($EC424:EN424)</f>
        <v>95</v>
      </c>
      <c r="DQ424">
        <f>SUM($CB424,$CC424:CN424)-SUM($EC424:EO424)</f>
        <v>40</v>
      </c>
      <c r="DR424">
        <f>SUM($CB424,$CC424:CO424)-SUM($EC424:EP424)</f>
        <v>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10</v>
      </c>
      <c r="EM424" cm="1">
        <f t="array" ref="EM424">SUMPRODUCT($K424:$AJ424,TRANSPOSE(EM$4:EM$29))</f>
        <v>40</v>
      </c>
      <c r="EN424" cm="1">
        <f t="array" ref="EN424">SUMPRODUCT($K424:$AJ424,TRANSPOSE(EN$4:EN$29))</f>
        <v>55</v>
      </c>
      <c r="EO424" cm="1">
        <f t="array" ref="EO424">SUMPRODUCT($K424:$AJ424,TRANSPOSE(EO$4:EO$29))</f>
        <v>55</v>
      </c>
      <c r="EP424" cm="1">
        <f t="array" ref="EP424">SUMPRODUCT($K424:$AJ424,TRANSPOSE(EP$4:EP$29))</f>
        <v>35</v>
      </c>
      <c r="EQ424" cm="1">
        <f t="array" ref="EQ424">SUMPRODUCT($K424:$AJ424,TRANSPOSE(EQ$4:EQ$29))</f>
        <v>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90"/>
        <v>0</v>
      </c>
      <c r="FB424" t="b">
        <f t="shared" si="91"/>
        <v>0</v>
      </c>
    </row>
    <row r="425" spans="1:158" hidden="1" x14ac:dyDescent="0.2">
      <c r="A425">
        <v>496</v>
      </c>
      <c r="B425" s="7" t="s">
        <v>696</v>
      </c>
      <c r="C425" t="s">
        <v>17</v>
      </c>
      <c r="D425" t="s">
        <v>695</v>
      </c>
      <c r="E425" t="s">
        <v>694</v>
      </c>
      <c r="G425" t="s">
        <v>6</v>
      </c>
      <c r="H425" s="1">
        <v>2</v>
      </c>
      <c r="I425" s="1">
        <v>1</v>
      </c>
      <c r="J425" s="1">
        <f>VLOOKUP(B425,'[4]AVL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85"/>
        <v>315</v>
      </c>
      <c r="AL425" s="1">
        <f t="shared" si="86"/>
        <v>400</v>
      </c>
      <c r="AM425" s="1">
        <f t="shared" si="87"/>
        <v>3732.75</v>
      </c>
      <c r="AN425" s="1">
        <f t="shared" si="88"/>
        <v>4740</v>
      </c>
      <c r="AO425" s="1">
        <f t="shared" si="89"/>
        <v>1007.25</v>
      </c>
      <c r="AP425" s="1" t="s">
        <v>26</v>
      </c>
      <c r="AQ425" s="1">
        <f>VLOOKUP($B425,'[2]AVL F03 05.05.26_לעבוד'!$B$29:$H$721,6,)</f>
        <v>0</v>
      </c>
      <c r="AR425" s="1" t="s">
        <v>25</v>
      </c>
      <c r="AS425" s="1" t="s">
        <v>93</v>
      </c>
      <c r="AT425">
        <f t="shared" si="92"/>
        <v>11.85</v>
      </c>
      <c r="AU425" t="str">
        <f>VLOOKUP(B425,'[3]AVL F03 05.05.26_לעבוד'!$B$27:$B$694,1,)</f>
        <v>D38999/33W17N</v>
      </c>
      <c r="AW425" t="s">
        <v>1727</v>
      </c>
      <c r="AX425" t="s">
        <v>56</v>
      </c>
      <c r="AY425">
        <v>11.85</v>
      </c>
      <c r="AZ425" t="s">
        <v>0</v>
      </c>
      <c r="BA425">
        <v>2</v>
      </c>
      <c r="BB425" t="s">
        <v>13</v>
      </c>
      <c r="BC425">
        <v>98</v>
      </c>
      <c r="BD425">
        <v>61</v>
      </c>
      <c r="BE425" t="s">
        <v>12</v>
      </c>
      <c r="BF425">
        <v>0</v>
      </c>
      <c r="BG425">
        <v>11.85</v>
      </c>
      <c r="BH425">
        <v>20</v>
      </c>
      <c r="BI425" t="s">
        <v>11</v>
      </c>
      <c r="BJ425" t="s">
        <v>66</v>
      </c>
      <c r="BK425" t="s">
        <v>5</v>
      </c>
      <c r="BL425" t="s">
        <v>5</v>
      </c>
      <c r="BM425" t="s">
        <v>22</v>
      </c>
      <c r="BN425">
        <v>11.85</v>
      </c>
      <c r="BO425" t="s">
        <v>5</v>
      </c>
      <c r="BP425">
        <v>1</v>
      </c>
      <c r="BQ425" t="s">
        <v>5</v>
      </c>
      <c r="BR425" t="s">
        <v>8</v>
      </c>
      <c r="BS425" t="s">
        <v>183</v>
      </c>
      <c r="BT425">
        <v>200</v>
      </c>
      <c r="BU425" t="s">
        <v>6</v>
      </c>
      <c r="BV425" t="s">
        <v>5</v>
      </c>
      <c r="BW425" t="s">
        <v>4</v>
      </c>
      <c r="BX425" t="s">
        <v>3</v>
      </c>
      <c r="BY425" t="s">
        <v>56</v>
      </c>
      <c r="BZ425" t="s">
        <v>1</v>
      </c>
      <c r="CA425" t="s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185</v>
      </c>
      <c r="DO425">
        <f>SUM($CB425,$CC425:CL425)-SUM($EC425:EM425)</f>
        <v>145</v>
      </c>
      <c r="DP425">
        <f>SUM($CB425,$CC425:CM425)-SUM($EC425:EN425)</f>
        <v>90</v>
      </c>
      <c r="DQ425">
        <f>SUM($CB425,$CC425:CN425)-SUM($EC425:EO425)</f>
        <v>35</v>
      </c>
      <c r="DR425">
        <f>SUM($CB425,$CC425:CO425)-SUM($EC425:EP425)</f>
        <v>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10</v>
      </c>
      <c r="EM425" cm="1">
        <f t="array" ref="EM425">SUMPRODUCT($K425:$AJ425,TRANSPOSE(EM$4:EM$29))</f>
        <v>40</v>
      </c>
      <c r="EN425" cm="1">
        <f t="array" ref="EN425">SUMPRODUCT($K425:$AJ425,TRANSPOSE(EN$4:EN$29))</f>
        <v>55</v>
      </c>
      <c r="EO425" cm="1">
        <f t="array" ref="EO425">SUMPRODUCT($K425:$AJ425,TRANSPOSE(EO$4:EO$29))</f>
        <v>55</v>
      </c>
      <c r="EP425" cm="1">
        <f t="array" ref="EP425">SUMPRODUCT($K425:$AJ425,TRANSPOSE(EP$4:EP$29))</f>
        <v>35</v>
      </c>
      <c r="EQ425" cm="1">
        <f t="array" ref="EQ425">SUMPRODUCT($K425:$AJ425,TRANSPOSE(EQ$4:EQ$29))</f>
        <v>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90"/>
        <v>0</v>
      </c>
      <c r="FB425" t="b">
        <f t="shared" si="91"/>
        <v>0</v>
      </c>
    </row>
    <row r="426" spans="1:158" hidden="1" x14ac:dyDescent="0.2">
      <c r="A426">
        <v>497</v>
      </c>
      <c r="B426" s="7" t="s">
        <v>693</v>
      </c>
      <c r="C426" t="s">
        <v>17</v>
      </c>
      <c r="D426" t="s">
        <v>692</v>
      </c>
      <c r="E426" t="s">
        <v>691</v>
      </c>
      <c r="G426" t="s">
        <v>6</v>
      </c>
      <c r="H426" s="1">
        <v>2</v>
      </c>
      <c r="I426" s="1">
        <v>1</v>
      </c>
      <c r="J426" s="1">
        <f>VLOOKUP(B426,'[4]AVL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85"/>
        <v>315</v>
      </c>
      <c r="AL426" s="1">
        <f t="shared" si="86"/>
        <v>400</v>
      </c>
      <c r="AM426" s="1">
        <f t="shared" si="87"/>
        <v>3978.4500000000003</v>
      </c>
      <c r="AN426" s="1">
        <f t="shared" si="88"/>
        <v>5052</v>
      </c>
      <c r="AO426" s="1">
        <f t="shared" si="89"/>
        <v>1073.5499999999997</v>
      </c>
      <c r="AP426" s="1" t="s">
        <v>26</v>
      </c>
      <c r="AQ426" s="1">
        <f>VLOOKUP($B426,'[2]AVL F03 05.05.26_לעבוד'!$B$29:$H$721,6,)</f>
        <v>0</v>
      </c>
      <c r="AR426" s="1" t="s">
        <v>25</v>
      </c>
      <c r="AS426" s="1" t="s">
        <v>93</v>
      </c>
      <c r="AT426">
        <f t="shared" si="92"/>
        <v>12.63</v>
      </c>
      <c r="AU426" t="str">
        <f>VLOOKUP(B426,'[3]AVL F03 05.05.26_לעבוד'!$B$27:$B$694,1,)</f>
        <v>D38999/33W19N</v>
      </c>
      <c r="AW426" t="s">
        <v>1709</v>
      </c>
      <c r="AX426" t="s">
        <v>56</v>
      </c>
      <c r="AY426">
        <v>12.63</v>
      </c>
      <c r="AZ426" t="s">
        <v>0</v>
      </c>
      <c r="BA426">
        <v>2</v>
      </c>
      <c r="BB426" t="s">
        <v>13</v>
      </c>
      <c r="BC426">
        <v>98</v>
      </c>
      <c r="BD426">
        <v>63</v>
      </c>
      <c r="BE426" t="s">
        <v>12</v>
      </c>
      <c r="BF426">
        <v>0</v>
      </c>
      <c r="BG426">
        <v>12.63</v>
      </c>
      <c r="BH426">
        <v>20</v>
      </c>
      <c r="BI426" t="s">
        <v>11</v>
      </c>
      <c r="BJ426" t="s">
        <v>66</v>
      </c>
      <c r="BK426" t="s">
        <v>5</v>
      </c>
      <c r="BL426" t="s">
        <v>5</v>
      </c>
      <c r="BM426" t="s">
        <v>84</v>
      </c>
      <c r="BN426">
        <v>12.63</v>
      </c>
      <c r="BO426" t="s">
        <v>5</v>
      </c>
      <c r="BP426">
        <v>1</v>
      </c>
      <c r="BQ426" t="s">
        <v>5</v>
      </c>
      <c r="BR426" t="s">
        <v>8</v>
      </c>
      <c r="BS426" t="s">
        <v>7</v>
      </c>
      <c r="BT426">
        <v>200</v>
      </c>
      <c r="BU426" t="s">
        <v>6</v>
      </c>
      <c r="BV426" t="s">
        <v>5</v>
      </c>
      <c r="BW426" t="s">
        <v>4</v>
      </c>
      <c r="BX426" t="s">
        <v>3</v>
      </c>
      <c r="BY426" t="s">
        <v>56</v>
      </c>
      <c r="BZ426" t="s">
        <v>1</v>
      </c>
      <c r="CA426" t="s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185</v>
      </c>
      <c r="DO426">
        <f>SUM($CB426,$CC426:CL426)-SUM($EC426:EM426)</f>
        <v>145</v>
      </c>
      <c r="DP426">
        <f>SUM($CB426,$CC426:CM426)-SUM($EC426:EN426)</f>
        <v>90</v>
      </c>
      <c r="DQ426">
        <f>SUM($CB426,$CC426:CN426)-SUM($EC426:EO426)</f>
        <v>35</v>
      </c>
      <c r="DR426">
        <f>SUM($CB426,$CC426:CO426)-SUM($EC426:EP426)</f>
        <v>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10</v>
      </c>
      <c r="EM426" cm="1">
        <f t="array" ref="EM426">SUMPRODUCT($K426:$AJ426,TRANSPOSE(EM$4:EM$29))</f>
        <v>40</v>
      </c>
      <c r="EN426" cm="1">
        <f t="array" ref="EN426">SUMPRODUCT($K426:$AJ426,TRANSPOSE(EN$4:EN$29))</f>
        <v>55</v>
      </c>
      <c r="EO426" cm="1">
        <f t="array" ref="EO426">SUMPRODUCT($K426:$AJ426,TRANSPOSE(EO$4:EO$29))</f>
        <v>55</v>
      </c>
      <c r="EP426" cm="1">
        <f t="array" ref="EP426">SUMPRODUCT($K426:$AJ426,TRANSPOSE(EP$4:EP$29))</f>
        <v>35</v>
      </c>
      <c r="EQ426" cm="1">
        <f t="array" ref="EQ426">SUMPRODUCT($K426:$AJ426,TRANSPOSE(EQ$4:EQ$29))</f>
        <v>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90"/>
        <v>0</v>
      </c>
      <c r="FB426" t="b">
        <f t="shared" si="91"/>
        <v>0</v>
      </c>
    </row>
    <row r="427" spans="1:158" hidden="1" x14ac:dyDescent="0.2">
      <c r="A427">
        <v>499</v>
      </c>
      <c r="B427" s="7" t="s">
        <v>690</v>
      </c>
      <c r="C427" t="s">
        <v>17</v>
      </c>
      <c r="D427">
        <v>421757064</v>
      </c>
      <c r="E427" t="s">
        <v>689</v>
      </c>
      <c r="F427">
        <v>421776513</v>
      </c>
      <c r="G427" t="s">
        <v>6</v>
      </c>
      <c r="H427" s="1">
        <v>2</v>
      </c>
      <c r="I427" s="1">
        <v>1</v>
      </c>
      <c r="J427" s="1">
        <f>VLOOKUP(B427,'[4]AVL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85"/>
        <v>315</v>
      </c>
      <c r="AL427" s="1">
        <f t="shared" si="86"/>
        <v>500</v>
      </c>
      <c r="AM427" s="1">
        <f t="shared" si="87"/>
        <v>16660.349999999999</v>
      </c>
      <c r="AN427" s="1">
        <f t="shared" si="88"/>
        <v>26445</v>
      </c>
      <c r="AO427" s="1">
        <f t="shared" si="89"/>
        <v>9784.6500000000015</v>
      </c>
      <c r="AP427" s="1" t="s">
        <v>107</v>
      </c>
      <c r="AQ427" s="1" t="str">
        <f>VLOOKUP($B427,'[2]AVL F03 05.05.26_לעבוד'!$B$29:$H$721,6,)</f>
        <v xml:space="preserve">תינתן עזרה מאלתא </v>
      </c>
      <c r="AR427" s="1" t="s">
        <v>25</v>
      </c>
      <c r="AS427" s="1" t="s">
        <v>14</v>
      </c>
      <c r="AT427">
        <f t="shared" si="92"/>
        <v>52.89</v>
      </c>
      <c r="AU427" t="str">
        <f>VLOOKUP(B427,'[3]AVL F03 05.05.26_לעבוד'!$B$27:$B$694,1,)</f>
        <v>DAC3484IRKDT</v>
      </c>
      <c r="AW427" t="s">
        <v>1788</v>
      </c>
      <c r="AX427">
        <v>1</v>
      </c>
      <c r="AY427">
        <v>52.89</v>
      </c>
      <c r="AZ427" t="s">
        <v>0</v>
      </c>
      <c r="BA427">
        <v>2</v>
      </c>
      <c r="BB427" t="s">
        <v>13</v>
      </c>
      <c r="BC427">
        <v>100</v>
      </c>
      <c r="BD427">
        <v>120</v>
      </c>
      <c r="BE427" t="s">
        <v>45</v>
      </c>
      <c r="BF427">
        <v>0</v>
      </c>
      <c r="BG427">
        <v>52.89</v>
      </c>
      <c r="BH427">
        <v>20</v>
      </c>
      <c r="BI427" t="s">
        <v>11</v>
      </c>
      <c r="BJ427" t="s">
        <v>44</v>
      </c>
      <c r="BK427" t="s">
        <v>5</v>
      </c>
      <c r="BL427">
        <v>1</v>
      </c>
      <c r="BM427" t="s">
        <v>22</v>
      </c>
      <c r="BN427">
        <v>52.89</v>
      </c>
      <c r="BO427" t="s">
        <v>5</v>
      </c>
      <c r="BP427">
        <v>1</v>
      </c>
      <c r="BQ427" t="s">
        <v>5</v>
      </c>
      <c r="BR427" t="s">
        <v>8</v>
      </c>
      <c r="BS427" t="s">
        <v>43</v>
      </c>
      <c r="BT427">
        <v>250</v>
      </c>
      <c r="BU427" t="s">
        <v>6</v>
      </c>
      <c r="BV427" t="s">
        <v>31</v>
      </c>
      <c r="BW427" t="s">
        <v>42</v>
      </c>
      <c r="BX427" t="s">
        <v>3</v>
      </c>
      <c r="BY427">
        <v>1</v>
      </c>
      <c r="BZ427" t="s">
        <v>102</v>
      </c>
      <c r="CA427" t="s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90"/>
        <v>0</v>
      </c>
      <c r="FB427" t="b">
        <f t="shared" si="91"/>
        <v>1</v>
      </c>
    </row>
    <row r="428" spans="1:158" hidden="1" x14ac:dyDescent="0.2">
      <c r="A428">
        <v>501</v>
      </c>
      <c r="B428" s="7" t="s">
        <v>688</v>
      </c>
      <c r="C428" t="s">
        <v>17</v>
      </c>
      <c r="D428">
        <v>421422706</v>
      </c>
      <c r="E428" t="s">
        <v>687</v>
      </c>
      <c r="G428" t="s">
        <v>6</v>
      </c>
      <c r="H428" s="1">
        <v>2</v>
      </c>
      <c r="I428" s="1">
        <v>1</v>
      </c>
      <c r="J428" s="1">
        <f>VLOOKUP(B428,'[4]AVL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85"/>
        <v>315</v>
      </c>
      <c r="AL428" s="1">
        <f t="shared" si="86"/>
        <v>1000</v>
      </c>
      <c r="AM428" s="1">
        <f t="shared" si="87"/>
        <v>81.900000000000006</v>
      </c>
      <c r="AN428" s="1">
        <f t="shared" si="88"/>
        <v>260</v>
      </c>
      <c r="AO428" s="1">
        <f t="shared" si="89"/>
        <v>178.1</v>
      </c>
      <c r="AP428" s="1" t="s">
        <v>26</v>
      </c>
      <c r="AQ428" s="1">
        <f>VLOOKUP($B428,'[2]AVL F03 05.05.26_לעבוד'!$B$29:$H$721,6,)</f>
        <v>0</v>
      </c>
      <c r="AR428" s="1" t="s">
        <v>25</v>
      </c>
      <c r="AS428" s="1" t="s">
        <v>14</v>
      </c>
      <c r="AT428">
        <f t="shared" si="92"/>
        <v>0.26</v>
      </c>
      <c r="AU428" t="str">
        <f>VLOOKUP(B428,'[3]AVL F03 05.05.26_לעבוד'!$B$27:$B$694,1,)</f>
        <v>DEA205375BT-2054A1</v>
      </c>
      <c r="AW428" t="s">
        <v>1748</v>
      </c>
      <c r="AX428" t="s">
        <v>208</v>
      </c>
      <c r="AY428">
        <v>0.26</v>
      </c>
      <c r="AZ428" t="s">
        <v>0</v>
      </c>
      <c r="BA428">
        <v>2</v>
      </c>
      <c r="BB428" t="s">
        <v>13</v>
      </c>
      <c r="BC428">
        <v>96</v>
      </c>
      <c r="BD428">
        <v>90</v>
      </c>
      <c r="BE428" t="s">
        <v>76</v>
      </c>
      <c r="BF428">
        <v>0</v>
      </c>
      <c r="BG428">
        <v>0.26</v>
      </c>
      <c r="BH428">
        <v>20</v>
      </c>
      <c r="BI428" t="s">
        <v>11</v>
      </c>
      <c r="BJ428" t="s">
        <v>138</v>
      </c>
      <c r="BK428" t="s">
        <v>5</v>
      </c>
      <c r="BL428">
        <v>1</v>
      </c>
      <c r="BM428" t="s">
        <v>22</v>
      </c>
      <c r="BN428">
        <v>0.26</v>
      </c>
      <c r="BO428" t="s">
        <v>5</v>
      </c>
      <c r="BP428">
        <v>1</v>
      </c>
      <c r="BQ428" t="s">
        <v>5</v>
      </c>
      <c r="BR428" t="s">
        <v>8</v>
      </c>
      <c r="BS428" t="s">
        <v>137</v>
      </c>
      <c r="BT428">
        <v>1000</v>
      </c>
      <c r="BU428" t="s">
        <v>6</v>
      </c>
      <c r="BV428" t="s">
        <v>31</v>
      </c>
      <c r="BW428" t="s">
        <v>81</v>
      </c>
      <c r="BX428" t="s">
        <v>3</v>
      </c>
      <c r="BY428" t="s">
        <v>208</v>
      </c>
      <c r="BZ428" t="s">
        <v>1</v>
      </c>
      <c r="CA428" t="s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90"/>
        <v>0</v>
      </c>
      <c r="FB428" t="b">
        <f t="shared" si="91"/>
        <v>0</v>
      </c>
    </row>
    <row r="429" spans="1:158" hidden="1" x14ac:dyDescent="0.2">
      <c r="A429">
        <v>502</v>
      </c>
      <c r="B429" s="7" t="s">
        <v>686</v>
      </c>
      <c r="C429" t="s">
        <v>17</v>
      </c>
      <c r="D429">
        <v>421996173</v>
      </c>
      <c r="E429" t="s">
        <v>685</v>
      </c>
      <c r="G429" t="s">
        <v>6</v>
      </c>
      <c r="H429" s="1">
        <v>1</v>
      </c>
      <c r="I429" s="1">
        <v>4</v>
      </c>
      <c r="J429" s="1">
        <f>VLOOKUP(B429,'[4]AVL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85"/>
        <v>1260</v>
      </c>
      <c r="AL429" s="1">
        <f t="shared" si="86"/>
        <v>3000</v>
      </c>
      <c r="AQ429" s="1">
        <f>VLOOKUP($B429,'[2]AVL F03 05.05.26_לעבוד'!$B$29:$H$721,6,)</f>
        <v>0</v>
      </c>
      <c r="AR429" s="1" t="s">
        <v>25</v>
      </c>
      <c r="AS429" s="1" t="s">
        <v>14</v>
      </c>
      <c r="AT429">
        <f t="shared" si="92"/>
        <v>100</v>
      </c>
      <c r="AU429" t="str">
        <f>VLOOKUP(B429,'[3]AVL F03 05.05.26_לעבוד'!$B$27:$B$694,1,)</f>
        <v>DF3216-WR20KNET/LF</v>
      </c>
      <c r="AW429" t="s">
        <v>1702</v>
      </c>
      <c r="AX429" t="s">
        <v>144</v>
      </c>
      <c r="AY429">
        <v>25</v>
      </c>
      <c r="AZ429" t="s">
        <v>0</v>
      </c>
      <c r="BA429">
        <v>1</v>
      </c>
      <c r="BB429" t="s">
        <v>13</v>
      </c>
      <c r="BC429">
        <v>356</v>
      </c>
      <c r="BD429">
        <v>131</v>
      </c>
      <c r="BE429" t="s">
        <v>34</v>
      </c>
      <c r="BF429">
        <v>0</v>
      </c>
      <c r="BG429">
        <v>25</v>
      </c>
      <c r="BH429">
        <v>20</v>
      </c>
      <c r="BI429" t="s">
        <v>11</v>
      </c>
      <c r="BJ429" t="s">
        <v>138</v>
      </c>
      <c r="BK429" t="s">
        <v>5</v>
      </c>
      <c r="BL429">
        <v>1</v>
      </c>
      <c r="BM429" t="s">
        <v>9</v>
      </c>
      <c r="BN429">
        <v>25</v>
      </c>
      <c r="BO429" t="s">
        <v>5</v>
      </c>
      <c r="BP429">
        <v>1</v>
      </c>
      <c r="BQ429" t="s">
        <v>5</v>
      </c>
      <c r="BR429" t="s">
        <v>8</v>
      </c>
      <c r="BS429" t="s">
        <v>137</v>
      </c>
      <c r="BT429">
        <v>3000</v>
      </c>
      <c r="BU429" t="s">
        <v>6</v>
      </c>
      <c r="BV429" t="s">
        <v>5</v>
      </c>
      <c r="BW429" t="s">
        <v>30</v>
      </c>
      <c r="BX429" t="s">
        <v>3</v>
      </c>
      <c r="BY429" t="s">
        <v>144</v>
      </c>
      <c r="BZ429" t="s">
        <v>1</v>
      </c>
      <c r="CA429" t="s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90"/>
        <v>0</v>
      </c>
      <c r="FB429" t="b">
        <f t="shared" si="91"/>
        <v>0</v>
      </c>
    </row>
    <row r="430" spans="1:158" hidden="1" x14ac:dyDescent="0.2">
      <c r="A430">
        <v>503</v>
      </c>
      <c r="B430" s="7" t="s">
        <v>684</v>
      </c>
      <c r="C430" t="s">
        <v>17</v>
      </c>
      <c r="D430">
        <v>413514638</v>
      </c>
      <c r="E430" t="s">
        <v>679</v>
      </c>
      <c r="G430" t="s">
        <v>6</v>
      </c>
      <c r="H430" s="1">
        <v>2</v>
      </c>
      <c r="I430" s="1">
        <v>146</v>
      </c>
      <c r="J430" s="1">
        <f>VLOOKUP(B430,'[4]AVL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85"/>
        <v>45990</v>
      </c>
      <c r="AL430" s="1">
        <f t="shared" si="86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107</v>
      </c>
      <c r="AQ430" s="1">
        <f>VLOOKUP($B430,'[2]AVL F03 05.05.26_לעבוד'!$B$29:$H$721,6,)</f>
        <v>0</v>
      </c>
      <c r="AR430" s="1" t="s">
        <v>25</v>
      </c>
      <c r="AS430" s="1" t="s">
        <v>93</v>
      </c>
      <c r="AT430">
        <f t="shared" si="92"/>
        <v>87.6</v>
      </c>
      <c r="AU430" t="str">
        <f>VLOOKUP(B430,'[3]AVL F03 05.05.26_לעבוד'!$B$27:$B$694,1,)</f>
        <v>DFDO4125606</v>
      </c>
      <c r="AW430" t="s">
        <v>1757</v>
      </c>
      <c r="AX430" t="s">
        <v>683</v>
      </c>
      <c r="AY430">
        <v>0.6</v>
      </c>
      <c r="AZ430" t="s">
        <v>0</v>
      </c>
      <c r="BA430">
        <v>2</v>
      </c>
      <c r="BB430" t="s">
        <v>132</v>
      </c>
      <c r="BC430">
        <v>97</v>
      </c>
      <c r="BD430">
        <v>208</v>
      </c>
      <c r="BE430" t="s">
        <v>185</v>
      </c>
      <c r="BF430">
        <v>10000</v>
      </c>
      <c r="BG430">
        <v>0.6</v>
      </c>
      <c r="BH430">
        <v>20</v>
      </c>
      <c r="BI430" t="s">
        <v>11</v>
      </c>
      <c r="BJ430" t="s">
        <v>319</v>
      </c>
      <c r="BK430" t="s">
        <v>129</v>
      </c>
      <c r="BL430" t="s">
        <v>5</v>
      </c>
      <c r="BM430" t="s">
        <v>128</v>
      </c>
      <c r="BN430">
        <v>0.6</v>
      </c>
      <c r="BO430" t="s">
        <v>5</v>
      </c>
      <c r="BP430">
        <v>1</v>
      </c>
      <c r="BQ430" t="s">
        <v>5</v>
      </c>
      <c r="BR430" t="s">
        <v>8</v>
      </c>
      <c r="BS430" t="s">
        <v>678</v>
      </c>
      <c r="BT430">
        <v>29200</v>
      </c>
      <c r="BU430" t="s">
        <v>6</v>
      </c>
      <c r="BV430" t="s">
        <v>5</v>
      </c>
      <c r="BW430">
        <v>500</v>
      </c>
      <c r="BX430" t="s">
        <v>3</v>
      </c>
      <c r="BY430" t="s">
        <v>683</v>
      </c>
      <c r="BZ430" t="s">
        <v>1</v>
      </c>
      <c r="CA430" t="s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27210</v>
      </c>
      <c r="DO430">
        <f>SUM($CB430,$CC430:CL430)-SUM($EC430:EM430)</f>
        <v>21370</v>
      </c>
      <c r="DP430">
        <f>SUM($CB430,$CC430:CM430)-SUM($EC430:EN430)</f>
        <v>13340</v>
      </c>
      <c r="DQ430">
        <f>SUM($CB430,$CC430:CN430)-SUM($EC430:EO430)</f>
        <v>5310</v>
      </c>
      <c r="DR430">
        <f>SUM($CB430,$CC430:CO430)-SUM($EC430:EP430)</f>
        <v>200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1460</v>
      </c>
      <c r="EM430" cm="1">
        <f t="array" ref="EM430">SUMPRODUCT($K430:$AJ430,TRANSPOSE(EM$4:EM$29))</f>
        <v>5840</v>
      </c>
      <c r="EN430" cm="1">
        <f t="array" ref="EN430">SUMPRODUCT($K430:$AJ430,TRANSPOSE(EN$4:EN$29))</f>
        <v>8030</v>
      </c>
      <c r="EO430" cm="1">
        <f t="array" ref="EO430">SUMPRODUCT($K430:$AJ430,TRANSPOSE(EO$4:EO$29))</f>
        <v>8030</v>
      </c>
      <c r="EP430" cm="1">
        <f t="array" ref="EP430">SUMPRODUCT($K430:$AJ430,TRANSPOSE(EP$4:EP$29))</f>
        <v>5110</v>
      </c>
      <c r="EQ430" cm="1">
        <f t="array" ref="EQ430">SUMPRODUCT($K430:$AJ430,TRANSPOSE(EQ$4:EQ$29))</f>
        <v>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90"/>
        <v>0</v>
      </c>
      <c r="FB430" t="b">
        <f t="shared" si="91"/>
        <v>0</v>
      </c>
    </row>
    <row r="431" spans="1:158" hidden="1" x14ac:dyDescent="0.2">
      <c r="A431">
        <v>504</v>
      </c>
      <c r="B431" s="7" t="s">
        <v>682</v>
      </c>
      <c r="C431" t="s">
        <v>17</v>
      </c>
      <c r="D431">
        <v>401417154</v>
      </c>
      <c r="E431" t="s">
        <v>681</v>
      </c>
      <c r="G431" t="s">
        <v>6</v>
      </c>
      <c r="H431" s="1">
        <v>1</v>
      </c>
      <c r="I431" s="1">
        <v>170</v>
      </c>
      <c r="J431" s="1">
        <f>VLOOKUP(B431,'[4]AVL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85"/>
        <v>53550</v>
      </c>
      <c r="AL431" s="1">
        <f t="shared" si="86"/>
        <v>53600</v>
      </c>
      <c r="AQ431" s="1">
        <f>VLOOKUP($B431,'[2]AVL F03 05.05.26_לעבוד'!$B$29:$H$721,6,)</f>
        <v>0</v>
      </c>
      <c r="AR431" s="1" t="s">
        <v>25</v>
      </c>
      <c r="AS431" s="1" t="s">
        <v>93</v>
      </c>
      <c r="AT431">
        <f t="shared" si="92"/>
        <v>79.899999999999991</v>
      </c>
      <c r="AU431" t="str">
        <f>VLOOKUP(B431,'[3]AVL F03 05.05.26_לעבוד'!$B$27:$B$694,1,)</f>
        <v>DFDO4125611</v>
      </c>
      <c r="AV431" t="s">
        <v>335</v>
      </c>
      <c r="AW431" t="s">
        <v>1757</v>
      </c>
      <c r="AX431" t="s">
        <v>677</v>
      </c>
      <c r="AY431">
        <v>0.47</v>
      </c>
      <c r="AZ431" t="s">
        <v>0</v>
      </c>
      <c r="BA431">
        <v>1</v>
      </c>
      <c r="BB431" t="s">
        <v>13</v>
      </c>
      <c r="BC431">
        <v>317</v>
      </c>
      <c r="BD431">
        <v>30</v>
      </c>
      <c r="BE431" t="s">
        <v>123</v>
      </c>
      <c r="BF431">
        <v>0</v>
      </c>
      <c r="BG431">
        <v>0.47</v>
      </c>
      <c r="BH431">
        <v>20</v>
      </c>
      <c r="BI431" t="s">
        <v>11</v>
      </c>
      <c r="BJ431" t="s">
        <v>319</v>
      </c>
      <c r="BK431" t="s">
        <v>5</v>
      </c>
      <c r="BL431" t="s">
        <v>5</v>
      </c>
      <c r="BM431" t="s">
        <v>9</v>
      </c>
      <c r="BN431">
        <v>0.47</v>
      </c>
      <c r="BO431" t="s">
        <v>5</v>
      </c>
      <c r="BP431">
        <v>1</v>
      </c>
      <c r="BQ431" t="s">
        <v>5</v>
      </c>
      <c r="BR431" t="s">
        <v>8</v>
      </c>
      <c r="BS431" t="s">
        <v>678</v>
      </c>
      <c r="BT431">
        <v>200</v>
      </c>
      <c r="BU431" t="s">
        <v>6</v>
      </c>
      <c r="BV431" t="s">
        <v>5</v>
      </c>
      <c r="BW431">
        <v>500</v>
      </c>
      <c r="BX431" t="s">
        <v>3</v>
      </c>
      <c r="BY431" t="s">
        <v>677</v>
      </c>
      <c r="BZ431" t="s">
        <v>1</v>
      </c>
      <c r="CA431" t="s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32450</v>
      </c>
      <c r="DO431">
        <f>SUM($CB431,$CC431:CL431)-SUM($EC431:EM431)</f>
        <v>25650</v>
      </c>
      <c r="DP431">
        <f>SUM($CB431,$CC431:CM431)-SUM($EC431:EN431)</f>
        <v>16300</v>
      </c>
      <c r="DQ431">
        <f>SUM($CB431,$CC431:CN431)-SUM($EC431:EO431)</f>
        <v>6950</v>
      </c>
      <c r="DR431">
        <f>SUM($CB431,$CC431:CO431)-SUM($EC431:EP431)</f>
        <v>1000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1700</v>
      </c>
      <c r="EM431" cm="1">
        <f t="array" ref="EM431">SUMPRODUCT($K431:$AJ431,TRANSPOSE(EM$4:EM$29))</f>
        <v>6800</v>
      </c>
      <c r="EN431" cm="1">
        <f t="array" ref="EN431">SUMPRODUCT($K431:$AJ431,TRANSPOSE(EN$4:EN$29))</f>
        <v>9350</v>
      </c>
      <c r="EO431" cm="1">
        <f t="array" ref="EO431">SUMPRODUCT($K431:$AJ431,TRANSPOSE(EO$4:EO$29))</f>
        <v>9350</v>
      </c>
      <c r="EP431" cm="1">
        <f t="array" ref="EP431">SUMPRODUCT($K431:$AJ431,TRANSPOSE(EP$4:EP$29))</f>
        <v>5950</v>
      </c>
      <c r="EQ431" cm="1">
        <f t="array" ref="EQ431">SUMPRODUCT($K431:$AJ431,TRANSPOSE(EQ$4:EQ$29))</f>
        <v>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90"/>
        <v>0</v>
      </c>
      <c r="FB431" t="b">
        <f t="shared" si="91"/>
        <v>0</v>
      </c>
    </row>
    <row r="432" spans="1:158" hidden="1" x14ac:dyDescent="0.2">
      <c r="A432">
        <v>505</v>
      </c>
      <c r="B432" s="7" t="s">
        <v>680</v>
      </c>
      <c r="C432" t="s">
        <v>17</v>
      </c>
      <c r="D432">
        <v>413631452</v>
      </c>
      <c r="E432" t="s">
        <v>679</v>
      </c>
      <c r="G432" t="s">
        <v>6</v>
      </c>
      <c r="H432" s="1">
        <v>1</v>
      </c>
      <c r="I432" s="1">
        <v>348</v>
      </c>
      <c r="J432" s="1">
        <f>VLOOKUP(B432,'[4]AVL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85"/>
        <v>109620</v>
      </c>
      <c r="AL432" s="1">
        <f t="shared" si="86"/>
        <v>140800</v>
      </c>
      <c r="AQ432" s="1" t="str">
        <f>VLOOKUP($B432,'[2]AVL F03 05.05.26_לעבוד'!$B$29:$H$721,6,)</f>
        <v xml:space="preserve"> </v>
      </c>
      <c r="AR432" s="1" t="s">
        <v>25</v>
      </c>
      <c r="AS432" s="1" t="s">
        <v>93</v>
      </c>
      <c r="AT432">
        <f t="shared" si="92"/>
        <v>73.08</v>
      </c>
      <c r="AU432" t="str">
        <f>VLOOKUP(B432,'[3]AVL F03 05.05.26_לעבוד'!$B$27:$B$694,1,)</f>
        <v>DFDO4125613</v>
      </c>
      <c r="AW432" t="s">
        <v>1757</v>
      </c>
      <c r="AX432" t="s">
        <v>677</v>
      </c>
      <c r="AY432">
        <v>0.21</v>
      </c>
      <c r="AZ432" t="s">
        <v>0</v>
      </c>
      <c r="BA432">
        <v>1</v>
      </c>
      <c r="BB432" t="s">
        <v>13</v>
      </c>
      <c r="BC432">
        <v>97</v>
      </c>
      <c r="BD432">
        <v>133</v>
      </c>
      <c r="BE432" t="s">
        <v>123</v>
      </c>
      <c r="BF432">
        <v>0</v>
      </c>
      <c r="BG432">
        <v>0.21</v>
      </c>
      <c r="BH432">
        <v>20</v>
      </c>
      <c r="BI432" t="s">
        <v>11</v>
      </c>
      <c r="BJ432" t="s">
        <v>319</v>
      </c>
      <c r="BK432" t="s">
        <v>5</v>
      </c>
      <c r="BL432" t="s">
        <v>5</v>
      </c>
      <c r="BM432" t="s">
        <v>9</v>
      </c>
      <c r="BN432">
        <v>0.21</v>
      </c>
      <c r="BO432" t="s">
        <v>5</v>
      </c>
      <c r="BP432">
        <v>1</v>
      </c>
      <c r="BQ432" t="s">
        <v>5</v>
      </c>
      <c r="BR432" t="s">
        <v>8</v>
      </c>
      <c r="BS432" t="s">
        <v>678</v>
      </c>
      <c r="BT432">
        <v>70400</v>
      </c>
      <c r="BU432" t="s">
        <v>6</v>
      </c>
      <c r="BV432" t="s">
        <v>5</v>
      </c>
      <c r="BW432">
        <v>500</v>
      </c>
      <c r="BX432" t="s">
        <v>3</v>
      </c>
      <c r="BY432" t="s">
        <v>677</v>
      </c>
      <c r="BZ432" t="s">
        <v>1</v>
      </c>
      <c r="CA432" t="s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-3480</v>
      </c>
      <c r="DN432">
        <f>SUM($CB432,$CC432:CK432)-SUM($EC432:EL432)</f>
        <v>53600</v>
      </c>
      <c r="DO432">
        <f>SUM($CB432,$CC432:CL432)-SUM($EC432:EM432)</f>
        <v>32720</v>
      </c>
      <c r="DP432">
        <f>SUM($CB432,$CC432:CM432)-SUM($EC432:EN432)</f>
        <v>15320</v>
      </c>
      <c r="DQ432">
        <f>SUM($CB432,$CC432:CN432)-SUM($EC432:EO432)</f>
        <v>1400</v>
      </c>
      <c r="DR432">
        <f>SUM($CB432,$CC432:CO432)-SUM($EC432:EP432)</f>
        <v>1400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3480</v>
      </c>
      <c r="EL432" cm="1">
        <f t="array" ref="EL432">SUMPRODUCT($K432:$AJ432,TRANSPOSE(EL$4:EL$29))</f>
        <v>13920</v>
      </c>
      <c r="EM432" cm="1">
        <f t="array" ref="EM432">SUMPRODUCT($K432:$AJ432,TRANSPOSE(EM$4:EM$29))</f>
        <v>20880</v>
      </c>
      <c r="EN432" cm="1">
        <f t="array" ref="EN432">SUMPRODUCT($K432:$AJ432,TRANSPOSE(EN$4:EN$29))</f>
        <v>17400</v>
      </c>
      <c r="EO432" cm="1">
        <f t="array" ref="EO432">SUMPRODUCT($K432:$AJ432,TRANSPOSE(EO$4:EO$29))</f>
        <v>13920</v>
      </c>
      <c r="EP432" cm="1">
        <f t="array" ref="EP432">SUMPRODUCT($K432:$AJ432,TRANSPOSE(EP$4:EP$29))</f>
        <v>0</v>
      </c>
      <c r="EQ432" cm="1">
        <f t="array" ref="EQ432">SUMPRODUCT($K432:$AJ432,TRANSPOSE(EQ$4:EQ$29))</f>
        <v>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90"/>
        <v>0</v>
      </c>
      <c r="FB432" t="b">
        <f t="shared" si="91"/>
        <v>1</v>
      </c>
    </row>
    <row r="433" spans="1:158" hidden="1" x14ac:dyDescent="0.2">
      <c r="A433">
        <v>506</v>
      </c>
      <c r="B433" s="7" t="s">
        <v>676</v>
      </c>
      <c r="C433" t="s">
        <v>17</v>
      </c>
      <c r="D433">
        <v>400649520</v>
      </c>
      <c r="E433" t="s">
        <v>675</v>
      </c>
      <c r="G433" t="s">
        <v>6</v>
      </c>
      <c r="H433" s="1">
        <v>2</v>
      </c>
      <c r="I433" s="1">
        <v>2</v>
      </c>
      <c r="J433" s="1">
        <f>VLOOKUP(B433,'[4]AVL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85"/>
        <v>630</v>
      </c>
      <c r="AL433" s="1">
        <f t="shared" si="86"/>
        <v>2000</v>
      </c>
      <c r="AM433" s="1">
        <f t="shared" ref="AM433:AM442" si="93">AK433*AY433</f>
        <v>182.7</v>
      </c>
      <c r="AN433" s="1">
        <f t="shared" ref="AN433:AN442" si="94">AL433*AY433</f>
        <v>580</v>
      </c>
      <c r="AO433" s="1">
        <f t="shared" ref="AO433:AO442" si="95">AN433-AM433</f>
        <v>397.3</v>
      </c>
      <c r="AP433" s="1" t="s">
        <v>26</v>
      </c>
      <c r="AQ433" s="1">
        <f>VLOOKUP($B433,'[2]AVL F03 05.05.26_לעבוד'!$B$29:$H$721,6,)</f>
        <v>0</v>
      </c>
      <c r="AR433" s="1" t="s">
        <v>25</v>
      </c>
      <c r="AS433" s="1" t="s">
        <v>14</v>
      </c>
      <c r="AT433">
        <f t="shared" si="92"/>
        <v>0.57999999999999996</v>
      </c>
      <c r="AU433" t="str">
        <f>VLOOKUP(B433,'[3]AVL F03 05.05.26_לעבוד'!$B$27:$B$694,1,)</f>
        <v>DLW21SN900SQ2L</v>
      </c>
      <c r="AW433" t="s">
        <v>1742</v>
      </c>
      <c r="AX433" t="s">
        <v>56</v>
      </c>
      <c r="AY433">
        <v>0.28999999999999998</v>
      </c>
      <c r="AZ433" t="s">
        <v>0</v>
      </c>
      <c r="BA433">
        <v>2</v>
      </c>
      <c r="BB433" t="s">
        <v>13</v>
      </c>
      <c r="BC433">
        <v>96</v>
      </c>
      <c r="BD433">
        <v>91</v>
      </c>
      <c r="BE433" t="s">
        <v>219</v>
      </c>
      <c r="BF433">
        <v>0</v>
      </c>
      <c r="BG433">
        <v>0.28999999999999998</v>
      </c>
      <c r="BH433">
        <v>20</v>
      </c>
      <c r="BI433" t="s">
        <v>11</v>
      </c>
      <c r="BJ433" t="s">
        <v>138</v>
      </c>
      <c r="BK433" t="s">
        <v>5</v>
      </c>
      <c r="BL433">
        <v>1</v>
      </c>
      <c r="BM433" t="s">
        <v>38</v>
      </c>
      <c r="BN433">
        <v>0.28999999999999998</v>
      </c>
      <c r="BO433" t="s">
        <v>5</v>
      </c>
      <c r="BP433">
        <v>1</v>
      </c>
      <c r="BQ433" t="s">
        <v>5</v>
      </c>
      <c r="BR433" t="s">
        <v>8</v>
      </c>
      <c r="BS433" t="s">
        <v>137</v>
      </c>
      <c r="BT433">
        <v>2000</v>
      </c>
      <c r="BU433" t="s">
        <v>6</v>
      </c>
      <c r="BV433" t="s">
        <v>31</v>
      </c>
      <c r="BW433" t="s">
        <v>81</v>
      </c>
      <c r="BX433" t="s">
        <v>3</v>
      </c>
      <c r="BY433" t="s">
        <v>56</v>
      </c>
      <c r="BZ433" t="s">
        <v>1</v>
      </c>
      <c r="CA433" t="s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90"/>
        <v>0</v>
      </c>
      <c r="FB433" t="b">
        <f t="shared" si="91"/>
        <v>0</v>
      </c>
    </row>
    <row r="434" spans="1:158" hidden="1" x14ac:dyDescent="0.2">
      <c r="A434">
        <v>507</v>
      </c>
      <c r="B434" s="7" t="s">
        <v>674</v>
      </c>
      <c r="C434" t="s">
        <v>17</v>
      </c>
      <c r="D434">
        <v>418447006</v>
      </c>
      <c r="E434" t="s">
        <v>673</v>
      </c>
      <c r="F434">
        <v>422529504</v>
      </c>
      <c r="G434" t="s">
        <v>263</v>
      </c>
      <c r="H434" s="1">
        <v>2</v>
      </c>
      <c r="I434" s="1" t="s">
        <v>262</v>
      </c>
      <c r="J434" s="1" t="str">
        <f>VLOOKUP(B434,'[4]AVL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85"/>
        <v>31.5</v>
      </c>
      <c r="AL434" s="1">
        <f t="shared" si="86"/>
        <v>32</v>
      </c>
      <c r="AM434" s="1">
        <f t="shared" si="93"/>
        <v>11.654999999999999</v>
      </c>
      <c r="AN434" s="1">
        <f t="shared" si="94"/>
        <v>11.84</v>
      </c>
      <c r="AO434" s="1">
        <f t="shared" si="95"/>
        <v>0.1850000000000005</v>
      </c>
      <c r="AP434" s="1" t="s">
        <v>85</v>
      </c>
      <c r="AQ434" s="1">
        <f>VLOOKUP($B434,'[2]AVL F03 05.05.26_לעבוד'!$B$29:$H$721,6,)</f>
        <v>0</v>
      </c>
      <c r="AR434" s="1" t="s">
        <v>25</v>
      </c>
      <c r="AS434" s="1" t="s">
        <v>14</v>
      </c>
      <c r="AT434">
        <f t="shared" si="92"/>
        <v>3.6999999999999998E-2</v>
      </c>
      <c r="AU434" t="str">
        <f>VLOOKUP(B434,'[3]AVL F03 05.05.26_לעבוד'!$B$27:$B$694,1,)</f>
        <v>DP-190 GRAY 48.5ML</v>
      </c>
      <c r="AW434" t="s">
        <v>1758</v>
      </c>
      <c r="AX434" t="s">
        <v>671</v>
      </c>
      <c r="AY434">
        <v>0.37</v>
      </c>
      <c r="AZ434" t="s">
        <v>0</v>
      </c>
      <c r="BA434">
        <v>2</v>
      </c>
      <c r="BB434" t="s">
        <v>132</v>
      </c>
      <c r="BC434">
        <v>91</v>
      </c>
      <c r="BD434">
        <v>34</v>
      </c>
      <c r="BE434" t="s">
        <v>500</v>
      </c>
      <c r="BF434">
        <v>3202</v>
      </c>
      <c r="BG434">
        <v>0.37</v>
      </c>
      <c r="BH434">
        <v>22</v>
      </c>
      <c r="BI434" t="s">
        <v>11</v>
      </c>
      <c r="BJ434" t="s">
        <v>499</v>
      </c>
      <c r="BK434" t="s">
        <v>129</v>
      </c>
      <c r="BL434" t="s">
        <v>5</v>
      </c>
      <c r="BM434" t="s">
        <v>128</v>
      </c>
      <c r="BN434">
        <v>0.37</v>
      </c>
      <c r="BO434" t="s">
        <v>5</v>
      </c>
      <c r="BP434">
        <v>1</v>
      </c>
      <c r="BQ434" t="s">
        <v>5</v>
      </c>
      <c r="BR434" t="s">
        <v>8</v>
      </c>
      <c r="BS434" t="s">
        <v>498</v>
      </c>
      <c r="BT434">
        <v>1</v>
      </c>
      <c r="BU434" t="s">
        <v>672</v>
      </c>
      <c r="BV434" t="s">
        <v>649</v>
      </c>
      <c r="BW434">
        <v>732</v>
      </c>
      <c r="BX434" t="s">
        <v>3</v>
      </c>
      <c r="BY434" t="s">
        <v>671</v>
      </c>
      <c r="BZ434" t="s">
        <v>1</v>
      </c>
      <c r="CA434" t="s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5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8.5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5</v>
      </c>
      <c r="EN434" cm="1">
        <f t="array" ref="EN434">SUMPRODUCT($K434:$AJ434,TRANSPOSE(EN$4:EN$29))</f>
        <v>4.5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90"/>
        <v>0</v>
      </c>
      <c r="FB434" t="b">
        <f t="shared" si="91"/>
        <v>0</v>
      </c>
    </row>
    <row r="435" spans="1:158" hidden="1" x14ac:dyDescent="0.2">
      <c r="A435">
        <v>509</v>
      </c>
      <c r="B435" s="7" t="s">
        <v>670</v>
      </c>
      <c r="C435" t="s">
        <v>17</v>
      </c>
      <c r="D435">
        <v>404745675</v>
      </c>
      <c r="E435" t="s">
        <v>669</v>
      </c>
      <c r="G435" t="s">
        <v>6</v>
      </c>
      <c r="H435" s="1">
        <v>2</v>
      </c>
      <c r="I435" s="1">
        <v>1</v>
      </c>
      <c r="J435" s="1">
        <f>VLOOKUP(B435,'[4]AVL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85"/>
        <v>315</v>
      </c>
      <c r="AL435" s="1">
        <f t="shared" si="86"/>
        <v>500</v>
      </c>
      <c r="AM435" s="1">
        <f t="shared" si="93"/>
        <v>2173.5</v>
      </c>
      <c r="AN435" s="1">
        <f t="shared" si="94"/>
        <v>3450</v>
      </c>
      <c r="AO435" s="1">
        <f t="shared" si="95"/>
        <v>1276.5</v>
      </c>
      <c r="AP435" s="1" t="s">
        <v>26</v>
      </c>
      <c r="AQ435" s="1" t="str">
        <f>VLOOKUP($B435,'[2]AVL F03 05.05.26_לעבוד'!$B$29:$H$721,6,)</f>
        <v xml:space="preserve">תינתן עזרה מאלתא </v>
      </c>
      <c r="AR435" s="1" t="s">
        <v>25</v>
      </c>
      <c r="AS435" s="1" t="s">
        <v>14</v>
      </c>
      <c r="AT435">
        <f t="shared" si="92"/>
        <v>6.9</v>
      </c>
      <c r="AU435" t="str">
        <f>VLOOKUP(B435,'[3]AVL F03 05.05.26_לעבוד'!$B$27:$B$694,1,)</f>
        <v>DS125BR401ANJYT</v>
      </c>
      <c r="AW435" t="s">
        <v>1788</v>
      </c>
      <c r="AX435">
        <v>1</v>
      </c>
      <c r="AY435">
        <v>6.9</v>
      </c>
      <c r="AZ435" t="s">
        <v>0</v>
      </c>
      <c r="BA435">
        <v>2</v>
      </c>
      <c r="BB435" t="s">
        <v>13</v>
      </c>
      <c r="BC435">
        <v>99</v>
      </c>
      <c r="BD435">
        <v>161</v>
      </c>
      <c r="BE435" t="s">
        <v>45</v>
      </c>
      <c r="BF435">
        <v>0</v>
      </c>
      <c r="BG435">
        <v>6.9</v>
      </c>
      <c r="BH435">
        <v>20</v>
      </c>
      <c r="BI435" t="s">
        <v>11</v>
      </c>
      <c r="BJ435" t="s">
        <v>44</v>
      </c>
      <c r="BK435" t="s">
        <v>5</v>
      </c>
      <c r="BL435">
        <v>1</v>
      </c>
      <c r="BM435" t="s">
        <v>22</v>
      </c>
      <c r="BN435">
        <v>6.9</v>
      </c>
      <c r="BO435" t="s">
        <v>5</v>
      </c>
      <c r="BP435">
        <v>1</v>
      </c>
      <c r="BQ435" t="s">
        <v>5</v>
      </c>
      <c r="BR435" t="s">
        <v>8</v>
      </c>
      <c r="BS435" t="s">
        <v>43</v>
      </c>
      <c r="BT435">
        <v>250</v>
      </c>
      <c r="BU435" t="s">
        <v>6</v>
      </c>
      <c r="BV435" t="s">
        <v>31</v>
      </c>
      <c r="BW435" t="s">
        <v>42</v>
      </c>
      <c r="BX435" t="s">
        <v>3</v>
      </c>
      <c r="BY435">
        <v>1</v>
      </c>
      <c r="BZ435" t="s">
        <v>29</v>
      </c>
      <c r="CA435" t="s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50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0</v>
      </c>
      <c r="DN435">
        <f>SUM($CB435,$CC435:CK435)-SUM($EC435:EL435)</f>
        <v>-50</v>
      </c>
      <c r="DO435">
        <f>SUM($CB435,$CC435:CL435)-SUM($EC435:EM435)</f>
        <v>150</v>
      </c>
      <c r="DP435">
        <f>SUM($CB435,$CC435:CM435)-SUM($EC435:EN435)</f>
        <v>100</v>
      </c>
      <c r="DQ435">
        <f>SUM($CB435,$CC435:CN435)-SUM($EC435:EO435)</f>
        <v>100</v>
      </c>
      <c r="DR435">
        <f>SUM($CB435,$CC435:CO435)-SUM($EC435:EP435)</f>
        <v>100</v>
      </c>
      <c r="DS435">
        <f>SUM($CB435,$CC435:CP435)-SUM($EC435:EQ435)</f>
        <v>100</v>
      </c>
      <c r="DT435">
        <f>SUM($CB435,$CC435:CQ435)-SUM($EC435:ER435)</f>
        <v>100</v>
      </c>
      <c r="DU435">
        <f>SUM($CB435,$CC435:CR435)-SUM($EC435:ES435)</f>
        <v>100</v>
      </c>
      <c r="DV435">
        <f>SUM($CB435,$CC435:CS435)-SUM($EC435:ET435)</f>
        <v>100</v>
      </c>
      <c r="DW435">
        <f>SUM($CB435,$CC435:CT435)-SUM($EC435:EU435)</f>
        <v>100</v>
      </c>
      <c r="DX435">
        <f>SUM($CB435,$CC435:CU435)-SUM($EC435:EV435)</f>
        <v>100</v>
      </c>
      <c r="DY435">
        <f>SUM($CB435,$CC435:CV435)-SUM($EC435:EW435)</f>
        <v>100</v>
      </c>
      <c r="DZ435">
        <f>SUM($CB435,$CC435:CW435)-SUM($EC435:EX435)</f>
        <v>100</v>
      </c>
      <c r="EA435">
        <f>SUM($CB435,$CC435:CX435)-SUM($EC435:EY435)</f>
        <v>100</v>
      </c>
      <c r="EB435">
        <f>SUM($CB435,$CC435:CY435)-SUM($EC435:EZ435)</f>
        <v>100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90"/>
        <v>0</v>
      </c>
      <c r="FB435" t="b">
        <f t="shared" si="91"/>
        <v>1</v>
      </c>
    </row>
    <row r="436" spans="1:158" hidden="1" x14ac:dyDescent="0.2">
      <c r="A436">
        <v>510</v>
      </c>
      <c r="B436" s="7" t="s">
        <v>668</v>
      </c>
      <c r="C436" t="s">
        <v>36</v>
      </c>
      <c r="D436">
        <v>401455786</v>
      </c>
      <c r="E436" t="s">
        <v>667</v>
      </c>
      <c r="G436" t="s">
        <v>6</v>
      </c>
      <c r="H436" s="1">
        <v>2</v>
      </c>
      <c r="I436" s="1">
        <v>2</v>
      </c>
      <c r="J436" s="1">
        <f>VLOOKUP(B436,'[4]AVL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85"/>
        <v>630</v>
      </c>
      <c r="AL436" s="1">
        <f t="shared" si="86"/>
        <v>700</v>
      </c>
      <c r="AM436" s="1">
        <f t="shared" si="93"/>
        <v>2866.5</v>
      </c>
      <c r="AN436" s="1">
        <f t="shared" si="94"/>
        <v>3185</v>
      </c>
      <c r="AO436" s="1">
        <f t="shared" si="95"/>
        <v>318.5</v>
      </c>
      <c r="AP436" s="1" t="s">
        <v>26</v>
      </c>
      <c r="AQ436" s="1">
        <f>VLOOKUP($B436,'[2]AVL F03 05.05.26_לעבוד'!$B$29:$H$721,6,)</f>
        <v>0</v>
      </c>
      <c r="AR436" s="1" t="s">
        <v>25</v>
      </c>
      <c r="AS436" s="1" t="s">
        <v>14</v>
      </c>
      <c r="AT436">
        <f t="shared" si="92"/>
        <v>9.1</v>
      </c>
      <c r="AU436" t="str">
        <f>VLOOKUP(B436,'[3]AVL F03 05.05.26_לעבוד'!$B$27:$B$694,1,)</f>
        <v>DS1682S+</v>
      </c>
      <c r="AW436" t="s">
        <v>1722</v>
      </c>
      <c r="AX436">
        <v>1</v>
      </c>
      <c r="AY436">
        <v>4.55</v>
      </c>
      <c r="AZ436" t="s">
        <v>0</v>
      </c>
      <c r="BA436">
        <v>2</v>
      </c>
      <c r="BB436" t="s">
        <v>13</v>
      </c>
      <c r="BC436">
        <v>100</v>
      </c>
      <c r="BD436">
        <v>91</v>
      </c>
      <c r="BE436" t="s">
        <v>270</v>
      </c>
      <c r="BF436">
        <v>0</v>
      </c>
      <c r="BG436">
        <v>4.55</v>
      </c>
      <c r="BH436">
        <v>20</v>
      </c>
      <c r="BI436" t="s">
        <v>11</v>
      </c>
      <c r="BJ436" t="s">
        <v>44</v>
      </c>
      <c r="BK436" t="s">
        <v>5</v>
      </c>
      <c r="BL436">
        <v>1</v>
      </c>
      <c r="BM436" t="s">
        <v>22</v>
      </c>
      <c r="BN436">
        <v>4.55</v>
      </c>
      <c r="BO436" t="s">
        <v>5</v>
      </c>
      <c r="BP436">
        <v>1</v>
      </c>
      <c r="BQ436" t="s">
        <v>5</v>
      </c>
      <c r="BR436" t="s">
        <v>8</v>
      </c>
      <c r="BS436" t="s">
        <v>43</v>
      </c>
      <c r="BT436">
        <v>100</v>
      </c>
      <c r="BU436" t="s">
        <v>6</v>
      </c>
      <c r="BV436" t="s">
        <v>192</v>
      </c>
      <c r="BW436" t="s">
        <v>42</v>
      </c>
      <c r="BX436" t="s">
        <v>3</v>
      </c>
      <c r="BY436">
        <v>1</v>
      </c>
      <c r="BZ436" t="s">
        <v>29</v>
      </c>
      <c r="CA436" t="s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90"/>
        <v>0</v>
      </c>
      <c r="FB436" t="b">
        <f t="shared" si="91"/>
        <v>0</v>
      </c>
    </row>
    <row r="437" spans="1:158" hidden="1" x14ac:dyDescent="0.2">
      <c r="A437">
        <v>511</v>
      </c>
      <c r="B437" s="7" t="s">
        <v>666</v>
      </c>
      <c r="C437" t="s">
        <v>36</v>
      </c>
      <c r="D437">
        <v>400929924</v>
      </c>
      <c r="E437" t="s">
        <v>665</v>
      </c>
      <c r="F437">
        <v>400930961</v>
      </c>
      <c r="G437" t="s">
        <v>6</v>
      </c>
      <c r="H437" s="1">
        <v>2</v>
      </c>
      <c r="I437" s="1">
        <v>25</v>
      </c>
      <c r="J437" s="1">
        <f>VLOOKUP(B437,'[4]AVL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85"/>
        <v>7875</v>
      </c>
      <c r="AL437" s="1">
        <f t="shared" si="86"/>
        <v>9000</v>
      </c>
      <c r="AM437" s="1">
        <f t="shared" si="93"/>
        <v>11812.5</v>
      </c>
      <c r="AN437" s="1">
        <f t="shared" si="94"/>
        <v>13500</v>
      </c>
      <c r="AO437" s="1">
        <f t="shared" si="95"/>
        <v>1687.5</v>
      </c>
      <c r="AP437" s="1" t="s">
        <v>107</v>
      </c>
      <c r="AQ437" s="1">
        <f>VLOOKUP($B437,'[2]AVL F03 05.05.26_לעבוד'!$B$29:$H$721,6,)</f>
        <v>0</v>
      </c>
      <c r="AR437" s="1" t="s">
        <v>25</v>
      </c>
      <c r="AS437" s="1" t="s">
        <v>14</v>
      </c>
      <c r="AT437">
        <f t="shared" si="92"/>
        <v>37.5</v>
      </c>
      <c r="AU437" t="str">
        <f>VLOOKUP(B437,'[3]AVL F03 05.05.26_לעבוד'!$B$27:$B$694,1,)</f>
        <v>DS620U+TR</v>
      </c>
      <c r="AW437" t="s">
        <v>1722</v>
      </c>
      <c r="AX437">
        <v>1</v>
      </c>
      <c r="AY437">
        <v>1.5</v>
      </c>
      <c r="AZ437" t="s">
        <v>0</v>
      </c>
      <c r="BA437">
        <v>2</v>
      </c>
      <c r="BB437" t="s">
        <v>13</v>
      </c>
      <c r="BC437">
        <v>100</v>
      </c>
      <c r="BD437">
        <v>22</v>
      </c>
      <c r="BE437" t="s">
        <v>270</v>
      </c>
      <c r="BF437">
        <v>0</v>
      </c>
      <c r="BG437">
        <v>1.5</v>
      </c>
      <c r="BH437">
        <v>20</v>
      </c>
      <c r="BI437" t="s">
        <v>11</v>
      </c>
      <c r="BJ437" t="s">
        <v>44</v>
      </c>
      <c r="BK437" t="s">
        <v>5</v>
      </c>
      <c r="BL437">
        <v>1</v>
      </c>
      <c r="BM437" t="s">
        <v>22</v>
      </c>
      <c r="BN437">
        <v>1.5</v>
      </c>
      <c r="BO437" t="s">
        <v>5</v>
      </c>
      <c r="BP437">
        <v>1</v>
      </c>
      <c r="BQ437" t="s">
        <v>5</v>
      </c>
      <c r="BR437" t="s">
        <v>8</v>
      </c>
      <c r="BS437" t="s">
        <v>43</v>
      </c>
      <c r="BT437">
        <v>3000</v>
      </c>
      <c r="BU437" t="s">
        <v>6</v>
      </c>
      <c r="BV437" t="s">
        <v>31</v>
      </c>
      <c r="BW437" t="s">
        <v>42</v>
      </c>
      <c r="BX437" t="s">
        <v>3</v>
      </c>
      <c r="BY437">
        <v>1</v>
      </c>
      <c r="BZ437" t="s">
        <v>29</v>
      </c>
      <c r="CA437" t="s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2328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1340</v>
      </c>
      <c r="EN437" cm="1">
        <f t="array" ref="EN437">SUMPRODUCT($K437:$AJ437,TRANSPOSE(EN$4:EN$29))</f>
        <v>1328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90"/>
        <v>0</v>
      </c>
      <c r="FB437" t="b">
        <f t="shared" si="91"/>
        <v>0</v>
      </c>
    </row>
    <row r="438" spans="1:158" hidden="1" x14ac:dyDescent="0.2">
      <c r="A438">
        <v>512</v>
      </c>
      <c r="B438" s="7" t="s">
        <v>664</v>
      </c>
      <c r="C438" t="s">
        <v>17</v>
      </c>
      <c r="D438">
        <v>400290775</v>
      </c>
      <c r="E438" t="s">
        <v>663</v>
      </c>
      <c r="G438" t="s">
        <v>6</v>
      </c>
      <c r="H438" s="1">
        <v>2</v>
      </c>
      <c r="I438" s="1">
        <v>2</v>
      </c>
      <c r="J438" s="1">
        <f>VLOOKUP(B438,'[4]AVL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85"/>
        <v>630</v>
      </c>
      <c r="AL438" s="1">
        <f t="shared" si="86"/>
        <v>665</v>
      </c>
      <c r="AM438" s="1">
        <f t="shared" si="93"/>
        <v>390.6</v>
      </c>
      <c r="AN438" s="1">
        <f t="shared" si="94"/>
        <v>412.3</v>
      </c>
      <c r="AO438" s="1">
        <f t="shared" si="95"/>
        <v>21.699999999999989</v>
      </c>
      <c r="AP438" s="1" t="s">
        <v>26</v>
      </c>
      <c r="AQ438" s="1">
        <f>VLOOKUP($B438,'[2]AVL F03 05.05.26_לעבוד'!$B$29:$H$721,6,)</f>
        <v>0</v>
      </c>
      <c r="AR438" s="1" t="s">
        <v>25</v>
      </c>
      <c r="AS438" s="1" t="s">
        <v>14</v>
      </c>
      <c r="AT438">
        <f t="shared" si="92"/>
        <v>1.24</v>
      </c>
      <c r="AU438" t="str">
        <f>VLOOKUP(B438,'[3]AVL F03 05.05.26_לעבוד'!$B$27:$B$694,1,)</f>
        <v>DS90LV017ATM/NOPB</v>
      </c>
      <c r="AW438" t="s">
        <v>1744</v>
      </c>
      <c r="AX438">
        <v>1</v>
      </c>
      <c r="AY438">
        <v>0.62</v>
      </c>
      <c r="AZ438" t="s">
        <v>0</v>
      </c>
      <c r="BA438">
        <v>2</v>
      </c>
      <c r="BB438" t="s">
        <v>13</v>
      </c>
      <c r="BC438">
        <v>100</v>
      </c>
      <c r="BD438">
        <v>120</v>
      </c>
      <c r="BE438" t="s">
        <v>45</v>
      </c>
      <c r="BF438">
        <v>0</v>
      </c>
      <c r="BG438">
        <v>0.62</v>
      </c>
      <c r="BH438">
        <v>20</v>
      </c>
      <c r="BI438" t="s">
        <v>11</v>
      </c>
      <c r="BJ438" t="s">
        <v>44</v>
      </c>
      <c r="BK438" t="s">
        <v>5</v>
      </c>
      <c r="BL438">
        <v>1</v>
      </c>
      <c r="BM438" t="s">
        <v>22</v>
      </c>
      <c r="BN438">
        <v>0.62</v>
      </c>
      <c r="BO438" t="s">
        <v>5</v>
      </c>
      <c r="BP438">
        <v>1</v>
      </c>
      <c r="BQ438" t="s">
        <v>5</v>
      </c>
      <c r="BR438" t="s">
        <v>8</v>
      </c>
      <c r="BS438" t="s">
        <v>43</v>
      </c>
      <c r="BT438">
        <v>95</v>
      </c>
      <c r="BU438" t="s">
        <v>6</v>
      </c>
      <c r="BV438" t="s">
        <v>5</v>
      </c>
      <c r="BW438" t="s">
        <v>42</v>
      </c>
      <c r="BX438" t="s">
        <v>3</v>
      </c>
      <c r="BY438">
        <v>1</v>
      </c>
      <c r="BZ438" t="s">
        <v>102</v>
      </c>
      <c r="CA438" t="s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90"/>
        <v>0</v>
      </c>
      <c r="FB438" t="b">
        <f t="shared" si="91"/>
        <v>0</v>
      </c>
    </row>
    <row r="439" spans="1:158" hidden="1" x14ac:dyDescent="0.2">
      <c r="A439">
        <v>513</v>
      </c>
      <c r="B439" s="7" t="s">
        <v>662</v>
      </c>
      <c r="C439" t="s">
        <v>17</v>
      </c>
      <c r="D439">
        <v>410462419</v>
      </c>
      <c r="E439" t="s">
        <v>661</v>
      </c>
      <c r="G439" t="s">
        <v>6</v>
      </c>
      <c r="H439" s="1">
        <v>2</v>
      </c>
      <c r="I439" s="1">
        <v>39</v>
      </c>
      <c r="J439" s="1">
        <f>VLOOKUP(B439,'[4]AVL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85"/>
        <v>12285</v>
      </c>
      <c r="AL439" s="1">
        <f t="shared" si="86"/>
        <v>12328</v>
      </c>
      <c r="AM439" s="1">
        <f t="shared" si="93"/>
        <v>16216.2</v>
      </c>
      <c r="AN439" s="1">
        <f t="shared" si="94"/>
        <v>16272.960000000001</v>
      </c>
      <c r="AO439" s="1">
        <f t="shared" si="95"/>
        <v>56.760000000000218</v>
      </c>
      <c r="AP439" s="1" t="s">
        <v>26</v>
      </c>
      <c r="AQ439" s="1">
        <f>VLOOKUP($B439,'[2]AVL F03 05.05.26_לעבוד'!$B$29:$H$721,6,)</f>
        <v>0</v>
      </c>
      <c r="AR439" s="1" t="s">
        <v>25</v>
      </c>
      <c r="AS439" s="1" t="s">
        <v>14</v>
      </c>
      <c r="AT439">
        <f t="shared" si="92"/>
        <v>51.480000000000004</v>
      </c>
      <c r="AU439" t="str">
        <f>VLOOKUP(B439,'[3]AVL F03 05.05.26_לעבוד'!$B$27:$B$694,1,)</f>
        <v>DS90LV031ATMTC/NOPB</v>
      </c>
      <c r="AW439" t="s">
        <v>1744</v>
      </c>
      <c r="AX439">
        <v>1</v>
      </c>
      <c r="AY439">
        <v>1.32</v>
      </c>
      <c r="AZ439" t="s">
        <v>0</v>
      </c>
      <c r="BA439">
        <v>2</v>
      </c>
      <c r="BB439" t="s">
        <v>13</v>
      </c>
      <c r="BC439">
        <v>100</v>
      </c>
      <c r="BD439">
        <v>106</v>
      </c>
      <c r="BE439" t="s">
        <v>45</v>
      </c>
      <c r="BF439">
        <v>0</v>
      </c>
      <c r="BG439">
        <v>1.32</v>
      </c>
      <c r="BH439">
        <v>20</v>
      </c>
      <c r="BI439" t="s">
        <v>11</v>
      </c>
      <c r="BJ439" t="s">
        <v>44</v>
      </c>
      <c r="BK439" t="s">
        <v>5</v>
      </c>
      <c r="BL439">
        <v>1</v>
      </c>
      <c r="BM439" t="s">
        <v>22</v>
      </c>
      <c r="BN439">
        <v>1.32</v>
      </c>
      <c r="BO439" t="s">
        <v>5</v>
      </c>
      <c r="BP439">
        <v>1</v>
      </c>
      <c r="BQ439" t="s">
        <v>5</v>
      </c>
      <c r="BR439" t="s">
        <v>8</v>
      </c>
      <c r="BS439" t="s">
        <v>43</v>
      </c>
      <c r="BT439">
        <v>92</v>
      </c>
      <c r="BU439" t="s">
        <v>6</v>
      </c>
      <c r="BV439" t="s">
        <v>31</v>
      </c>
      <c r="BW439" t="s">
        <v>42</v>
      </c>
      <c r="BX439" t="s">
        <v>3</v>
      </c>
      <c r="BY439">
        <v>1</v>
      </c>
      <c r="BZ439" t="s">
        <v>29</v>
      </c>
      <c r="CA439" t="s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2610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2200</v>
      </c>
      <c r="EN439" cm="1">
        <f t="array" ref="EN439">SUMPRODUCT($K439:$AJ439,TRANSPOSE(EN$4:EN$29))</f>
        <v>2590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90"/>
        <v>0</v>
      </c>
      <c r="FB439" t="b">
        <f t="shared" si="91"/>
        <v>0</v>
      </c>
    </row>
    <row r="440" spans="1:158" hidden="1" x14ac:dyDescent="0.2">
      <c r="A440">
        <v>514</v>
      </c>
      <c r="B440" s="7" t="s">
        <v>660</v>
      </c>
      <c r="C440" t="s">
        <v>17</v>
      </c>
      <c r="D440">
        <v>404094778</v>
      </c>
      <c r="E440" t="s">
        <v>659</v>
      </c>
      <c r="F440">
        <v>402088632</v>
      </c>
      <c r="G440" t="s">
        <v>6</v>
      </c>
      <c r="H440" s="1">
        <v>2</v>
      </c>
      <c r="I440" s="1">
        <v>28</v>
      </c>
      <c r="J440" s="1">
        <f>VLOOKUP(B440,'[4]AVL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85"/>
        <v>8820</v>
      </c>
      <c r="AL440" s="1">
        <f t="shared" si="86"/>
        <v>10000</v>
      </c>
      <c r="AM440" s="1">
        <f t="shared" si="93"/>
        <v>7761.6</v>
      </c>
      <c r="AN440" s="1">
        <f t="shared" si="94"/>
        <v>8800</v>
      </c>
      <c r="AO440" s="1">
        <f t="shared" si="95"/>
        <v>1038.3999999999996</v>
      </c>
      <c r="AP440" s="1" t="s">
        <v>26</v>
      </c>
      <c r="AQ440" s="1">
        <f>VLOOKUP($B440,'[2]AVL F03 05.05.26_לעבוד'!$B$29:$H$721,6,)</f>
        <v>0</v>
      </c>
      <c r="AR440" s="1" t="s">
        <v>25</v>
      </c>
      <c r="AS440" s="1" t="s">
        <v>14</v>
      </c>
      <c r="AT440">
        <f t="shared" si="92"/>
        <v>24.64</v>
      </c>
      <c r="AU440" t="str">
        <f>VLOOKUP(B440,'[3]AVL F03 05.05.26_לעבוד'!$B$27:$B$694,1,)</f>
        <v>DS90LV032ATMTCX/NOPB</v>
      </c>
      <c r="AW440" t="s">
        <v>1744</v>
      </c>
      <c r="AX440">
        <v>1</v>
      </c>
      <c r="AY440">
        <v>0.88</v>
      </c>
      <c r="AZ440" t="s">
        <v>0</v>
      </c>
      <c r="BA440">
        <v>2</v>
      </c>
      <c r="BB440" t="s">
        <v>13</v>
      </c>
      <c r="BC440">
        <v>100</v>
      </c>
      <c r="BD440">
        <v>98</v>
      </c>
      <c r="BE440" t="s">
        <v>45</v>
      </c>
      <c r="BF440">
        <v>0</v>
      </c>
      <c r="BG440">
        <v>0.88</v>
      </c>
      <c r="BH440">
        <v>20</v>
      </c>
      <c r="BI440" t="s">
        <v>11</v>
      </c>
      <c r="BJ440" t="s">
        <v>44</v>
      </c>
      <c r="BK440" t="s">
        <v>5</v>
      </c>
      <c r="BL440">
        <v>1</v>
      </c>
      <c r="BM440" t="s">
        <v>22</v>
      </c>
      <c r="BN440">
        <v>0.88</v>
      </c>
      <c r="BO440" t="s">
        <v>5</v>
      </c>
      <c r="BP440">
        <v>1</v>
      </c>
      <c r="BQ440" t="s">
        <v>5</v>
      </c>
      <c r="BR440" t="s">
        <v>8</v>
      </c>
      <c r="BS440" t="s">
        <v>43</v>
      </c>
      <c r="BT440">
        <v>2500</v>
      </c>
      <c r="BU440" t="s">
        <v>6</v>
      </c>
      <c r="BV440" t="s">
        <v>31</v>
      </c>
      <c r="BW440" t="s">
        <v>42</v>
      </c>
      <c r="BX440" t="s">
        <v>3</v>
      </c>
      <c r="BY440">
        <v>1</v>
      </c>
      <c r="BZ440" t="s">
        <v>29</v>
      </c>
      <c r="CA440" t="s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90"/>
        <v>0</v>
      </c>
      <c r="FB440" t="b">
        <f t="shared" si="91"/>
        <v>0</v>
      </c>
    </row>
    <row r="441" spans="1:158" hidden="1" x14ac:dyDescent="0.2">
      <c r="A441">
        <v>515</v>
      </c>
      <c r="B441" s="7" t="s">
        <v>658</v>
      </c>
      <c r="C441" t="s">
        <v>17</v>
      </c>
      <c r="D441">
        <v>400706781</v>
      </c>
      <c r="E441" t="s">
        <v>657</v>
      </c>
      <c r="F441">
        <v>400510820</v>
      </c>
      <c r="G441" t="s">
        <v>6</v>
      </c>
      <c r="H441" s="1">
        <v>2</v>
      </c>
      <c r="I441" s="1">
        <v>12</v>
      </c>
      <c r="J441" s="1">
        <f>VLOOKUP(B441,'[4]AVL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85"/>
        <v>3780</v>
      </c>
      <c r="AL441" s="1">
        <f t="shared" si="86"/>
        <v>5000</v>
      </c>
      <c r="AM441" s="1">
        <f t="shared" si="93"/>
        <v>3326.4</v>
      </c>
      <c r="AN441" s="1">
        <f t="shared" si="94"/>
        <v>4400</v>
      </c>
      <c r="AO441" s="1">
        <f t="shared" si="95"/>
        <v>1073.5999999999999</v>
      </c>
      <c r="AP441" s="1" t="s">
        <v>26</v>
      </c>
      <c r="AQ441" s="1">
        <f>VLOOKUP($B441,'[2]AVL F03 05.05.26_לעבוד'!$B$29:$H$721,6,)</f>
        <v>0</v>
      </c>
      <c r="AR441" s="1" t="s">
        <v>25</v>
      </c>
      <c r="AS441" s="1" t="s">
        <v>14</v>
      </c>
      <c r="AT441">
        <f t="shared" si="92"/>
        <v>10.56</v>
      </c>
      <c r="AU441" t="str">
        <f>VLOOKUP(B441,'[3]AVL F03 05.05.26_לעבוד'!$B$27:$B$694,1,)</f>
        <v>DS90LV032ATMX/NOPB</v>
      </c>
      <c r="AW441" t="s">
        <v>1744</v>
      </c>
      <c r="AX441">
        <v>1</v>
      </c>
      <c r="AY441">
        <v>0.88</v>
      </c>
      <c r="AZ441" t="s">
        <v>0</v>
      </c>
      <c r="BA441">
        <v>2</v>
      </c>
      <c r="BB441" t="s">
        <v>13</v>
      </c>
      <c r="BC441">
        <v>100</v>
      </c>
      <c r="BD441">
        <v>129</v>
      </c>
      <c r="BE441" t="s">
        <v>45</v>
      </c>
      <c r="BF441">
        <v>0</v>
      </c>
      <c r="BG441">
        <v>0.88</v>
      </c>
      <c r="BH441">
        <v>20</v>
      </c>
      <c r="BI441" t="s">
        <v>11</v>
      </c>
      <c r="BJ441" t="s">
        <v>44</v>
      </c>
      <c r="BK441" t="s">
        <v>5</v>
      </c>
      <c r="BL441">
        <v>1</v>
      </c>
      <c r="BM441" t="s">
        <v>22</v>
      </c>
      <c r="BN441">
        <v>0.88</v>
      </c>
      <c r="BO441" t="s">
        <v>5</v>
      </c>
      <c r="BP441">
        <v>1</v>
      </c>
      <c r="BQ441" t="s">
        <v>5</v>
      </c>
      <c r="BR441" t="s">
        <v>8</v>
      </c>
      <c r="BS441" t="s">
        <v>43</v>
      </c>
      <c r="BT441">
        <v>2500</v>
      </c>
      <c r="BU441" t="s">
        <v>6</v>
      </c>
      <c r="BV441" t="s">
        <v>31</v>
      </c>
      <c r="BW441" t="s">
        <v>42</v>
      </c>
      <c r="BX441" t="s">
        <v>3</v>
      </c>
      <c r="BY441">
        <v>1</v>
      </c>
      <c r="BZ441" t="s">
        <v>29</v>
      </c>
      <c r="CA441" t="s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90"/>
        <v>0</v>
      </c>
      <c r="FB441" t="b">
        <f t="shared" si="91"/>
        <v>0</v>
      </c>
    </row>
    <row r="442" spans="1:158" hidden="1" x14ac:dyDescent="0.2">
      <c r="A442">
        <v>516</v>
      </c>
      <c r="B442" s="7" t="s">
        <v>656</v>
      </c>
      <c r="C442" t="s">
        <v>36</v>
      </c>
      <c r="D442">
        <v>400649513</v>
      </c>
      <c r="E442" t="s">
        <v>655</v>
      </c>
      <c r="G442" t="s">
        <v>6</v>
      </c>
      <c r="H442" s="1">
        <v>2</v>
      </c>
      <c r="I442" s="1">
        <v>4</v>
      </c>
      <c r="J442" s="1">
        <f>VLOOKUP(B442,'[4]AVL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85"/>
        <v>1260</v>
      </c>
      <c r="AL442" s="1">
        <f t="shared" si="86"/>
        <v>1500</v>
      </c>
      <c r="AM442" s="1">
        <f t="shared" si="93"/>
        <v>5934.6</v>
      </c>
      <c r="AN442" s="1">
        <f t="shared" si="94"/>
        <v>7065</v>
      </c>
      <c r="AO442" s="1">
        <f t="shared" si="95"/>
        <v>1130.3999999999996</v>
      </c>
      <c r="AP442" s="1" t="s">
        <v>26</v>
      </c>
      <c r="AQ442" s="1">
        <f>VLOOKUP($B442,'[2]AVL F03 05.05.26_לעבוד'!$B$29:$H$721,6,)</f>
        <v>0</v>
      </c>
      <c r="AR442" s="1" t="s">
        <v>25</v>
      </c>
      <c r="AS442" s="1" t="s">
        <v>14</v>
      </c>
      <c r="AT442">
        <f t="shared" si="92"/>
        <v>18.84</v>
      </c>
      <c r="AU442" t="str">
        <f>VLOOKUP(B442,'[3]AVL F03 05.05.26_לעבוד'!$B$27:$B$694,1,)</f>
        <v>DS91M040TSQE/NOPB</v>
      </c>
      <c r="AW442" t="s">
        <v>1744</v>
      </c>
      <c r="AX442">
        <v>1</v>
      </c>
      <c r="AY442">
        <v>4.71</v>
      </c>
      <c r="AZ442" t="s">
        <v>0</v>
      </c>
      <c r="BA442">
        <v>2</v>
      </c>
      <c r="BB442" t="s">
        <v>13</v>
      </c>
      <c r="BC442">
        <v>100</v>
      </c>
      <c r="BD442">
        <v>142</v>
      </c>
      <c r="BE442" t="s">
        <v>45</v>
      </c>
      <c r="BF442">
        <v>0</v>
      </c>
      <c r="BG442">
        <v>4.71</v>
      </c>
      <c r="BH442">
        <v>20</v>
      </c>
      <c r="BI442" t="s">
        <v>11</v>
      </c>
      <c r="BJ442" t="s">
        <v>44</v>
      </c>
      <c r="BK442" t="s">
        <v>5</v>
      </c>
      <c r="BL442">
        <v>1</v>
      </c>
      <c r="BM442" t="s">
        <v>22</v>
      </c>
      <c r="BN442">
        <v>4.71</v>
      </c>
      <c r="BO442" t="s">
        <v>5</v>
      </c>
      <c r="BP442">
        <v>1</v>
      </c>
      <c r="BQ442" t="s">
        <v>5</v>
      </c>
      <c r="BR442" t="s">
        <v>8</v>
      </c>
      <c r="BS442" t="s">
        <v>43</v>
      </c>
      <c r="BT442">
        <v>250</v>
      </c>
      <c r="BU442" t="s">
        <v>6</v>
      </c>
      <c r="BV442" t="s">
        <v>31</v>
      </c>
      <c r="BW442" t="s">
        <v>42</v>
      </c>
      <c r="BX442" t="s">
        <v>3</v>
      </c>
      <c r="BY442">
        <v>1</v>
      </c>
      <c r="BZ442" t="s">
        <v>29</v>
      </c>
      <c r="CA442" t="s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90"/>
        <v>0</v>
      </c>
      <c r="FB442" t="b">
        <f t="shared" si="91"/>
        <v>0</v>
      </c>
    </row>
    <row r="443" spans="1:158" hidden="1" x14ac:dyDescent="0.2">
      <c r="A443">
        <v>517</v>
      </c>
      <c r="B443" s="7" t="s">
        <v>654</v>
      </c>
      <c r="C443" t="s">
        <v>17</v>
      </c>
      <c r="D443">
        <v>411707925</v>
      </c>
      <c r="E443" t="s">
        <v>653</v>
      </c>
      <c r="F443">
        <v>411707970</v>
      </c>
      <c r="G443" t="s">
        <v>6</v>
      </c>
      <c r="H443" s="1">
        <v>1</v>
      </c>
      <c r="I443" s="1">
        <v>1</v>
      </c>
      <c r="J443" s="1">
        <f>VLOOKUP(B443,'[4]AVL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85"/>
        <v>315</v>
      </c>
      <c r="AL443" s="1">
        <f t="shared" si="86"/>
        <v>600</v>
      </c>
      <c r="AQ443" s="1" t="str">
        <f>VLOOKUP($B443,'[2]AVL F03 05.05.26_לעבוד'!$B$29:$H$721,6,)</f>
        <v xml:space="preserve"> </v>
      </c>
      <c r="AR443" s="1" t="s">
        <v>25</v>
      </c>
      <c r="AS443" s="1" t="s">
        <v>14</v>
      </c>
      <c r="AT443">
        <f t="shared" si="92"/>
        <v>0</v>
      </c>
      <c r="AU443" t="str">
        <f>VLOOKUP(B443,'[3]AVL F03 05.05.26_לעבוד'!$B$27:$B$694,1,)</f>
        <v>DSC612PA3A-01EQT</v>
      </c>
      <c r="AW443" t="s">
        <v>1759</v>
      </c>
      <c r="AX443">
        <v>1</v>
      </c>
      <c r="AY443">
        <v>0</v>
      </c>
      <c r="AZ443" t="s">
        <v>0</v>
      </c>
      <c r="BA443">
        <v>1</v>
      </c>
      <c r="BB443" t="s">
        <v>13</v>
      </c>
      <c r="BC443">
        <v>322</v>
      </c>
      <c r="BD443">
        <v>90</v>
      </c>
      <c r="BE443" t="s">
        <v>45</v>
      </c>
      <c r="BF443">
        <v>0</v>
      </c>
      <c r="BG443">
        <v>0</v>
      </c>
      <c r="BH443">
        <v>20</v>
      </c>
      <c r="BI443" t="s">
        <v>11</v>
      </c>
      <c r="BJ443" t="s">
        <v>33</v>
      </c>
      <c r="BK443" t="s">
        <v>5</v>
      </c>
      <c r="BL443" t="s">
        <v>5</v>
      </c>
      <c r="BM443" t="s">
        <v>9</v>
      </c>
      <c r="BN443">
        <v>0</v>
      </c>
      <c r="BO443" t="s">
        <v>5</v>
      </c>
      <c r="BP443">
        <v>1</v>
      </c>
      <c r="BQ443" t="s">
        <v>5</v>
      </c>
      <c r="BR443" t="s">
        <v>8</v>
      </c>
      <c r="BS443" t="s">
        <v>32</v>
      </c>
      <c r="BT443">
        <v>300</v>
      </c>
      <c r="BU443" t="s">
        <v>6</v>
      </c>
      <c r="BV443" t="s">
        <v>5</v>
      </c>
      <c r="BW443" t="s">
        <v>30</v>
      </c>
      <c r="BX443" t="s">
        <v>3</v>
      </c>
      <c r="BY443">
        <v>1</v>
      </c>
      <c r="BZ443">
        <v>0</v>
      </c>
      <c r="CA443" t="s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90"/>
        <v>0</v>
      </c>
      <c r="FB443" t="b">
        <f t="shared" si="91"/>
        <v>0</v>
      </c>
    </row>
    <row r="444" spans="1:158" hidden="1" x14ac:dyDescent="0.2">
      <c r="A444">
        <v>518</v>
      </c>
      <c r="B444" s="7" t="s">
        <v>652</v>
      </c>
      <c r="C444" t="s">
        <v>17</v>
      </c>
      <c r="D444">
        <v>732009568</v>
      </c>
      <c r="E444" t="s">
        <v>651</v>
      </c>
      <c r="F444" t="s">
        <v>650</v>
      </c>
      <c r="G444" t="s">
        <v>263</v>
      </c>
      <c r="H444" s="1">
        <v>2</v>
      </c>
      <c r="I444" s="1" t="s">
        <v>262</v>
      </c>
      <c r="J444" s="1" t="str">
        <f>VLOOKUP(B444,'[4]AVL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85"/>
        <v>47.250000000000007</v>
      </c>
      <c r="AL444" s="1">
        <f t="shared" si="86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85</v>
      </c>
      <c r="AQ444" s="1">
        <f>VLOOKUP($B444,'[2]AVL F03 05.05.26_לעבוד'!$B$29:$H$721,6,)</f>
        <v>0</v>
      </c>
      <c r="AR444" s="1" t="s">
        <v>25</v>
      </c>
      <c r="AS444" s="1" t="s">
        <v>14</v>
      </c>
      <c r="AT444">
        <f t="shared" si="92"/>
        <v>15.441000000000003</v>
      </c>
      <c r="AU444" t="str">
        <f>VLOOKUP(B444,'[3]AVL F03 05.05.26_לעבוד'!$B$27:$B$694,1,)</f>
        <v>EC2216A/B GRAY KT2OZ</v>
      </c>
      <c r="AW444" t="s">
        <v>1758</v>
      </c>
      <c r="AX444" t="s">
        <v>648</v>
      </c>
      <c r="AY444">
        <v>102.94</v>
      </c>
      <c r="AZ444" t="s">
        <v>0</v>
      </c>
      <c r="BA444">
        <v>2</v>
      </c>
      <c r="BB444" t="s">
        <v>132</v>
      </c>
      <c r="BC444">
        <v>91</v>
      </c>
      <c r="BD444">
        <v>6</v>
      </c>
      <c r="BE444" t="s">
        <v>500</v>
      </c>
      <c r="BF444">
        <v>24</v>
      </c>
      <c r="BG444">
        <v>102.94</v>
      </c>
      <c r="BH444">
        <v>22</v>
      </c>
      <c r="BI444" t="s">
        <v>11</v>
      </c>
      <c r="BJ444" t="s">
        <v>499</v>
      </c>
      <c r="BK444" t="s">
        <v>129</v>
      </c>
      <c r="BL444" t="s">
        <v>5</v>
      </c>
      <c r="BM444" t="s">
        <v>128</v>
      </c>
      <c r="BN444">
        <v>102.94</v>
      </c>
      <c r="BO444" t="s">
        <v>5</v>
      </c>
      <c r="BP444">
        <v>1</v>
      </c>
      <c r="BQ444" t="s">
        <v>5</v>
      </c>
      <c r="BR444" t="s">
        <v>8</v>
      </c>
      <c r="BS444" t="s">
        <v>318</v>
      </c>
      <c r="BT444">
        <v>1</v>
      </c>
      <c r="BU444" t="s">
        <v>649</v>
      </c>
      <c r="BV444" t="s">
        <v>5</v>
      </c>
      <c r="BW444">
        <v>732</v>
      </c>
      <c r="BX444" t="s">
        <v>3</v>
      </c>
      <c r="BY444" t="s">
        <v>648</v>
      </c>
      <c r="BZ444" t="s">
        <v>1</v>
      </c>
      <c r="CA444" t="s">
        <v>255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5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90"/>
        <v>0</v>
      </c>
      <c r="FB444" t="b">
        <f t="shared" si="91"/>
        <v>0</v>
      </c>
    </row>
    <row r="445" spans="1:158" hidden="1" x14ac:dyDescent="0.2">
      <c r="A445">
        <v>520</v>
      </c>
      <c r="B445" s="7" t="s">
        <v>647</v>
      </c>
      <c r="C445" t="s">
        <v>17</v>
      </c>
      <c r="D445">
        <v>422705353</v>
      </c>
      <c r="E445" t="s">
        <v>646</v>
      </c>
      <c r="G445" t="s">
        <v>6</v>
      </c>
      <c r="H445" s="1">
        <v>1</v>
      </c>
      <c r="I445" s="1">
        <v>1</v>
      </c>
      <c r="J445" s="1">
        <f>VLOOKUP(B445,'[4]AVL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85"/>
        <v>315</v>
      </c>
      <c r="AL445" s="1">
        <f t="shared" si="86"/>
        <v>315</v>
      </c>
      <c r="AP445" s="1" t="s">
        <v>85</v>
      </c>
      <c r="AQ445" s="1" t="str">
        <f>VLOOKUP($B445,'[2]AVL F03 05.05.26_לעבוד'!$B$29:$H$721,6,)</f>
        <v>קודם לספטמבר , 30/09/26 , נדרש לקדם ל14/09/26 שלב ההרכבות ( אלמה אלקטרוניקה ישראל)</v>
      </c>
      <c r="AR445" s="1" t="s">
        <v>68</v>
      </c>
      <c r="AS445" s="1" t="s">
        <v>93</v>
      </c>
      <c r="AT445">
        <f t="shared" si="92"/>
        <v>1365</v>
      </c>
      <c r="AU445" t="str">
        <f>VLOOKUP(B445,'[3]AVL F03 05.05.26_לעבוד'!$B$27:$B$694,1,)</f>
        <v>EI0095-109</v>
      </c>
      <c r="AW445" t="s">
        <v>1785</v>
      </c>
      <c r="AX445" t="s">
        <v>641</v>
      </c>
      <c r="AY445">
        <v>1365</v>
      </c>
      <c r="AZ445" t="s">
        <v>77</v>
      </c>
      <c r="BA445">
        <v>1</v>
      </c>
      <c r="BB445" t="s">
        <v>13</v>
      </c>
      <c r="BC445">
        <v>317</v>
      </c>
      <c r="BD445">
        <v>218</v>
      </c>
      <c r="BE445" t="s">
        <v>645</v>
      </c>
      <c r="BF445">
        <v>0</v>
      </c>
      <c r="BG445">
        <v>1365</v>
      </c>
      <c r="BH445">
        <v>20</v>
      </c>
      <c r="BI445" t="s">
        <v>11</v>
      </c>
      <c r="BJ445" t="s">
        <v>644</v>
      </c>
      <c r="BK445" t="s">
        <v>5</v>
      </c>
      <c r="BL445" t="s">
        <v>5</v>
      </c>
      <c r="BM445" t="s">
        <v>9</v>
      </c>
      <c r="BN445">
        <v>1365</v>
      </c>
      <c r="BO445" t="s">
        <v>5</v>
      </c>
      <c r="BP445">
        <v>1</v>
      </c>
      <c r="BQ445" t="s">
        <v>5</v>
      </c>
      <c r="BR445" t="s">
        <v>8</v>
      </c>
      <c r="BS445" t="s">
        <v>643</v>
      </c>
      <c r="BT445">
        <v>1</v>
      </c>
      <c r="BU445" t="s">
        <v>6</v>
      </c>
      <c r="BV445" t="s">
        <v>5</v>
      </c>
      <c r="BW445" t="s">
        <v>642</v>
      </c>
      <c r="BX445" t="s">
        <v>3</v>
      </c>
      <c r="BY445" t="s">
        <v>641</v>
      </c>
      <c r="BZ445" t="s">
        <v>1</v>
      </c>
      <c r="CA445" t="s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10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0</v>
      </c>
      <c r="DN445">
        <f>SUM($CB445,$CC445:CK445)-SUM($EC445:EL445)</f>
        <v>-20</v>
      </c>
      <c r="DO445">
        <f>SUM($CB445,$CC445:CL445)-SUM($EC445:EM445)</f>
        <v>150</v>
      </c>
      <c r="DP445">
        <f>SUM($CB445,$CC445:CM445)-SUM($EC445:EN445)</f>
        <v>110</v>
      </c>
      <c r="DQ445">
        <f>SUM($CB445,$CC445:CN445)-SUM($EC445:EO445)</f>
        <v>60</v>
      </c>
      <c r="DR445">
        <f>SUM($CB445,$CC445:CO445)-SUM($EC445:EP445)</f>
        <v>10</v>
      </c>
      <c r="DS445">
        <f>SUM($CB445,$CC445:CP445)-SUM($EC445:EQ445)</f>
        <v>10</v>
      </c>
      <c r="DT445">
        <f>SUM($CB445,$CC445:CQ445)-SUM($EC445:ER445)</f>
        <v>10</v>
      </c>
      <c r="DU445">
        <f>SUM($CB445,$CC445:CR445)-SUM($EC445:ES445)</f>
        <v>10</v>
      </c>
      <c r="DV445">
        <f>SUM($CB445,$CC445:CS445)-SUM($EC445:ET445)</f>
        <v>10</v>
      </c>
      <c r="DW445">
        <f>SUM($CB445,$CC445:CT445)-SUM($EC445:EU445)</f>
        <v>10</v>
      </c>
      <c r="DX445">
        <f>SUM($CB445,$CC445:CU445)-SUM($EC445:EV445)</f>
        <v>10</v>
      </c>
      <c r="DY445">
        <f>SUM($CB445,$CC445:CV445)-SUM($EC445:EW445)</f>
        <v>10</v>
      </c>
      <c r="DZ445">
        <f>SUM($CB445,$CC445:CW445)-SUM($EC445:EX445)</f>
        <v>10</v>
      </c>
      <c r="EA445">
        <f>SUM($CB445,$CC445:CX445)-SUM($EC445:EY445)</f>
        <v>10</v>
      </c>
      <c r="EB445">
        <f>SUM($CB445,$CC445:CY445)-SUM($EC445:EZ445)</f>
        <v>10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10</v>
      </c>
      <c r="EL445" cm="1">
        <f t="array" ref="EL445">SUMPRODUCT($K445:$AJ445,TRANSPOSE(EL$4:EL$29))</f>
        <v>20</v>
      </c>
      <c r="EM445" cm="1">
        <f t="array" ref="EM445">SUMPRODUCT($K445:$AJ445,TRANSPOSE(EM$4:EM$29))</f>
        <v>30</v>
      </c>
      <c r="EN445" cm="1">
        <f t="array" ref="EN445">SUMPRODUCT($K445:$AJ445,TRANSPOSE(EN$4:EN$29))</f>
        <v>40</v>
      </c>
      <c r="EO445" cm="1">
        <f t="array" ref="EO445">SUMPRODUCT($K445:$AJ445,TRANSPOSE(EO$4:EO$29))</f>
        <v>50</v>
      </c>
      <c r="EP445" cm="1">
        <f t="array" ref="EP445">SUMPRODUCT($K445:$AJ445,TRANSPOSE(EP$4:EP$29))</f>
        <v>50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90"/>
        <v>0</v>
      </c>
      <c r="FB445" t="b">
        <f t="shared" si="91"/>
        <v>1</v>
      </c>
    </row>
    <row r="446" spans="1:158" hidden="1" x14ac:dyDescent="0.2">
      <c r="A446">
        <v>523</v>
      </c>
      <c r="B446" s="7" t="s">
        <v>639</v>
      </c>
      <c r="C446" t="s">
        <v>17</v>
      </c>
      <c r="D446">
        <v>422068833</v>
      </c>
      <c r="E446" t="s">
        <v>635</v>
      </c>
      <c r="G446" t="s">
        <v>6</v>
      </c>
      <c r="H446" s="1">
        <v>1</v>
      </c>
      <c r="I446" s="1">
        <v>3</v>
      </c>
      <c r="J446" s="1">
        <f>VLOOKUP(B446,'[4]AVL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85"/>
        <v>945</v>
      </c>
      <c r="AL446" s="1">
        <f t="shared" si="86"/>
        <v>1200</v>
      </c>
      <c r="AQ446" s="1">
        <f>VLOOKUP($B446,'[2]AVL F03 05.05.26_לעבוד'!$B$29:$H$721,6,)</f>
        <v>0</v>
      </c>
      <c r="AR446" s="1" t="s">
        <v>25</v>
      </c>
      <c r="AS446" s="1" t="s">
        <v>14</v>
      </c>
      <c r="AT446">
        <f t="shared" si="92"/>
        <v>9.24</v>
      </c>
      <c r="AU446" t="str">
        <f>VLOOKUP(B446,'[3]AVL F03 05.05.26_לעבוד'!$B$27:$B$694,1,)</f>
        <v>ERF8-011-07.0-S-DV-K-TR</v>
      </c>
      <c r="AW446" t="s">
        <v>1755</v>
      </c>
      <c r="AX446" t="s">
        <v>56</v>
      </c>
      <c r="AY446">
        <v>3.08</v>
      </c>
      <c r="AZ446" t="s">
        <v>0</v>
      </c>
      <c r="BA446">
        <v>1</v>
      </c>
      <c r="BB446" t="s">
        <v>13</v>
      </c>
      <c r="BC446">
        <v>356</v>
      </c>
      <c r="BD446">
        <v>70</v>
      </c>
      <c r="BE446" t="s">
        <v>57</v>
      </c>
      <c r="BF446">
        <v>0</v>
      </c>
      <c r="BG446">
        <v>3.08</v>
      </c>
      <c r="BH446">
        <v>20</v>
      </c>
      <c r="BI446" t="s">
        <v>11</v>
      </c>
      <c r="BJ446" t="s">
        <v>10</v>
      </c>
      <c r="BK446" t="s">
        <v>5</v>
      </c>
      <c r="BL446">
        <v>1</v>
      </c>
      <c r="BM446" t="s">
        <v>38</v>
      </c>
      <c r="BN446">
        <v>3.08</v>
      </c>
      <c r="BO446" t="s">
        <v>5</v>
      </c>
      <c r="BP446">
        <v>1</v>
      </c>
      <c r="BQ446" t="s">
        <v>5</v>
      </c>
      <c r="BR446" t="s">
        <v>8</v>
      </c>
      <c r="BS446" t="s">
        <v>7</v>
      </c>
      <c r="BT446">
        <v>400</v>
      </c>
      <c r="BU446" t="s">
        <v>6</v>
      </c>
      <c r="BV446" t="s">
        <v>31</v>
      </c>
      <c r="BW446" t="s">
        <v>4</v>
      </c>
      <c r="BX446" t="s">
        <v>3</v>
      </c>
      <c r="BY446" t="s">
        <v>56</v>
      </c>
      <c r="BZ446" t="s">
        <v>1</v>
      </c>
      <c r="CA446" t="s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90"/>
        <v>0</v>
      </c>
      <c r="FB446" t="b">
        <f t="shared" si="91"/>
        <v>0</v>
      </c>
    </row>
    <row r="447" spans="1:158" hidden="1" x14ac:dyDescent="0.2">
      <c r="A447">
        <v>524</v>
      </c>
      <c r="B447" s="7" t="s">
        <v>638</v>
      </c>
      <c r="C447" t="s">
        <v>17</v>
      </c>
      <c r="D447">
        <v>401026935</v>
      </c>
      <c r="E447" t="s">
        <v>637</v>
      </c>
      <c r="G447" t="s">
        <v>6</v>
      </c>
      <c r="H447" s="1">
        <v>1</v>
      </c>
      <c r="I447" s="1">
        <v>3</v>
      </c>
      <c r="J447" s="1">
        <f>VLOOKUP(B447,'[4]AVL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85"/>
        <v>945</v>
      </c>
      <c r="AL447" s="1">
        <f t="shared" si="86"/>
        <v>1000</v>
      </c>
      <c r="AQ447" s="1">
        <f>VLOOKUP($B447,'[2]AVL F03 05.05.26_לעבוד'!$B$29:$H$721,6,)</f>
        <v>0</v>
      </c>
      <c r="AR447" s="1" t="s">
        <v>25</v>
      </c>
      <c r="AS447" s="1" t="s">
        <v>14</v>
      </c>
      <c r="AT447">
        <f t="shared" si="92"/>
        <v>12.99</v>
      </c>
      <c r="AU447" t="str">
        <f>VLOOKUP(B447,'[3]AVL F03 05.05.26_לעבוד'!$B$27:$B$694,1,)</f>
        <v>ERF8-020-05.0-S-DV-K-TR</v>
      </c>
      <c r="AW447" t="s">
        <v>1755</v>
      </c>
      <c r="AX447" t="s">
        <v>56</v>
      </c>
      <c r="AY447">
        <v>4.33</v>
      </c>
      <c r="AZ447" t="s">
        <v>0</v>
      </c>
      <c r="BA447">
        <v>1</v>
      </c>
      <c r="BB447" t="s">
        <v>13</v>
      </c>
      <c r="BC447">
        <v>322</v>
      </c>
      <c r="BD447">
        <v>72</v>
      </c>
      <c r="BE447" t="s">
        <v>57</v>
      </c>
      <c r="BF447">
        <v>0</v>
      </c>
      <c r="BG447">
        <v>4.33</v>
      </c>
      <c r="BH447">
        <v>20</v>
      </c>
      <c r="BI447" t="s">
        <v>11</v>
      </c>
      <c r="BJ447" t="s">
        <v>10</v>
      </c>
      <c r="BK447" t="s">
        <v>5</v>
      </c>
      <c r="BL447">
        <v>1</v>
      </c>
      <c r="BM447" t="s">
        <v>38</v>
      </c>
      <c r="BN447">
        <v>4.33</v>
      </c>
      <c r="BO447" t="s">
        <v>5</v>
      </c>
      <c r="BP447">
        <v>1</v>
      </c>
      <c r="BQ447" t="s">
        <v>5</v>
      </c>
      <c r="BR447" t="s">
        <v>8</v>
      </c>
      <c r="BS447" t="s">
        <v>7</v>
      </c>
      <c r="BT447">
        <v>125</v>
      </c>
      <c r="BU447" t="s">
        <v>6</v>
      </c>
      <c r="BV447" t="s">
        <v>31</v>
      </c>
      <c r="BW447" t="s">
        <v>4</v>
      </c>
      <c r="BX447" t="s">
        <v>3</v>
      </c>
      <c r="BY447" t="s">
        <v>56</v>
      </c>
      <c r="BZ447" t="s">
        <v>1</v>
      </c>
      <c r="CA447" t="s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90"/>
        <v>0</v>
      </c>
      <c r="FB447" t="b">
        <f t="shared" si="91"/>
        <v>0</v>
      </c>
    </row>
    <row r="448" spans="1:158" hidden="1" x14ac:dyDescent="0.2">
      <c r="A448">
        <v>525</v>
      </c>
      <c r="B448" s="7" t="s">
        <v>636</v>
      </c>
      <c r="C448" t="s">
        <v>17</v>
      </c>
      <c r="D448">
        <v>422449169</v>
      </c>
      <c r="E448" t="s">
        <v>635</v>
      </c>
      <c r="G448" t="s">
        <v>6</v>
      </c>
      <c r="H448" s="1">
        <v>1</v>
      </c>
      <c r="I448" s="1">
        <v>3</v>
      </c>
      <c r="J448" s="1">
        <f>VLOOKUP(B448,'[4]AVL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85"/>
        <v>945</v>
      </c>
      <c r="AL448" s="1">
        <f t="shared" si="86"/>
        <v>1000</v>
      </c>
      <c r="AQ448" s="1">
        <f>VLOOKUP($B448,'[2]AVL F03 05.05.26_לעבוד'!$B$29:$H$721,6,)</f>
        <v>0</v>
      </c>
      <c r="AR448" s="1" t="s">
        <v>25</v>
      </c>
      <c r="AS448" s="1" t="s">
        <v>14</v>
      </c>
      <c r="AT448">
        <f t="shared" si="92"/>
        <v>9.09</v>
      </c>
      <c r="AU448" t="str">
        <f>VLOOKUP(B448,'[3]AVL F03 05.05.26_לעבוד'!$B$27:$B$694,1,)</f>
        <v>ERM8-011-08.0-S-DV-K-TR</v>
      </c>
      <c r="AW448" t="s">
        <v>1755</v>
      </c>
      <c r="AX448" t="s">
        <v>56</v>
      </c>
      <c r="AY448">
        <v>3.03</v>
      </c>
      <c r="AZ448" t="s">
        <v>0</v>
      </c>
      <c r="BA448">
        <v>1</v>
      </c>
      <c r="BB448" t="s">
        <v>13</v>
      </c>
      <c r="BC448">
        <v>322</v>
      </c>
      <c r="BD448">
        <v>114</v>
      </c>
      <c r="BE448" t="s">
        <v>57</v>
      </c>
      <c r="BF448">
        <v>0</v>
      </c>
      <c r="BG448">
        <v>3.03</v>
      </c>
      <c r="BH448">
        <v>20</v>
      </c>
      <c r="BI448" t="s">
        <v>11</v>
      </c>
      <c r="BJ448" t="s">
        <v>10</v>
      </c>
      <c r="BK448" t="s">
        <v>5</v>
      </c>
      <c r="BL448">
        <v>1</v>
      </c>
      <c r="BM448" t="s">
        <v>38</v>
      </c>
      <c r="BN448">
        <v>3.03</v>
      </c>
      <c r="BO448" t="s">
        <v>5</v>
      </c>
      <c r="BP448">
        <v>1</v>
      </c>
      <c r="BQ448" t="s">
        <v>5</v>
      </c>
      <c r="BR448" t="s">
        <v>8</v>
      </c>
      <c r="BS448" t="s">
        <v>7</v>
      </c>
      <c r="BT448">
        <v>250</v>
      </c>
      <c r="BU448" t="s">
        <v>6</v>
      </c>
      <c r="BV448" t="s">
        <v>31</v>
      </c>
      <c r="BW448" t="s">
        <v>4</v>
      </c>
      <c r="BX448" t="s">
        <v>3</v>
      </c>
      <c r="BY448" t="s">
        <v>56</v>
      </c>
      <c r="BZ448" t="s">
        <v>1</v>
      </c>
      <c r="CA448" t="s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90"/>
        <v>0</v>
      </c>
      <c r="FB448" t="b">
        <f t="shared" si="91"/>
        <v>0</v>
      </c>
    </row>
    <row r="449" spans="1:158" hidden="1" x14ac:dyDescent="0.2">
      <c r="A449">
        <v>526</v>
      </c>
      <c r="B449" s="7" t="s">
        <v>634</v>
      </c>
      <c r="C449" t="s">
        <v>17</v>
      </c>
      <c r="D449">
        <v>401027804</v>
      </c>
      <c r="E449" t="s">
        <v>633</v>
      </c>
      <c r="G449" t="s">
        <v>6</v>
      </c>
      <c r="H449" s="1">
        <v>2</v>
      </c>
      <c r="I449" s="1">
        <v>3</v>
      </c>
      <c r="J449" s="1">
        <f>VLOOKUP(B449,'[4]AVL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85"/>
        <v>945</v>
      </c>
      <c r="AL449" s="1">
        <f t="shared" si="86"/>
        <v>1050</v>
      </c>
      <c r="AM449" s="1">
        <f t="shared" ref="AM449:AM455" si="96">AK449*AY449</f>
        <v>2891.7000000000003</v>
      </c>
      <c r="AN449" s="1">
        <f t="shared" ref="AN449:AN455" si="97">AL449*AY449</f>
        <v>3213</v>
      </c>
      <c r="AO449" s="1">
        <f t="shared" ref="AO449:AO455" si="98">AN449-AM449</f>
        <v>321.29999999999973</v>
      </c>
      <c r="AP449" s="1" t="s">
        <v>26</v>
      </c>
      <c r="AQ449" s="1">
        <f>VLOOKUP($B449,'[2]AVL F03 05.05.26_לעבוד'!$B$29:$H$721,6,)</f>
        <v>0</v>
      </c>
      <c r="AR449" s="1" t="s">
        <v>25</v>
      </c>
      <c r="AS449" s="1" t="s">
        <v>14</v>
      </c>
      <c r="AT449">
        <f t="shared" si="92"/>
        <v>9.18</v>
      </c>
      <c r="AU449" t="str">
        <f>VLOOKUP(B449,'[3]AVL F03 05.05.26_לעבוד'!$B$27:$B$694,1,)</f>
        <v>ERM8-020-02.0-S-DV-K-TR</v>
      </c>
      <c r="AW449" t="s">
        <v>1755</v>
      </c>
      <c r="AX449" t="s">
        <v>56</v>
      </c>
      <c r="AY449">
        <v>3.06</v>
      </c>
      <c r="AZ449" t="s">
        <v>0</v>
      </c>
      <c r="BA449">
        <v>2</v>
      </c>
      <c r="BB449" t="s">
        <v>13</v>
      </c>
      <c r="BC449">
        <v>101</v>
      </c>
      <c r="BD449">
        <v>75</v>
      </c>
      <c r="BE449" t="s">
        <v>57</v>
      </c>
      <c r="BF449">
        <v>0</v>
      </c>
      <c r="BG449">
        <v>3.06</v>
      </c>
      <c r="BH449">
        <v>20</v>
      </c>
      <c r="BI449" t="s">
        <v>11</v>
      </c>
      <c r="BJ449" t="s">
        <v>10</v>
      </c>
      <c r="BK449" t="s">
        <v>5</v>
      </c>
      <c r="BL449">
        <v>1</v>
      </c>
      <c r="BM449" t="s">
        <v>38</v>
      </c>
      <c r="BN449">
        <v>3.06</v>
      </c>
      <c r="BO449" t="s">
        <v>5</v>
      </c>
      <c r="BP449">
        <v>1</v>
      </c>
      <c r="BQ449" t="s">
        <v>5</v>
      </c>
      <c r="BR449" t="s">
        <v>8</v>
      </c>
      <c r="BS449" t="s">
        <v>7</v>
      </c>
      <c r="BT449">
        <v>350</v>
      </c>
      <c r="BU449" t="s">
        <v>6</v>
      </c>
      <c r="BV449" t="s">
        <v>31</v>
      </c>
      <c r="BW449" t="s">
        <v>4</v>
      </c>
      <c r="BX449" t="s">
        <v>3</v>
      </c>
      <c r="BY449" t="s">
        <v>56</v>
      </c>
      <c r="BZ449" t="s">
        <v>1</v>
      </c>
      <c r="CA449" t="s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240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90</v>
      </c>
      <c r="EN449" cm="1">
        <f t="array" ref="EN449">SUMPRODUCT($K449:$AJ449,TRANSPOSE(EN$4:EN$29))</f>
        <v>180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90"/>
        <v>0</v>
      </c>
      <c r="FB449" t="b">
        <f t="shared" si="91"/>
        <v>0</v>
      </c>
    </row>
    <row r="450" spans="1:158" hidden="1" x14ac:dyDescent="0.2">
      <c r="A450">
        <v>529</v>
      </c>
      <c r="B450" s="7" t="s">
        <v>632</v>
      </c>
      <c r="C450" t="s">
        <v>17</v>
      </c>
      <c r="D450">
        <v>400703056</v>
      </c>
      <c r="E450" t="s">
        <v>631</v>
      </c>
      <c r="G450" t="s">
        <v>6</v>
      </c>
      <c r="H450" s="1">
        <v>2</v>
      </c>
      <c r="I450" s="1">
        <v>12</v>
      </c>
      <c r="J450" s="1">
        <f>VLOOKUP(B450,'[4]AVL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85"/>
        <v>3780</v>
      </c>
      <c r="AL450" s="1">
        <f t="shared" si="86"/>
        <v>3800</v>
      </c>
      <c r="AM450" s="1">
        <f t="shared" si="96"/>
        <v>491.40000000000003</v>
      </c>
      <c r="AN450" s="1">
        <f t="shared" si="97"/>
        <v>494</v>
      </c>
      <c r="AO450" s="1">
        <f t="shared" si="98"/>
        <v>2.5999999999999659</v>
      </c>
      <c r="AP450" s="1" t="s">
        <v>26</v>
      </c>
      <c r="AQ450" s="1">
        <f>VLOOKUP($B450,'[2]AVL F03 05.05.26_לעבוד'!$B$29:$H$721,6,)</f>
        <v>0</v>
      </c>
      <c r="AR450" s="1" t="s">
        <v>25</v>
      </c>
      <c r="AS450" s="1" t="s">
        <v>14</v>
      </c>
      <c r="AT450">
        <f t="shared" si="92"/>
        <v>1.56</v>
      </c>
      <c r="AU450" t="str">
        <f>VLOOKUP(B450,'[3]AVL F03 05.05.26_לעבוד'!$B$27:$B$694,1,)</f>
        <v>FDN339AN</v>
      </c>
      <c r="AW450" t="s">
        <v>1722</v>
      </c>
      <c r="AX450" t="s">
        <v>41</v>
      </c>
      <c r="AY450">
        <v>0.13</v>
      </c>
      <c r="AZ450" t="s">
        <v>0</v>
      </c>
      <c r="BA450">
        <v>2</v>
      </c>
      <c r="BB450" t="s">
        <v>13</v>
      </c>
      <c r="BC450">
        <v>100</v>
      </c>
      <c r="BD450">
        <v>23</v>
      </c>
      <c r="BE450" t="s">
        <v>45</v>
      </c>
      <c r="BF450">
        <v>0</v>
      </c>
      <c r="BG450">
        <v>0.13</v>
      </c>
      <c r="BH450">
        <v>20</v>
      </c>
      <c r="BI450" t="s">
        <v>11</v>
      </c>
      <c r="BJ450" t="s">
        <v>213</v>
      </c>
      <c r="BK450" t="s">
        <v>5</v>
      </c>
      <c r="BL450">
        <v>1</v>
      </c>
      <c r="BM450" t="s">
        <v>22</v>
      </c>
      <c r="BN450">
        <v>0.13</v>
      </c>
      <c r="BO450" t="s">
        <v>5</v>
      </c>
      <c r="BP450">
        <v>1</v>
      </c>
      <c r="BQ450" t="s">
        <v>5</v>
      </c>
      <c r="BR450" t="s">
        <v>8</v>
      </c>
      <c r="BS450" t="s">
        <v>212</v>
      </c>
      <c r="BT450">
        <v>100</v>
      </c>
      <c r="BU450" t="s">
        <v>6</v>
      </c>
      <c r="BV450" t="s">
        <v>31</v>
      </c>
      <c r="BW450" t="s">
        <v>20</v>
      </c>
      <c r="BX450" t="s">
        <v>3</v>
      </c>
      <c r="BY450" t="s">
        <v>41</v>
      </c>
      <c r="BZ450" t="s">
        <v>1</v>
      </c>
      <c r="CA450" t="s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90"/>
        <v>0</v>
      </c>
      <c r="FB450" t="b">
        <f t="shared" si="91"/>
        <v>0</v>
      </c>
    </row>
    <row r="451" spans="1:158" hidden="1" x14ac:dyDescent="0.2">
      <c r="A451">
        <v>530</v>
      </c>
      <c r="B451" s="7" t="s">
        <v>630</v>
      </c>
      <c r="C451" t="s">
        <v>17</v>
      </c>
      <c r="D451">
        <v>401173310</v>
      </c>
      <c r="E451" t="s">
        <v>629</v>
      </c>
      <c r="F451">
        <v>409704418</v>
      </c>
      <c r="G451" t="s">
        <v>6</v>
      </c>
      <c r="H451" s="1">
        <v>2</v>
      </c>
      <c r="I451" s="1">
        <v>1</v>
      </c>
      <c r="J451" s="1">
        <f>VLOOKUP(B451,'[4]AVL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85"/>
        <v>315</v>
      </c>
      <c r="AL451" s="1">
        <f t="shared" si="86"/>
        <v>388</v>
      </c>
      <c r="AM451" s="1">
        <f t="shared" si="96"/>
        <v>3320.1</v>
      </c>
      <c r="AN451" s="1">
        <f t="shared" si="97"/>
        <v>4089.5199999999995</v>
      </c>
      <c r="AO451" s="1">
        <f t="shared" si="98"/>
        <v>769.41999999999962</v>
      </c>
      <c r="AP451" s="1" t="s">
        <v>26</v>
      </c>
      <c r="AQ451" s="1">
        <f>VLOOKUP($B451,'[2]AVL F03 05.05.26_לעבוד'!$B$29:$H$721,6,)</f>
        <v>0</v>
      </c>
      <c r="AR451" s="1" t="s">
        <v>25</v>
      </c>
      <c r="AS451" s="1" t="s">
        <v>14</v>
      </c>
      <c r="AT451">
        <f t="shared" si="92"/>
        <v>10.54</v>
      </c>
      <c r="AU451" t="str">
        <f>VLOOKUP(B451,'[3]AVL F03 05.05.26_לעבוד'!$B$27:$B$694,1,)</f>
        <v>FM24V10-G</v>
      </c>
      <c r="AW451" t="s">
        <v>1722</v>
      </c>
      <c r="AX451" t="s">
        <v>99</v>
      </c>
      <c r="AY451">
        <v>10.54</v>
      </c>
      <c r="AZ451" t="s">
        <v>0</v>
      </c>
      <c r="BA451">
        <v>2</v>
      </c>
      <c r="BB451" t="s">
        <v>13</v>
      </c>
      <c r="BC451">
        <v>100</v>
      </c>
      <c r="BD451">
        <v>303</v>
      </c>
      <c r="BE451" t="s">
        <v>45</v>
      </c>
      <c r="BF451">
        <v>0</v>
      </c>
      <c r="BG451">
        <v>10.54</v>
      </c>
      <c r="BH451">
        <v>20</v>
      </c>
      <c r="BI451" t="s">
        <v>11</v>
      </c>
      <c r="BJ451" t="s">
        <v>44</v>
      </c>
      <c r="BK451" t="s">
        <v>5</v>
      </c>
      <c r="BL451">
        <v>1</v>
      </c>
      <c r="BM451" t="s">
        <v>84</v>
      </c>
      <c r="BN451">
        <v>10.54</v>
      </c>
      <c r="BO451" t="s">
        <v>5</v>
      </c>
      <c r="BP451">
        <v>1</v>
      </c>
      <c r="BQ451" t="s">
        <v>5</v>
      </c>
      <c r="BR451" t="s">
        <v>8</v>
      </c>
      <c r="BS451" t="s">
        <v>43</v>
      </c>
      <c r="BT451">
        <v>194</v>
      </c>
      <c r="BU451" t="s">
        <v>6</v>
      </c>
      <c r="BV451" t="s">
        <v>192</v>
      </c>
      <c r="BW451" t="s">
        <v>42</v>
      </c>
      <c r="BX451" t="s">
        <v>3</v>
      </c>
      <c r="BY451" t="s">
        <v>99</v>
      </c>
      <c r="BZ451" t="s">
        <v>1</v>
      </c>
      <c r="CA451" t="s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90"/>
        <v>0</v>
      </c>
      <c r="FB451" t="b">
        <f t="shared" si="91"/>
        <v>0</v>
      </c>
    </row>
    <row r="452" spans="1:158" hidden="1" x14ac:dyDescent="0.2">
      <c r="A452">
        <v>531</v>
      </c>
      <c r="B452" s="7" t="s">
        <v>628</v>
      </c>
      <c r="C452" t="s">
        <v>17</v>
      </c>
      <c r="D452">
        <v>400261962</v>
      </c>
      <c r="E452" t="s">
        <v>627</v>
      </c>
      <c r="F452">
        <v>401589017</v>
      </c>
      <c r="G452" t="s">
        <v>6</v>
      </c>
      <c r="H452" s="1">
        <v>2</v>
      </c>
      <c r="I452" s="1">
        <v>5</v>
      </c>
      <c r="J452" s="1">
        <f>VLOOKUP(B452,'[4]AVL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85"/>
        <v>1575</v>
      </c>
      <c r="AL452" s="1">
        <f t="shared" si="86"/>
        <v>2000</v>
      </c>
      <c r="AM452" s="1">
        <f t="shared" si="96"/>
        <v>4693.5</v>
      </c>
      <c r="AN452" s="1">
        <f t="shared" si="97"/>
        <v>5960</v>
      </c>
      <c r="AO452" s="1">
        <f t="shared" si="98"/>
        <v>1266.5</v>
      </c>
      <c r="AP452" s="1" t="s">
        <v>26</v>
      </c>
      <c r="AQ452" s="1">
        <f>VLOOKUP($B452,'[2]AVL F03 05.05.26_לעבוד'!$B$29:$H$721,6,)</f>
        <v>0</v>
      </c>
      <c r="AR452" s="1" t="s">
        <v>78</v>
      </c>
      <c r="AS452" s="1" t="s">
        <v>14</v>
      </c>
      <c r="AT452">
        <f t="shared" si="92"/>
        <v>14.9</v>
      </c>
      <c r="AU452" t="str">
        <f>VLOOKUP(B452,'[3]AVL F03 05.05.26_לעבוד'!$B$27:$B$694,1,)</f>
        <v>FT245RL</v>
      </c>
      <c r="AW452" t="s">
        <v>1785</v>
      </c>
      <c r="AX452" t="s">
        <v>41</v>
      </c>
      <c r="AY452">
        <v>2.98</v>
      </c>
      <c r="AZ452" t="s">
        <v>0</v>
      </c>
      <c r="BA452">
        <v>2</v>
      </c>
      <c r="BB452" t="s">
        <v>13</v>
      </c>
      <c r="BC452">
        <v>105</v>
      </c>
      <c r="BD452">
        <v>181</v>
      </c>
      <c r="BE452" t="s">
        <v>53</v>
      </c>
      <c r="BF452">
        <v>0</v>
      </c>
      <c r="BG452">
        <v>2.98</v>
      </c>
      <c r="BH452">
        <v>60</v>
      </c>
      <c r="BI452" t="s">
        <v>11</v>
      </c>
      <c r="BJ452" t="s">
        <v>44</v>
      </c>
      <c r="BK452" t="s">
        <v>5</v>
      </c>
      <c r="BL452">
        <v>1</v>
      </c>
      <c r="BM452" t="s">
        <v>22</v>
      </c>
      <c r="BN452">
        <v>2.98</v>
      </c>
      <c r="BO452" t="s">
        <v>5</v>
      </c>
      <c r="BP452">
        <v>1</v>
      </c>
      <c r="BQ452" t="s">
        <v>5</v>
      </c>
      <c r="BR452" t="s">
        <v>8</v>
      </c>
      <c r="BS452" t="s">
        <v>43</v>
      </c>
      <c r="BT452">
        <v>2000</v>
      </c>
      <c r="BU452" t="s">
        <v>6</v>
      </c>
      <c r="BV452" t="s">
        <v>31</v>
      </c>
      <c r="BW452" t="s">
        <v>42</v>
      </c>
      <c r="BX452" t="s">
        <v>3</v>
      </c>
      <c r="BY452" t="s">
        <v>41</v>
      </c>
      <c r="BZ452" t="s">
        <v>1</v>
      </c>
      <c r="CA452" t="s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90"/>
        <v>0</v>
      </c>
      <c r="FB452" t="b">
        <f t="shared" si="91"/>
        <v>0</v>
      </c>
    </row>
    <row r="453" spans="1:158" hidden="1" x14ac:dyDescent="0.2">
      <c r="A453">
        <v>532</v>
      </c>
      <c r="B453" s="7" t="s">
        <v>626</v>
      </c>
      <c r="C453" t="s">
        <v>17</v>
      </c>
      <c r="D453" t="s">
        <v>625</v>
      </c>
      <c r="E453" t="s">
        <v>624</v>
      </c>
      <c r="G453" t="s">
        <v>6</v>
      </c>
      <c r="H453" s="1">
        <v>2</v>
      </c>
      <c r="I453" s="1">
        <v>2</v>
      </c>
      <c r="J453" s="1">
        <f>VLOOKUP(B453,'[4]AVL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85"/>
        <v>630</v>
      </c>
      <c r="AL453" s="1">
        <f t="shared" si="86"/>
        <v>1000</v>
      </c>
      <c r="AM453" s="1">
        <f t="shared" si="96"/>
        <v>1449</v>
      </c>
      <c r="AN453" s="1">
        <f t="shared" si="97"/>
        <v>2300</v>
      </c>
      <c r="AO453" s="1">
        <f t="shared" si="98"/>
        <v>851</v>
      </c>
      <c r="AP453" s="1" t="s">
        <v>26</v>
      </c>
      <c r="AQ453" s="1">
        <f>VLOOKUP($B453,'[2]AVL F03 05.05.26_לעבוד'!$B$29:$H$721,6,)</f>
        <v>0</v>
      </c>
      <c r="AR453" s="1" t="s">
        <v>25</v>
      </c>
      <c r="AS453" s="1" t="s">
        <v>14</v>
      </c>
      <c r="AT453">
        <f t="shared" si="92"/>
        <v>4.5999999999999996</v>
      </c>
      <c r="AU453" t="str">
        <f>VLOOKUP(B453,'[3]AVL F03 05.05.26_לעבוד'!$B$27:$B$694,1,)</f>
        <v>FTSH-105-01-L-DV-K-P-TR</v>
      </c>
      <c r="AW453" t="s">
        <v>1755</v>
      </c>
      <c r="AX453" t="s">
        <v>56</v>
      </c>
      <c r="AY453">
        <v>2.2999999999999998</v>
      </c>
      <c r="AZ453" t="s">
        <v>0</v>
      </c>
      <c r="BA453">
        <v>2</v>
      </c>
      <c r="BB453" t="s">
        <v>13</v>
      </c>
      <c r="BC453">
        <v>98</v>
      </c>
      <c r="BD453">
        <v>78</v>
      </c>
      <c r="BE453" t="s">
        <v>57</v>
      </c>
      <c r="BF453">
        <v>0</v>
      </c>
      <c r="BG453">
        <v>2.2999999999999998</v>
      </c>
      <c r="BH453">
        <v>20</v>
      </c>
      <c r="BI453" t="s">
        <v>11</v>
      </c>
      <c r="BJ453" t="s">
        <v>10</v>
      </c>
      <c r="BK453" t="s">
        <v>5</v>
      </c>
      <c r="BL453">
        <v>1</v>
      </c>
      <c r="BM453" t="s">
        <v>38</v>
      </c>
      <c r="BN453">
        <v>2.2999999999999998</v>
      </c>
      <c r="BO453" t="s">
        <v>5</v>
      </c>
      <c r="BP453">
        <v>1</v>
      </c>
      <c r="BQ453" t="s">
        <v>5</v>
      </c>
      <c r="BR453" t="s">
        <v>8</v>
      </c>
      <c r="BS453" t="s">
        <v>348</v>
      </c>
      <c r="BT453">
        <v>500</v>
      </c>
      <c r="BU453" t="s">
        <v>6</v>
      </c>
      <c r="BV453" t="s">
        <v>31</v>
      </c>
      <c r="BW453" t="s">
        <v>4</v>
      </c>
      <c r="BX453" t="s">
        <v>347</v>
      </c>
      <c r="BY453" t="s">
        <v>56</v>
      </c>
      <c r="BZ453" t="s">
        <v>1</v>
      </c>
      <c r="CA453" t="s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90"/>
        <v>0</v>
      </c>
      <c r="FB453" t="b">
        <f t="shared" si="91"/>
        <v>0</v>
      </c>
    </row>
    <row r="454" spans="1:158" hidden="1" x14ac:dyDescent="0.2">
      <c r="A454">
        <v>533</v>
      </c>
      <c r="B454" s="7" t="s">
        <v>623</v>
      </c>
      <c r="C454" t="s">
        <v>17</v>
      </c>
      <c r="D454">
        <v>404383086</v>
      </c>
      <c r="E454" t="s">
        <v>283</v>
      </c>
      <c r="G454" t="s">
        <v>6</v>
      </c>
      <c r="H454" s="1">
        <v>2</v>
      </c>
      <c r="I454" s="1">
        <v>98</v>
      </c>
      <c r="J454" s="1">
        <f>VLOOKUP(B454,'[4]AVL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85"/>
        <v>30870</v>
      </c>
      <c r="AL454" s="1">
        <f t="shared" si="86"/>
        <v>33000</v>
      </c>
      <c r="AM454" s="1">
        <f t="shared" si="96"/>
        <v>6791.4</v>
      </c>
      <c r="AN454" s="1">
        <f t="shared" si="97"/>
        <v>7260</v>
      </c>
      <c r="AO454" s="1">
        <f t="shared" si="98"/>
        <v>468.60000000000036</v>
      </c>
      <c r="AP454" s="1" t="s">
        <v>26</v>
      </c>
      <c r="AQ454" s="1">
        <f>VLOOKUP($B454,'[2]AVL F03 05.05.26_לעבוד'!$B$29:$H$721,6,)</f>
        <v>0</v>
      </c>
      <c r="AR454" s="1" t="s">
        <v>25</v>
      </c>
      <c r="AS454" s="1" t="s">
        <v>14</v>
      </c>
      <c r="AT454">
        <f t="shared" si="92"/>
        <v>21.56</v>
      </c>
      <c r="AU454" t="str">
        <f>VLOOKUP(B454,'[3]AVL F03 05.05.26_לעבוד'!$B$27:$B$694,1,)</f>
        <v>GBLC03-LF-T7</v>
      </c>
      <c r="AW454" t="s">
        <v>1760</v>
      </c>
      <c r="AX454" t="s">
        <v>218</v>
      </c>
      <c r="AY454">
        <v>0.22</v>
      </c>
      <c r="AZ454" t="s">
        <v>0</v>
      </c>
      <c r="BA454">
        <v>2</v>
      </c>
      <c r="BB454" t="s">
        <v>13</v>
      </c>
      <c r="BC454">
        <v>100</v>
      </c>
      <c r="BD454">
        <v>68</v>
      </c>
      <c r="BE454" t="s">
        <v>219</v>
      </c>
      <c r="BF454">
        <v>0</v>
      </c>
      <c r="BG454">
        <v>0.22</v>
      </c>
      <c r="BH454">
        <v>20</v>
      </c>
      <c r="BI454" t="s">
        <v>11</v>
      </c>
      <c r="BJ454" t="s">
        <v>213</v>
      </c>
      <c r="BK454" t="s">
        <v>5</v>
      </c>
      <c r="BL454">
        <v>1</v>
      </c>
      <c r="BM454" t="s">
        <v>84</v>
      </c>
      <c r="BN454">
        <v>0.22</v>
      </c>
      <c r="BO454" t="s">
        <v>5</v>
      </c>
      <c r="BP454">
        <v>1</v>
      </c>
      <c r="BQ454" t="s">
        <v>5</v>
      </c>
      <c r="BR454" t="s">
        <v>8</v>
      </c>
      <c r="BS454" t="s">
        <v>212</v>
      </c>
      <c r="BT454">
        <v>3000</v>
      </c>
      <c r="BU454" t="s">
        <v>6</v>
      </c>
      <c r="BV454" t="s">
        <v>31</v>
      </c>
      <c r="BW454" t="s">
        <v>50</v>
      </c>
      <c r="BX454" t="s">
        <v>3</v>
      </c>
      <c r="BY454" t="s">
        <v>218</v>
      </c>
      <c r="BZ454" t="s">
        <v>1</v>
      </c>
      <c r="CA454" t="s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90"/>
        <v>0</v>
      </c>
      <c r="FB454" t="b">
        <f t="shared" si="91"/>
        <v>0</v>
      </c>
    </row>
    <row r="455" spans="1:158" hidden="1" x14ac:dyDescent="0.2">
      <c r="A455">
        <v>534</v>
      </c>
      <c r="B455" s="7" t="s">
        <v>622</v>
      </c>
      <c r="C455" t="s">
        <v>17</v>
      </c>
      <c r="D455">
        <v>400495390</v>
      </c>
      <c r="E455" t="s">
        <v>621</v>
      </c>
      <c r="G455" t="s">
        <v>6</v>
      </c>
      <c r="H455" s="1">
        <v>2</v>
      </c>
      <c r="I455" s="1">
        <v>46</v>
      </c>
      <c r="J455" s="1">
        <f>VLOOKUP(B455,'[4]AVL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85"/>
        <v>14490</v>
      </c>
      <c r="AL455" s="1">
        <f t="shared" si="86"/>
        <v>15000</v>
      </c>
      <c r="AM455" s="1">
        <f t="shared" si="96"/>
        <v>3187.8</v>
      </c>
      <c r="AN455" s="1">
        <f t="shared" si="97"/>
        <v>3300</v>
      </c>
      <c r="AO455" s="1">
        <f t="shared" si="98"/>
        <v>112.19999999999982</v>
      </c>
      <c r="AP455" s="1" t="s">
        <v>26</v>
      </c>
      <c r="AQ455" s="1">
        <f>VLOOKUP($B455,'[2]AVL F03 05.05.26_לעבוד'!$B$29:$H$721,6,)</f>
        <v>0</v>
      </c>
      <c r="AR455" s="1" t="s">
        <v>25</v>
      </c>
      <c r="AS455" s="1" t="s">
        <v>14</v>
      </c>
      <c r="AT455">
        <f t="shared" si="92"/>
        <v>10.119999999999999</v>
      </c>
      <c r="AU455" t="str">
        <f>VLOOKUP(B455,'[3]AVL F03 05.05.26_לעבוד'!$B$27:$B$694,1,)</f>
        <v>GBLC05C-LF-T7</v>
      </c>
      <c r="AW455" t="s">
        <v>1760</v>
      </c>
      <c r="AX455">
        <v>1</v>
      </c>
      <c r="AY455">
        <v>0.22</v>
      </c>
      <c r="AZ455" t="s">
        <v>0</v>
      </c>
      <c r="BA455">
        <v>2</v>
      </c>
      <c r="BB455" t="s">
        <v>13</v>
      </c>
      <c r="BC455">
        <v>100</v>
      </c>
      <c r="BD455">
        <v>43</v>
      </c>
      <c r="BE455" t="s">
        <v>219</v>
      </c>
      <c r="BF455">
        <v>0</v>
      </c>
      <c r="BG455">
        <v>0.22</v>
      </c>
      <c r="BH455">
        <v>20</v>
      </c>
      <c r="BI455" t="s">
        <v>11</v>
      </c>
      <c r="BJ455" t="s">
        <v>213</v>
      </c>
      <c r="BK455" t="s">
        <v>5</v>
      </c>
      <c r="BL455">
        <v>1</v>
      </c>
      <c r="BM455" t="s">
        <v>38</v>
      </c>
      <c r="BN455">
        <v>0.22</v>
      </c>
      <c r="BO455" t="s">
        <v>5</v>
      </c>
      <c r="BP455">
        <v>1</v>
      </c>
      <c r="BQ455" t="s">
        <v>5</v>
      </c>
      <c r="BR455" t="s">
        <v>8</v>
      </c>
      <c r="BS455" t="s">
        <v>212</v>
      </c>
      <c r="BT455">
        <v>3000</v>
      </c>
      <c r="BU455" t="s">
        <v>6</v>
      </c>
      <c r="BV455" t="s">
        <v>31</v>
      </c>
      <c r="BW455" t="s">
        <v>50</v>
      </c>
      <c r="BX455" t="s">
        <v>3</v>
      </c>
      <c r="BY455">
        <v>1</v>
      </c>
      <c r="BZ455" t="s">
        <v>29</v>
      </c>
      <c r="CA455" t="s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90"/>
        <v>0</v>
      </c>
      <c r="FB455" t="b">
        <f t="shared" si="91"/>
        <v>0</v>
      </c>
    </row>
    <row r="456" spans="1:158" hidden="1" x14ac:dyDescent="0.2">
      <c r="A456">
        <v>535</v>
      </c>
      <c r="B456" s="7" t="s">
        <v>620</v>
      </c>
      <c r="C456" t="s">
        <v>17</v>
      </c>
      <c r="D456">
        <v>423221526</v>
      </c>
      <c r="E456" t="s">
        <v>619</v>
      </c>
      <c r="G456" t="s">
        <v>6</v>
      </c>
      <c r="H456" s="1">
        <v>1</v>
      </c>
      <c r="I456" s="1">
        <v>4</v>
      </c>
      <c r="J456" s="1">
        <f>VLOOKUP(B456,'[4]AVL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85"/>
        <v>1260</v>
      </c>
      <c r="AL456" s="1">
        <f t="shared" si="86"/>
        <v>15000</v>
      </c>
      <c r="AQ456" s="1">
        <f>VLOOKUP($B456,'[2]AVL F03 05.05.26_לעבוד'!$B$29:$H$721,6,)</f>
        <v>0</v>
      </c>
      <c r="AR456" s="1" t="s">
        <v>25</v>
      </c>
      <c r="AS456" s="1" t="s">
        <v>14</v>
      </c>
      <c r="AT456">
        <f t="shared" si="92"/>
        <v>0.16</v>
      </c>
      <c r="AU456" t="str">
        <f>VLOOKUP(B456,'[3]AVL F03 05.05.26_לעבוד'!$B$27:$B$694,1,)</f>
        <v>GRM0335C1H1R8WA01D</v>
      </c>
      <c r="AW456" t="s">
        <v>1722</v>
      </c>
      <c r="AX456" t="s">
        <v>2</v>
      </c>
      <c r="AY456">
        <v>0.04</v>
      </c>
      <c r="AZ456" t="s">
        <v>0</v>
      </c>
      <c r="BA456">
        <v>1</v>
      </c>
      <c r="BB456" t="s">
        <v>13</v>
      </c>
      <c r="BC456">
        <v>356</v>
      </c>
      <c r="BD456">
        <v>73</v>
      </c>
      <c r="BE456" t="s">
        <v>24</v>
      </c>
      <c r="BF456">
        <v>0</v>
      </c>
      <c r="BG456">
        <v>0.4</v>
      </c>
      <c r="BH456">
        <v>20</v>
      </c>
      <c r="BI456" t="s">
        <v>11</v>
      </c>
      <c r="BJ456" t="s">
        <v>23</v>
      </c>
      <c r="BK456" t="s">
        <v>5</v>
      </c>
      <c r="BL456">
        <v>1</v>
      </c>
      <c r="BM456" t="s">
        <v>9</v>
      </c>
      <c r="BN456">
        <v>0.04</v>
      </c>
      <c r="BO456" t="s">
        <v>5</v>
      </c>
      <c r="BP456">
        <v>1</v>
      </c>
      <c r="BQ456" t="s">
        <v>5</v>
      </c>
      <c r="BR456" t="s">
        <v>8</v>
      </c>
      <c r="BS456" t="s">
        <v>21</v>
      </c>
      <c r="BT456">
        <v>15000</v>
      </c>
      <c r="BU456" t="s">
        <v>6</v>
      </c>
      <c r="BV456" t="s">
        <v>31</v>
      </c>
      <c r="BW456" t="s">
        <v>20</v>
      </c>
      <c r="BX456" t="s">
        <v>3</v>
      </c>
      <c r="BY456" t="s">
        <v>2</v>
      </c>
      <c r="BZ456" t="s">
        <v>1</v>
      </c>
      <c r="CA456" t="s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90"/>
        <v>0</v>
      </c>
      <c r="FB456" t="b">
        <f t="shared" si="91"/>
        <v>0</v>
      </c>
    </row>
    <row r="457" spans="1:158" hidden="1" x14ac:dyDescent="0.2">
      <c r="A457">
        <v>536</v>
      </c>
      <c r="B457" s="7" t="s">
        <v>618</v>
      </c>
      <c r="C457" t="s">
        <v>17</v>
      </c>
      <c r="D457">
        <v>423178196</v>
      </c>
      <c r="E457" t="s">
        <v>617</v>
      </c>
      <c r="G457" t="s">
        <v>6</v>
      </c>
      <c r="H457" s="1">
        <v>2</v>
      </c>
      <c r="I457" s="1">
        <v>4</v>
      </c>
      <c r="J457" s="1">
        <f>VLOOKUP(B457,'[4]AVL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85"/>
        <v>1260</v>
      </c>
      <c r="AL457" s="1">
        <f t="shared" si="86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26</v>
      </c>
      <c r="AQ457" s="1">
        <f>VLOOKUP($B457,'[2]AVL F03 05.05.26_לעבוד'!$B$29:$H$721,6,)</f>
        <v>0</v>
      </c>
      <c r="AR457" s="1" t="s">
        <v>46</v>
      </c>
      <c r="AS457" s="1" t="s">
        <v>14</v>
      </c>
      <c r="AT457">
        <f t="shared" si="92"/>
        <v>0.16</v>
      </c>
      <c r="AU457" t="str">
        <f>VLOOKUP(B457,'[3]AVL F03 05.05.26_לעבוד'!$B$27:$B$694,1,)</f>
        <v>GRM0335C1H1R9WA01D</v>
      </c>
      <c r="AW457" t="s">
        <v>1748</v>
      </c>
      <c r="AX457" t="s">
        <v>2</v>
      </c>
      <c r="AY457">
        <v>0.04</v>
      </c>
      <c r="AZ457" t="s">
        <v>0</v>
      </c>
      <c r="BA457">
        <v>2</v>
      </c>
      <c r="BB457" t="s">
        <v>13</v>
      </c>
      <c r="BC457">
        <v>96</v>
      </c>
      <c r="BD457">
        <v>48</v>
      </c>
      <c r="BE457" t="s">
        <v>24</v>
      </c>
      <c r="BF457">
        <v>0</v>
      </c>
      <c r="BG457">
        <v>0.4</v>
      </c>
      <c r="BH457">
        <v>20</v>
      </c>
      <c r="BI457" t="s">
        <v>11</v>
      </c>
      <c r="BJ457" t="s">
        <v>23</v>
      </c>
      <c r="BK457" t="s">
        <v>5</v>
      </c>
      <c r="BL457">
        <v>1</v>
      </c>
      <c r="BM457" t="s">
        <v>22</v>
      </c>
      <c r="BN457">
        <v>0.04</v>
      </c>
      <c r="BO457" t="s">
        <v>5</v>
      </c>
      <c r="BP457">
        <v>1</v>
      </c>
      <c r="BQ457" t="s">
        <v>5</v>
      </c>
      <c r="BR457" t="s">
        <v>8</v>
      </c>
      <c r="BS457" t="s">
        <v>21</v>
      </c>
      <c r="BT457">
        <v>15000</v>
      </c>
      <c r="BU457" t="s">
        <v>6</v>
      </c>
      <c r="BV457" t="s">
        <v>31</v>
      </c>
      <c r="BW457" t="s">
        <v>20</v>
      </c>
      <c r="BX457" t="s">
        <v>3</v>
      </c>
      <c r="BY457" t="s">
        <v>2</v>
      </c>
      <c r="BZ457" t="s">
        <v>1</v>
      </c>
      <c r="CA457" t="s">
        <v>0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5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90"/>
        <v>0</v>
      </c>
      <c r="FB457" t="b">
        <f t="shared" si="91"/>
        <v>0</v>
      </c>
    </row>
    <row r="458" spans="1:158" hidden="1" x14ac:dyDescent="0.2">
      <c r="A458">
        <v>537</v>
      </c>
      <c r="B458" s="7" t="s">
        <v>616</v>
      </c>
      <c r="C458" t="s">
        <v>17</v>
      </c>
      <c r="D458">
        <v>400747908</v>
      </c>
      <c r="E458" t="s">
        <v>615</v>
      </c>
      <c r="G458" t="s">
        <v>6</v>
      </c>
      <c r="H458" s="1">
        <v>2</v>
      </c>
      <c r="I458" s="1">
        <v>11</v>
      </c>
      <c r="J458" s="1">
        <f>VLOOKUP(B458,'[4]AVL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85"/>
        <v>3465</v>
      </c>
      <c r="AL458" s="1">
        <f t="shared" si="86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26</v>
      </c>
      <c r="AQ458" s="1">
        <f>VLOOKUP($B458,'[2]AVL F03 05.05.26_לעבוד'!$B$29:$H$721,6,)</f>
        <v>0</v>
      </c>
      <c r="AR458" s="1" t="s">
        <v>46</v>
      </c>
      <c r="AS458" s="1" t="s">
        <v>14</v>
      </c>
      <c r="AT458">
        <v>0.05</v>
      </c>
      <c r="AU458" t="str">
        <f>VLOOKUP(B458,'[3]AVL F03 05.05.26_לעבוד'!$B$27:$B$694,1,)</f>
        <v>GRM0335C1H2R2WA01D</v>
      </c>
      <c r="AW458" t="s">
        <v>1748</v>
      </c>
      <c r="AX458" t="s">
        <v>2</v>
      </c>
      <c r="AY458">
        <f>AT458</f>
        <v>0.05</v>
      </c>
      <c r="AZ458" t="s">
        <v>0</v>
      </c>
      <c r="BA458">
        <v>2</v>
      </c>
      <c r="BB458" t="s">
        <v>13</v>
      </c>
      <c r="BC458">
        <v>96</v>
      </c>
      <c r="BD458">
        <v>60</v>
      </c>
      <c r="BE458" t="s">
        <v>24</v>
      </c>
      <c r="BF458">
        <v>0</v>
      </c>
      <c r="BG458">
        <v>5.25</v>
      </c>
      <c r="BH458">
        <v>20</v>
      </c>
      <c r="BI458" t="s">
        <v>11</v>
      </c>
      <c r="BJ458" t="s">
        <v>23</v>
      </c>
      <c r="BK458" t="s">
        <v>5</v>
      </c>
      <c r="BL458">
        <v>1</v>
      </c>
      <c r="BM458" t="s">
        <v>22</v>
      </c>
      <c r="BN458">
        <v>0</v>
      </c>
      <c r="BO458" t="s">
        <v>5</v>
      </c>
      <c r="BP458">
        <v>1</v>
      </c>
      <c r="BQ458" t="s">
        <v>5</v>
      </c>
      <c r="BR458" t="s">
        <v>8</v>
      </c>
      <c r="BS458" t="s">
        <v>21</v>
      </c>
      <c r="BT458">
        <v>15000</v>
      </c>
      <c r="BU458" t="s">
        <v>6</v>
      </c>
      <c r="BV458" t="s">
        <v>31</v>
      </c>
      <c r="BW458" t="s">
        <v>20</v>
      </c>
      <c r="BX458" t="s">
        <v>3</v>
      </c>
      <c r="BY458" t="s">
        <v>2</v>
      </c>
      <c r="BZ458" t="s">
        <v>1</v>
      </c>
      <c r="CA458" t="s">
        <v>0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5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90"/>
        <v>0</v>
      </c>
      <c r="FB458" t="b">
        <f t="shared" si="91"/>
        <v>0</v>
      </c>
    </row>
    <row r="459" spans="1:158" hidden="1" x14ac:dyDescent="0.2">
      <c r="A459">
        <v>538</v>
      </c>
      <c r="B459" s="7" t="s">
        <v>614</v>
      </c>
      <c r="C459" t="s">
        <v>17</v>
      </c>
      <c r="D459">
        <v>400747905</v>
      </c>
      <c r="E459" t="s">
        <v>613</v>
      </c>
      <c r="G459" t="s">
        <v>6</v>
      </c>
      <c r="H459" s="1">
        <v>2</v>
      </c>
      <c r="I459" s="1">
        <v>24</v>
      </c>
      <c r="J459" s="1">
        <f>VLOOKUP(B459,'[4]AVL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85"/>
        <v>7560</v>
      </c>
      <c r="AL459" s="1">
        <f t="shared" si="86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26</v>
      </c>
      <c r="AQ459" s="1">
        <f>VLOOKUP($B459,'[2]AVL F03 05.05.26_לעבוד'!$B$29:$H$721,6,)</f>
        <v>0</v>
      </c>
      <c r="AR459" s="1" t="s">
        <v>25</v>
      </c>
      <c r="AS459" s="1" t="s">
        <v>14</v>
      </c>
      <c r="AT459">
        <v>0.05</v>
      </c>
      <c r="AU459" t="str">
        <f>VLOOKUP(B459,'[3]AVL F03 05.05.26_לעבוד'!$B$27:$B$694,1,)</f>
        <v>GRM0335C1H330FA01D</v>
      </c>
      <c r="AW459" t="s">
        <v>1742</v>
      </c>
      <c r="AX459" t="s">
        <v>2</v>
      </c>
      <c r="AY459">
        <f>AT459</f>
        <v>0.05</v>
      </c>
      <c r="AZ459" t="s">
        <v>0</v>
      </c>
      <c r="BA459">
        <v>2</v>
      </c>
      <c r="BB459" t="s">
        <v>13</v>
      </c>
      <c r="BC459">
        <v>96</v>
      </c>
      <c r="BD459">
        <v>60</v>
      </c>
      <c r="BE459" t="s">
        <v>24</v>
      </c>
      <c r="BF459">
        <v>0</v>
      </c>
      <c r="BG459">
        <v>0</v>
      </c>
      <c r="BH459">
        <v>20</v>
      </c>
      <c r="BI459" t="s">
        <v>11</v>
      </c>
      <c r="BJ459" t="s">
        <v>23</v>
      </c>
      <c r="BK459" t="s">
        <v>5</v>
      </c>
      <c r="BL459">
        <v>1</v>
      </c>
      <c r="BM459" t="s">
        <v>22</v>
      </c>
      <c r="BN459">
        <v>0</v>
      </c>
      <c r="BO459" t="s">
        <v>5</v>
      </c>
      <c r="BP459">
        <v>1</v>
      </c>
      <c r="BQ459" t="s">
        <v>5</v>
      </c>
      <c r="BR459" t="s">
        <v>8</v>
      </c>
      <c r="BS459" t="s">
        <v>21</v>
      </c>
      <c r="BT459">
        <v>15000</v>
      </c>
      <c r="BU459" t="s">
        <v>6</v>
      </c>
      <c r="BV459" t="s">
        <v>31</v>
      </c>
      <c r="BW459" t="s">
        <v>20</v>
      </c>
      <c r="BX459" t="s">
        <v>3</v>
      </c>
      <c r="BY459" t="s">
        <v>2</v>
      </c>
      <c r="BZ459" t="s">
        <v>1</v>
      </c>
      <c r="CA459" t="s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90"/>
        <v>0</v>
      </c>
      <c r="FB459" t="b">
        <f t="shared" si="91"/>
        <v>0</v>
      </c>
    </row>
    <row r="460" spans="1:158" hidden="1" x14ac:dyDescent="0.2">
      <c r="A460">
        <v>539</v>
      </c>
      <c r="B460" s="7" t="s">
        <v>612</v>
      </c>
      <c r="C460" t="s">
        <v>17</v>
      </c>
      <c r="D460">
        <v>423178194</v>
      </c>
      <c r="E460" t="s">
        <v>611</v>
      </c>
      <c r="G460" t="s">
        <v>6</v>
      </c>
      <c r="H460" s="1">
        <v>2</v>
      </c>
      <c r="I460" s="1">
        <v>8</v>
      </c>
      <c r="J460" s="1">
        <f>VLOOKUP(B460,'[4]AVL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85"/>
        <v>2520</v>
      </c>
      <c r="AL460" s="1">
        <f t="shared" si="86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26</v>
      </c>
      <c r="AQ460" s="1">
        <f>VLOOKUP($B460,'[2]AVL F03 05.05.26_לעבוד'!$B$29:$H$721,6,)</f>
        <v>0</v>
      </c>
      <c r="AR460" s="1" t="s">
        <v>25</v>
      </c>
      <c r="AS460" s="1" t="s">
        <v>14</v>
      </c>
      <c r="AT460">
        <v>0.05</v>
      </c>
      <c r="AU460" t="str">
        <f>VLOOKUP(B460,'[3]AVL F03 05.05.26_לעבוד'!$B$27:$B$694,1,)</f>
        <v>GRM0335C1H3R3WA01D</v>
      </c>
      <c r="AW460" t="s">
        <v>1722</v>
      </c>
      <c r="AX460" t="s">
        <v>2</v>
      </c>
      <c r="AY460">
        <f>AT460</f>
        <v>0.05</v>
      </c>
      <c r="AZ460" t="s">
        <v>0</v>
      </c>
      <c r="BA460">
        <v>2</v>
      </c>
      <c r="BB460" t="s">
        <v>13</v>
      </c>
      <c r="BC460">
        <v>96</v>
      </c>
      <c r="BD460">
        <v>114</v>
      </c>
      <c r="BE460" t="s">
        <v>24</v>
      </c>
      <c r="BF460">
        <v>0</v>
      </c>
      <c r="BG460">
        <v>0</v>
      </c>
      <c r="BH460">
        <v>20</v>
      </c>
      <c r="BI460" t="s">
        <v>11</v>
      </c>
      <c r="BJ460" t="s">
        <v>23</v>
      </c>
      <c r="BK460" t="s">
        <v>5</v>
      </c>
      <c r="BL460">
        <v>1</v>
      </c>
      <c r="BM460" t="s">
        <v>22</v>
      </c>
      <c r="BN460">
        <v>0</v>
      </c>
      <c r="BO460" t="s">
        <v>5</v>
      </c>
      <c r="BP460">
        <v>1</v>
      </c>
      <c r="BQ460" t="s">
        <v>5</v>
      </c>
      <c r="BR460" t="s">
        <v>8</v>
      </c>
      <c r="BS460" t="s">
        <v>21</v>
      </c>
      <c r="BT460">
        <v>15000</v>
      </c>
      <c r="BU460" t="s">
        <v>6</v>
      </c>
      <c r="BV460" t="s">
        <v>5</v>
      </c>
      <c r="BW460" t="s">
        <v>20</v>
      </c>
      <c r="BX460" t="s">
        <v>3</v>
      </c>
      <c r="BY460" t="s">
        <v>2</v>
      </c>
      <c r="BZ460" t="s">
        <v>1</v>
      </c>
      <c r="CA460" t="s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90"/>
        <v>0</v>
      </c>
      <c r="FB460" t="b">
        <f t="shared" si="91"/>
        <v>0</v>
      </c>
    </row>
    <row r="461" spans="1:158" hidden="1" x14ac:dyDescent="0.2">
      <c r="A461">
        <v>540</v>
      </c>
      <c r="B461" s="7" t="s">
        <v>610</v>
      </c>
      <c r="C461" t="s">
        <v>17</v>
      </c>
      <c r="D461">
        <v>423221527</v>
      </c>
      <c r="E461" t="s">
        <v>609</v>
      </c>
      <c r="G461" t="s">
        <v>6</v>
      </c>
      <c r="H461" s="1">
        <v>2</v>
      </c>
      <c r="I461" s="1">
        <v>4</v>
      </c>
      <c r="J461" s="1">
        <f>VLOOKUP(B461,'[4]AVL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85"/>
        <v>1260</v>
      </c>
      <c r="AL461" s="1">
        <f t="shared" si="86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26</v>
      </c>
      <c r="AQ461" s="1">
        <f>VLOOKUP($B461,'[2]AVL F03 05.05.26_לעבוד'!$B$29:$H$721,6,)</f>
        <v>0</v>
      </c>
      <c r="AR461" s="1" t="s">
        <v>25</v>
      </c>
      <c r="AS461" s="1" t="s">
        <v>14</v>
      </c>
      <c r="AT461">
        <f>SUM(K461:AJ461)*AY461</f>
        <v>0.16</v>
      </c>
      <c r="AU461" t="str">
        <f>VLOOKUP(B461,'[3]AVL F03 05.05.26_לעבוד'!$B$27:$B$694,1,)</f>
        <v>GRM0335C1HR20WA01D</v>
      </c>
      <c r="AW461" t="s">
        <v>1722</v>
      </c>
      <c r="AX461" t="s">
        <v>2</v>
      </c>
      <c r="AY461">
        <v>0.04</v>
      </c>
      <c r="AZ461" t="s">
        <v>0</v>
      </c>
      <c r="BA461">
        <v>2</v>
      </c>
      <c r="BB461" t="s">
        <v>13</v>
      </c>
      <c r="BC461">
        <v>96</v>
      </c>
      <c r="BD461">
        <v>48</v>
      </c>
      <c r="BE461" t="s">
        <v>24</v>
      </c>
      <c r="BF461">
        <v>0</v>
      </c>
      <c r="BG461">
        <v>0.4</v>
      </c>
      <c r="BH461">
        <v>20</v>
      </c>
      <c r="BI461" t="s">
        <v>11</v>
      </c>
      <c r="BJ461" t="s">
        <v>23</v>
      </c>
      <c r="BK461" t="s">
        <v>5</v>
      </c>
      <c r="BL461">
        <v>1</v>
      </c>
      <c r="BM461" t="s">
        <v>22</v>
      </c>
      <c r="BN461">
        <v>0.04</v>
      </c>
      <c r="BO461" t="s">
        <v>5</v>
      </c>
      <c r="BP461">
        <v>1</v>
      </c>
      <c r="BQ461" t="s">
        <v>5</v>
      </c>
      <c r="BR461" t="s">
        <v>8</v>
      </c>
      <c r="BS461" t="s">
        <v>21</v>
      </c>
      <c r="BT461">
        <v>15000</v>
      </c>
      <c r="BU461" t="s">
        <v>6</v>
      </c>
      <c r="BV461" t="s">
        <v>31</v>
      </c>
      <c r="BW461" t="s">
        <v>20</v>
      </c>
      <c r="BX461" t="s">
        <v>3</v>
      </c>
      <c r="BY461" t="s">
        <v>2</v>
      </c>
      <c r="BZ461" t="s">
        <v>1</v>
      </c>
      <c r="CA461" t="s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90"/>
        <v>0</v>
      </c>
      <c r="FB461" t="b">
        <f t="shared" si="91"/>
        <v>0</v>
      </c>
    </row>
    <row r="462" spans="1:158" hidden="1" x14ac:dyDescent="0.2">
      <c r="A462">
        <v>541</v>
      </c>
      <c r="B462" s="7" t="s">
        <v>608</v>
      </c>
      <c r="C462" t="s">
        <v>17</v>
      </c>
      <c r="D462">
        <v>423221528</v>
      </c>
      <c r="E462" t="s">
        <v>607</v>
      </c>
      <c r="G462" t="s">
        <v>6</v>
      </c>
      <c r="H462" s="1">
        <v>1</v>
      </c>
      <c r="I462" s="1">
        <v>4</v>
      </c>
      <c r="J462" s="1">
        <f>VLOOKUP(B462,'[4]AVL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85"/>
        <v>1260</v>
      </c>
      <c r="AL462" s="1">
        <f t="shared" si="86"/>
        <v>15000</v>
      </c>
      <c r="AQ462" s="1">
        <f>VLOOKUP($B462,'[2]AVL F03 05.05.26_לעבוד'!$B$29:$H$721,6,)</f>
        <v>0</v>
      </c>
      <c r="AR462" s="1" t="s">
        <v>25</v>
      </c>
      <c r="AS462" s="1" t="s">
        <v>14</v>
      </c>
      <c r="AT462">
        <f>SUM(K462:AJ462)*AY462</f>
        <v>0.16</v>
      </c>
      <c r="AU462" t="str">
        <f>VLOOKUP(B462,'[3]AVL F03 05.05.26_לעבוד'!$B$27:$B$694,1,)</f>
        <v>GRM0335C1HR80WA01D</v>
      </c>
      <c r="AW462" t="s">
        <v>1722</v>
      </c>
      <c r="AX462" t="s">
        <v>2</v>
      </c>
      <c r="AY462">
        <v>0.04</v>
      </c>
      <c r="AZ462" t="s">
        <v>0</v>
      </c>
      <c r="BA462">
        <v>1</v>
      </c>
      <c r="BB462" t="s">
        <v>13</v>
      </c>
      <c r="BC462">
        <v>322</v>
      </c>
      <c r="BD462">
        <v>48</v>
      </c>
      <c r="BE462" t="s">
        <v>24</v>
      </c>
      <c r="BF462">
        <v>0</v>
      </c>
      <c r="BG462">
        <v>0.4</v>
      </c>
      <c r="BH462">
        <v>20</v>
      </c>
      <c r="BI462" t="s">
        <v>11</v>
      </c>
      <c r="BJ462" t="s">
        <v>23</v>
      </c>
      <c r="BK462" t="s">
        <v>5</v>
      </c>
      <c r="BL462">
        <v>1</v>
      </c>
      <c r="BM462" t="s">
        <v>22</v>
      </c>
      <c r="BN462">
        <v>0.04</v>
      </c>
      <c r="BO462" t="s">
        <v>5</v>
      </c>
      <c r="BP462">
        <v>1</v>
      </c>
      <c r="BQ462" t="s">
        <v>5</v>
      </c>
      <c r="BR462" t="s">
        <v>8</v>
      </c>
      <c r="BS462" t="s">
        <v>21</v>
      </c>
      <c r="BT462">
        <v>15000</v>
      </c>
      <c r="BU462" t="s">
        <v>6</v>
      </c>
      <c r="BV462" t="s">
        <v>31</v>
      </c>
      <c r="BW462" t="s">
        <v>20</v>
      </c>
      <c r="BX462" t="s">
        <v>3</v>
      </c>
      <c r="BY462" t="s">
        <v>2</v>
      </c>
      <c r="BZ462" t="s">
        <v>1</v>
      </c>
      <c r="CA462" t="s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90"/>
        <v>0</v>
      </c>
      <c r="FB462" t="b">
        <f t="shared" si="91"/>
        <v>0</v>
      </c>
    </row>
    <row r="463" spans="1:158" hidden="1" x14ac:dyDescent="0.2">
      <c r="A463">
        <v>542</v>
      </c>
      <c r="B463" s="7" t="s">
        <v>606</v>
      </c>
      <c r="C463" t="s">
        <v>17</v>
      </c>
      <c r="D463">
        <v>423164051</v>
      </c>
      <c r="E463" t="s">
        <v>605</v>
      </c>
      <c r="G463" t="s">
        <v>6</v>
      </c>
      <c r="H463" s="1">
        <v>2</v>
      </c>
      <c r="I463" s="1">
        <v>8</v>
      </c>
      <c r="J463" s="1">
        <f>VLOOKUP(B463,'[4]AVL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85"/>
        <v>2520</v>
      </c>
      <c r="AL463" s="1">
        <f t="shared" si="86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26</v>
      </c>
      <c r="AQ463" s="1">
        <f>VLOOKUP($B463,'[2]AVL F03 05.05.26_לעבוד'!$B$29:$H$721,6,)</f>
        <v>0</v>
      </c>
      <c r="AR463" s="1" t="s">
        <v>25</v>
      </c>
      <c r="AS463" s="1" t="s">
        <v>14</v>
      </c>
      <c r="AT463">
        <v>0.05</v>
      </c>
      <c r="AU463" t="str">
        <f>VLOOKUP(B463,'[3]AVL F03 05.05.26_לעבוד'!$B$27:$B$694,1,)</f>
        <v>GRM0335C2A3R0WA01D</v>
      </c>
      <c r="AW463" t="s">
        <v>1722</v>
      </c>
      <c r="AX463" t="s">
        <v>2</v>
      </c>
      <c r="AY463">
        <f>AT463</f>
        <v>0.05</v>
      </c>
      <c r="AZ463" t="s">
        <v>0</v>
      </c>
      <c r="BA463">
        <v>2</v>
      </c>
      <c r="BB463" t="s">
        <v>13</v>
      </c>
      <c r="BC463">
        <v>96</v>
      </c>
      <c r="BD463">
        <v>114</v>
      </c>
      <c r="BE463" t="s">
        <v>24</v>
      </c>
      <c r="BF463">
        <v>0</v>
      </c>
      <c r="BG463">
        <v>0</v>
      </c>
      <c r="BH463">
        <v>20</v>
      </c>
      <c r="BI463" t="s">
        <v>11</v>
      </c>
      <c r="BJ463" t="s">
        <v>23</v>
      </c>
      <c r="BK463" t="s">
        <v>5</v>
      </c>
      <c r="BL463">
        <v>1</v>
      </c>
      <c r="BM463" t="s">
        <v>22</v>
      </c>
      <c r="BN463">
        <v>0</v>
      </c>
      <c r="BO463" t="s">
        <v>5</v>
      </c>
      <c r="BP463">
        <v>1</v>
      </c>
      <c r="BQ463" t="s">
        <v>5</v>
      </c>
      <c r="BR463" t="s">
        <v>8</v>
      </c>
      <c r="BS463" t="s">
        <v>21</v>
      </c>
      <c r="BT463">
        <v>15000</v>
      </c>
      <c r="BU463" t="s">
        <v>6</v>
      </c>
      <c r="BV463" t="s">
        <v>5</v>
      </c>
      <c r="BW463" t="s">
        <v>20</v>
      </c>
      <c r="BX463" t="s">
        <v>3</v>
      </c>
      <c r="BY463" t="s">
        <v>2</v>
      </c>
      <c r="BZ463" t="s">
        <v>1</v>
      </c>
      <c r="CA463" t="s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90"/>
        <v>0</v>
      </c>
      <c r="FB463" t="b">
        <f t="shared" si="91"/>
        <v>0</v>
      </c>
    </row>
    <row r="464" spans="1:158" hidden="1" x14ac:dyDescent="0.2">
      <c r="A464">
        <v>543</v>
      </c>
      <c r="B464" s="7" t="s">
        <v>604</v>
      </c>
      <c r="C464" t="s">
        <v>17</v>
      </c>
      <c r="D464">
        <v>423221529</v>
      </c>
      <c r="E464" t="s">
        <v>603</v>
      </c>
      <c r="G464" t="s">
        <v>6</v>
      </c>
      <c r="H464" s="1">
        <v>2</v>
      </c>
      <c r="I464" s="1">
        <v>8</v>
      </c>
      <c r="J464" s="1">
        <f>VLOOKUP(B464,'[4]AVL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85"/>
        <v>2520</v>
      </c>
      <c r="AL464" s="1">
        <f t="shared" si="86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26</v>
      </c>
      <c r="AQ464" s="1">
        <f>VLOOKUP($B464,'[2]AVL F03 05.05.26_לעבוד'!$B$29:$H$721,6,)</f>
        <v>0</v>
      </c>
      <c r="AR464" s="1" t="s">
        <v>25</v>
      </c>
      <c r="AS464" s="1" t="s">
        <v>14</v>
      </c>
      <c r="AT464">
        <v>0.05</v>
      </c>
      <c r="AU464" t="str">
        <f>VLOOKUP(B464,'[3]AVL F03 05.05.26_לעבוד'!$B$27:$B$694,1,)</f>
        <v>GRM0335C2AR70WA01D</v>
      </c>
      <c r="AW464" t="s">
        <v>1722</v>
      </c>
      <c r="AX464" t="s">
        <v>2</v>
      </c>
      <c r="AY464">
        <f>AT464</f>
        <v>0.05</v>
      </c>
      <c r="AZ464" t="s">
        <v>0</v>
      </c>
      <c r="BA464">
        <v>2</v>
      </c>
      <c r="BB464" t="s">
        <v>13</v>
      </c>
      <c r="BC464">
        <v>96</v>
      </c>
      <c r="BD464">
        <v>114</v>
      </c>
      <c r="BE464" t="s">
        <v>24</v>
      </c>
      <c r="BF464">
        <v>0</v>
      </c>
      <c r="BG464">
        <v>0</v>
      </c>
      <c r="BH464">
        <v>20</v>
      </c>
      <c r="BI464" t="s">
        <v>11</v>
      </c>
      <c r="BJ464" t="s">
        <v>23</v>
      </c>
      <c r="BK464" t="s">
        <v>5</v>
      </c>
      <c r="BL464">
        <v>1</v>
      </c>
      <c r="BM464" t="s">
        <v>22</v>
      </c>
      <c r="BN464">
        <v>0</v>
      </c>
      <c r="BO464" t="s">
        <v>5</v>
      </c>
      <c r="BP464">
        <v>1</v>
      </c>
      <c r="BQ464" t="s">
        <v>5</v>
      </c>
      <c r="BR464" t="s">
        <v>8</v>
      </c>
      <c r="BS464" t="s">
        <v>21</v>
      </c>
      <c r="BT464">
        <v>15000</v>
      </c>
      <c r="BU464" t="s">
        <v>6</v>
      </c>
      <c r="BV464" t="s">
        <v>5</v>
      </c>
      <c r="BW464" t="s">
        <v>20</v>
      </c>
      <c r="BX464" t="s">
        <v>3</v>
      </c>
      <c r="BY464" t="s">
        <v>2</v>
      </c>
      <c r="BZ464" t="s">
        <v>1</v>
      </c>
      <c r="CA464" t="s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90"/>
        <v>0</v>
      </c>
      <c r="FB464" t="b">
        <f t="shared" si="91"/>
        <v>0</v>
      </c>
    </row>
    <row r="465" spans="1:158" hidden="1" x14ac:dyDescent="0.2">
      <c r="A465">
        <v>544</v>
      </c>
      <c r="B465" s="7" t="s">
        <v>602</v>
      </c>
      <c r="C465" t="s">
        <v>17</v>
      </c>
      <c r="D465">
        <v>422207000</v>
      </c>
      <c r="E465" t="s">
        <v>601</v>
      </c>
      <c r="G465" t="s">
        <v>6</v>
      </c>
      <c r="H465" s="1">
        <v>1</v>
      </c>
      <c r="I465" s="1">
        <v>2</v>
      </c>
      <c r="J465" s="1">
        <f>VLOOKUP(B465,'[4]AVL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85"/>
        <v>630</v>
      </c>
      <c r="AL465" s="1">
        <f t="shared" si="86"/>
        <v>15000</v>
      </c>
      <c r="AQ465" s="1">
        <f>VLOOKUP($B465,'[2]AVL F03 05.05.26_לעבוד'!$B$29:$H$721,6,)</f>
        <v>0</v>
      </c>
      <c r="AR465" s="1" t="s">
        <v>25</v>
      </c>
      <c r="AS465" s="1" t="s">
        <v>14</v>
      </c>
      <c r="AT465">
        <f>SUM(K465:AJ465)*AY465</f>
        <v>0.2</v>
      </c>
      <c r="AU465" t="str">
        <f>VLOOKUP(B465,'[3]AVL F03 05.05.26_לעבוד'!$B$27:$B$694,1,)</f>
        <v>GRM033R71E472KE14D</v>
      </c>
      <c r="AW465" t="s">
        <v>1722</v>
      </c>
      <c r="AX465" t="s">
        <v>2</v>
      </c>
      <c r="AY465">
        <v>0.1</v>
      </c>
      <c r="AZ465" t="s">
        <v>0</v>
      </c>
      <c r="BA465">
        <v>1</v>
      </c>
      <c r="BB465" t="s">
        <v>13</v>
      </c>
      <c r="BC465">
        <v>322</v>
      </c>
      <c r="BD465">
        <v>128</v>
      </c>
      <c r="BE465" t="s">
        <v>24</v>
      </c>
      <c r="BF465">
        <v>0</v>
      </c>
      <c r="BG465">
        <v>0.1</v>
      </c>
      <c r="BH465">
        <v>20</v>
      </c>
      <c r="BI465" t="s">
        <v>11</v>
      </c>
      <c r="BJ465" t="s">
        <v>23</v>
      </c>
      <c r="BK465" t="s">
        <v>5</v>
      </c>
      <c r="BL465" t="s">
        <v>5</v>
      </c>
      <c r="BM465" t="s">
        <v>9</v>
      </c>
      <c r="BN465">
        <v>0.1</v>
      </c>
      <c r="BO465" t="s">
        <v>5</v>
      </c>
      <c r="BP465">
        <v>1</v>
      </c>
      <c r="BQ465" t="s">
        <v>5</v>
      </c>
      <c r="BR465" t="s">
        <v>8</v>
      </c>
      <c r="BS465" t="s">
        <v>21</v>
      </c>
      <c r="BT465">
        <v>15000</v>
      </c>
      <c r="BU465" t="s">
        <v>6</v>
      </c>
      <c r="BV465" t="s">
        <v>373</v>
      </c>
      <c r="BW465" t="s">
        <v>20</v>
      </c>
      <c r="BX465" t="s">
        <v>3</v>
      </c>
      <c r="BY465" t="s">
        <v>2</v>
      </c>
      <c r="BZ465" t="s">
        <v>1</v>
      </c>
      <c r="CA465" t="s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90"/>
        <v>0</v>
      </c>
      <c r="FB465" t="b">
        <f t="shared" si="91"/>
        <v>0</v>
      </c>
    </row>
    <row r="466" spans="1:158" hidden="1" x14ac:dyDescent="0.2">
      <c r="A466">
        <v>545</v>
      </c>
      <c r="B466" s="7" t="s">
        <v>600</v>
      </c>
      <c r="C466" t="s">
        <v>17</v>
      </c>
      <c r="D466">
        <v>400606337</v>
      </c>
      <c r="E466" t="s">
        <v>579</v>
      </c>
      <c r="G466" t="s">
        <v>6</v>
      </c>
      <c r="H466" s="1">
        <v>2</v>
      </c>
      <c r="I466" s="1">
        <v>130</v>
      </c>
      <c r="J466" s="1">
        <f>VLOOKUP(B466,'[4]AVL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85"/>
        <v>40950</v>
      </c>
      <c r="AL466" s="1">
        <f t="shared" si="86"/>
        <v>45000</v>
      </c>
      <c r="AM466" s="1">
        <f t="shared" ref="AM466:AM473" si="99">AK466*AY466</f>
        <v>409.5</v>
      </c>
      <c r="AN466" s="1">
        <f t="shared" ref="AN466:AN473" si="100">AL466*AY466</f>
        <v>450</v>
      </c>
      <c r="AO466" s="1">
        <f t="shared" ref="AO466:AO473" si="101">AN466-AM466</f>
        <v>40.5</v>
      </c>
      <c r="AP466" s="1" t="s">
        <v>26</v>
      </c>
      <c r="AQ466" s="1">
        <f>VLOOKUP($B466,'[2]AVL F03 05.05.26_לעבוד'!$B$29:$H$721,6,)</f>
        <v>0</v>
      </c>
      <c r="AR466" s="1" t="s">
        <v>25</v>
      </c>
      <c r="AS466" s="1" t="s">
        <v>14</v>
      </c>
      <c r="AT466">
        <f>SUM(K466:AJ466)*AY466</f>
        <v>1.3</v>
      </c>
      <c r="AU466" t="str">
        <f>VLOOKUP(B466,'[3]AVL F03 05.05.26_לעבוד'!$B$27:$B$694,1,)</f>
        <v>GRM033Z71C104KE14D</v>
      </c>
      <c r="AW466" t="s">
        <v>1722</v>
      </c>
      <c r="AX466" t="s">
        <v>2</v>
      </c>
      <c r="AY466">
        <v>0.01</v>
      </c>
      <c r="AZ466" t="s">
        <v>0</v>
      </c>
      <c r="BA466">
        <v>2</v>
      </c>
      <c r="BB466" t="s">
        <v>13</v>
      </c>
      <c r="BC466">
        <v>96</v>
      </c>
      <c r="BD466">
        <v>70</v>
      </c>
      <c r="BE466" t="s">
        <v>24</v>
      </c>
      <c r="BF466">
        <v>0</v>
      </c>
      <c r="BG466">
        <v>0.1</v>
      </c>
      <c r="BH466">
        <v>20</v>
      </c>
      <c r="BI466" t="s">
        <v>11</v>
      </c>
      <c r="BJ466" t="s">
        <v>23</v>
      </c>
      <c r="BK466" t="s">
        <v>5</v>
      </c>
      <c r="BL466">
        <v>1</v>
      </c>
      <c r="BM466" t="s">
        <v>22</v>
      </c>
      <c r="BN466">
        <v>0.01</v>
      </c>
      <c r="BO466" t="s">
        <v>5</v>
      </c>
      <c r="BP466">
        <v>1</v>
      </c>
      <c r="BQ466" t="s">
        <v>5</v>
      </c>
      <c r="BR466" t="s">
        <v>8</v>
      </c>
      <c r="BS466" t="s">
        <v>21</v>
      </c>
      <c r="BT466">
        <v>15000</v>
      </c>
      <c r="BU466" t="s">
        <v>6</v>
      </c>
      <c r="BV466" t="s">
        <v>31</v>
      </c>
      <c r="BW466" t="s">
        <v>20</v>
      </c>
      <c r="BX466" t="s">
        <v>3</v>
      </c>
      <c r="BY466" t="s">
        <v>2</v>
      </c>
      <c r="BZ466" t="s">
        <v>1</v>
      </c>
      <c r="CA466" t="s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90"/>
        <v>0</v>
      </c>
      <c r="FB466" t="b">
        <f t="shared" si="91"/>
        <v>0</v>
      </c>
    </row>
    <row r="467" spans="1:158" hidden="1" x14ac:dyDescent="0.2">
      <c r="A467">
        <v>546</v>
      </c>
      <c r="B467" s="7" t="s">
        <v>599</v>
      </c>
      <c r="C467" t="s">
        <v>17</v>
      </c>
      <c r="D467">
        <v>402020940</v>
      </c>
      <c r="E467" t="s">
        <v>598</v>
      </c>
      <c r="G467" t="s">
        <v>6</v>
      </c>
      <c r="H467" s="1">
        <v>2</v>
      </c>
      <c r="I467" s="1">
        <v>2</v>
      </c>
      <c r="J467" s="1">
        <f>VLOOKUP(B467,'[4]AVL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85"/>
        <v>630</v>
      </c>
      <c r="AL467" s="1">
        <f t="shared" si="86"/>
        <v>10000</v>
      </c>
      <c r="AM467" s="1">
        <f t="shared" si="99"/>
        <v>6.3</v>
      </c>
      <c r="AN467" s="1">
        <f t="shared" si="100"/>
        <v>100</v>
      </c>
      <c r="AO467" s="1">
        <f t="shared" si="101"/>
        <v>93.7</v>
      </c>
      <c r="AP467" s="1" t="s">
        <v>26</v>
      </c>
      <c r="AQ467" s="1">
        <f>VLOOKUP($B467,'[2]AVL F03 05.05.26_לעבוד'!$B$29:$H$721,6,)</f>
        <v>0</v>
      </c>
      <c r="AR467" s="1" t="s">
        <v>25</v>
      </c>
      <c r="AS467" s="1" t="s">
        <v>14</v>
      </c>
      <c r="AT467">
        <f>SUM(K467:AJ467)*AY467</f>
        <v>0.02</v>
      </c>
      <c r="AU467" t="str">
        <f>VLOOKUP(B467,'[3]AVL F03 05.05.26_לעבוד'!$B$27:$B$694,1,)</f>
        <v>GRM1555C1H102GA01D</v>
      </c>
      <c r="AW467" t="s">
        <v>1722</v>
      </c>
      <c r="AX467" t="s">
        <v>2</v>
      </c>
      <c r="AY467">
        <v>0.01</v>
      </c>
      <c r="AZ467" t="s">
        <v>0</v>
      </c>
      <c r="BA467">
        <v>2</v>
      </c>
      <c r="BB467" t="s">
        <v>13</v>
      </c>
      <c r="BC467">
        <v>99</v>
      </c>
      <c r="BD467">
        <v>134</v>
      </c>
      <c r="BE467" t="s">
        <v>24</v>
      </c>
      <c r="BF467">
        <v>0</v>
      </c>
      <c r="BG467">
        <v>0.1</v>
      </c>
      <c r="BH467">
        <v>20</v>
      </c>
      <c r="BI467" t="s">
        <v>11</v>
      </c>
      <c r="BJ467" t="s">
        <v>23</v>
      </c>
      <c r="BK467" t="s">
        <v>5</v>
      </c>
      <c r="BL467">
        <v>1</v>
      </c>
      <c r="BM467" t="s">
        <v>22</v>
      </c>
      <c r="BN467">
        <v>0.01</v>
      </c>
      <c r="BO467" t="s">
        <v>5</v>
      </c>
      <c r="BP467">
        <v>1</v>
      </c>
      <c r="BQ467" t="s">
        <v>5</v>
      </c>
      <c r="BR467" t="s">
        <v>8</v>
      </c>
      <c r="BS467" t="s">
        <v>21</v>
      </c>
      <c r="BT467">
        <v>10000</v>
      </c>
      <c r="BU467" t="s">
        <v>6</v>
      </c>
      <c r="BV467" t="s">
        <v>31</v>
      </c>
      <c r="BW467" t="s">
        <v>20</v>
      </c>
      <c r="BX467" t="s">
        <v>3</v>
      </c>
      <c r="BY467" t="s">
        <v>2</v>
      </c>
      <c r="BZ467" t="s">
        <v>1</v>
      </c>
      <c r="CA467" t="s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90"/>
        <v>0</v>
      </c>
      <c r="FB467" t="b">
        <f t="shared" si="91"/>
        <v>0</v>
      </c>
    </row>
    <row r="468" spans="1:158" hidden="1" x14ac:dyDescent="0.2">
      <c r="A468">
        <v>547</v>
      </c>
      <c r="B468" s="7" t="s">
        <v>597</v>
      </c>
      <c r="C468" t="s">
        <v>17</v>
      </c>
      <c r="D468">
        <v>402010738</v>
      </c>
      <c r="E468" t="s">
        <v>596</v>
      </c>
      <c r="G468" t="s">
        <v>6</v>
      </c>
      <c r="H468" s="1">
        <v>2</v>
      </c>
      <c r="I468" s="1">
        <v>4</v>
      </c>
      <c r="J468" s="1">
        <f>VLOOKUP(B468,'[4]AVL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85"/>
        <v>1260</v>
      </c>
      <c r="AL468" s="1">
        <f t="shared" si="86"/>
        <v>10000</v>
      </c>
      <c r="AM468" s="1">
        <f t="shared" si="99"/>
        <v>63</v>
      </c>
      <c r="AN468" s="1">
        <f t="shared" si="100"/>
        <v>500</v>
      </c>
      <c r="AO468" s="1">
        <f t="shared" si="101"/>
        <v>437</v>
      </c>
      <c r="AP468" s="1" t="s">
        <v>26</v>
      </c>
      <c r="AQ468" s="1">
        <f>VLOOKUP($B468,'[2]AVL F03 05.05.26_לעבוד'!$B$29:$H$721,6,)</f>
        <v>0</v>
      </c>
      <c r="AR468" s="1" t="s">
        <v>25</v>
      </c>
      <c r="AS468" s="1" t="s">
        <v>14</v>
      </c>
      <c r="AT468">
        <v>0.05</v>
      </c>
      <c r="AU468" t="str">
        <f>VLOOKUP(B468,'[3]AVL F03 05.05.26_לעבוד'!$B$27:$B$694,1,)</f>
        <v>GRM1555C1H220GA01D</v>
      </c>
      <c r="AW468" t="s">
        <v>1722</v>
      </c>
      <c r="AX468" t="s">
        <v>2</v>
      </c>
      <c r="AY468">
        <f>AT468</f>
        <v>0.05</v>
      </c>
      <c r="AZ468" t="s">
        <v>0</v>
      </c>
      <c r="BA468">
        <v>2</v>
      </c>
      <c r="BB468" t="s">
        <v>13</v>
      </c>
      <c r="BC468">
        <v>99</v>
      </c>
      <c r="BD468">
        <v>79</v>
      </c>
      <c r="BE468" t="s">
        <v>24</v>
      </c>
      <c r="BF468">
        <v>0</v>
      </c>
      <c r="BG468">
        <v>0</v>
      </c>
      <c r="BH468">
        <v>20</v>
      </c>
      <c r="BI468" t="s">
        <v>11</v>
      </c>
      <c r="BJ468" t="s">
        <v>23</v>
      </c>
      <c r="BK468" t="s">
        <v>5</v>
      </c>
      <c r="BL468">
        <v>1</v>
      </c>
      <c r="BM468" t="s">
        <v>22</v>
      </c>
      <c r="BN468">
        <v>0</v>
      </c>
      <c r="BO468" t="s">
        <v>5</v>
      </c>
      <c r="BP468">
        <v>1</v>
      </c>
      <c r="BQ468" t="s">
        <v>5</v>
      </c>
      <c r="BR468" t="s">
        <v>8</v>
      </c>
      <c r="BS468" t="s">
        <v>21</v>
      </c>
      <c r="BT468">
        <v>10000</v>
      </c>
      <c r="BU468" t="s">
        <v>6</v>
      </c>
      <c r="BV468" t="s">
        <v>31</v>
      </c>
      <c r="BW468" t="s">
        <v>20</v>
      </c>
      <c r="BX468" t="s">
        <v>3</v>
      </c>
      <c r="BY468" t="s">
        <v>2</v>
      </c>
      <c r="BZ468" t="s">
        <v>1</v>
      </c>
      <c r="CA468" t="s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90"/>
        <v>0</v>
      </c>
      <c r="FB468" t="b">
        <f t="shared" si="91"/>
        <v>0</v>
      </c>
    </row>
    <row r="469" spans="1:158" hidden="1" x14ac:dyDescent="0.2">
      <c r="A469">
        <v>548</v>
      </c>
      <c r="B469" s="7" t="s">
        <v>595</v>
      </c>
      <c r="C469" t="s">
        <v>17</v>
      </c>
      <c r="D469">
        <v>402023639</v>
      </c>
      <c r="E469" t="s">
        <v>594</v>
      </c>
      <c r="F469">
        <v>400481182</v>
      </c>
      <c r="G469" t="s">
        <v>6</v>
      </c>
      <c r="H469" s="1">
        <v>2</v>
      </c>
      <c r="I469" s="1">
        <v>60</v>
      </c>
      <c r="J469" s="1">
        <f>VLOOKUP(B469,'[4]AVL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85"/>
        <v>18900</v>
      </c>
      <c r="AL469" s="1">
        <f t="shared" si="86"/>
        <v>20000</v>
      </c>
      <c r="AM469" s="1">
        <f t="shared" si="99"/>
        <v>189</v>
      </c>
      <c r="AN469" s="1">
        <f t="shared" si="100"/>
        <v>200</v>
      </c>
      <c r="AO469" s="1">
        <f t="shared" si="101"/>
        <v>11</v>
      </c>
      <c r="AP469" s="1" t="s">
        <v>26</v>
      </c>
      <c r="AQ469" s="1">
        <f>VLOOKUP($B469,'[2]AVL F03 05.05.26_לעבוד'!$B$29:$H$721,6,)</f>
        <v>0</v>
      </c>
      <c r="AR469" s="1" t="s">
        <v>25</v>
      </c>
      <c r="AS469" s="1" t="s">
        <v>14</v>
      </c>
      <c r="AT469">
        <f>SUM(K469:AJ469)*AY469</f>
        <v>0.6</v>
      </c>
      <c r="AU469" t="str">
        <f>VLOOKUP(B469,'[3]AVL F03 05.05.26_לעבוד'!$B$27:$B$694,1,)</f>
        <v>GRM1555C1H221GA01D</v>
      </c>
      <c r="AW469" t="s">
        <v>1742</v>
      </c>
      <c r="AX469" t="s">
        <v>2</v>
      </c>
      <c r="AY469">
        <v>0.01</v>
      </c>
      <c r="AZ469" t="s">
        <v>0</v>
      </c>
      <c r="BA469">
        <v>2</v>
      </c>
      <c r="BB469" t="s">
        <v>13</v>
      </c>
      <c r="BC469">
        <v>96</v>
      </c>
      <c r="BD469">
        <v>137</v>
      </c>
      <c r="BE469" t="s">
        <v>24</v>
      </c>
      <c r="BF469">
        <v>0</v>
      </c>
      <c r="BG469">
        <v>0.1</v>
      </c>
      <c r="BH469">
        <v>20</v>
      </c>
      <c r="BI469" t="s">
        <v>11</v>
      </c>
      <c r="BJ469" t="s">
        <v>23</v>
      </c>
      <c r="BK469" t="s">
        <v>5</v>
      </c>
      <c r="BL469">
        <v>1</v>
      </c>
      <c r="BM469" t="s">
        <v>22</v>
      </c>
      <c r="BN469">
        <v>0.01</v>
      </c>
      <c r="BO469" t="s">
        <v>5</v>
      </c>
      <c r="BP469">
        <v>1</v>
      </c>
      <c r="BQ469" t="s">
        <v>5</v>
      </c>
      <c r="BR469" t="s">
        <v>8</v>
      </c>
      <c r="BS469" t="s">
        <v>21</v>
      </c>
      <c r="BT469">
        <v>10000</v>
      </c>
      <c r="BU469" t="s">
        <v>6</v>
      </c>
      <c r="BV469" t="s">
        <v>31</v>
      </c>
      <c r="BW469" t="s">
        <v>20</v>
      </c>
      <c r="BX469" t="s">
        <v>3</v>
      </c>
      <c r="BY469" t="s">
        <v>2</v>
      </c>
      <c r="BZ469" t="s">
        <v>1</v>
      </c>
      <c r="CA469" t="s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90"/>
        <v>0</v>
      </c>
      <c r="FB469" t="b">
        <f t="shared" si="91"/>
        <v>0</v>
      </c>
    </row>
    <row r="470" spans="1:158" hidden="1" x14ac:dyDescent="0.2">
      <c r="A470">
        <v>549</v>
      </c>
      <c r="B470" s="7" t="s">
        <v>593</v>
      </c>
      <c r="C470" t="s">
        <v>17</v>
      </c>
      <c r="D470">
        <v>402237060</v>
      </c>
      <c r="E470" t="s">
        <v>592</v>
      </c>
      <c r="G470" t="s">
        <v>6</v>
      </c>
      <c r="H470" s="1">
        <v>2</v>
      </c>
      <c r="I470" s="1">
        <v>1</v>
      </c>
      <c r="J470" s="1">
        <f>VLOOKUP(B470,'[4]AVL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85"/>
        <v>315</v>
      </c>
      <c r="AL470" s="1">
        <f t="shared" si="86"/>
        <v>10000</v>
      </c>
      <c r="AM470" s="1">
        <f t="shared" si="99"/>
        <v>6.3</v>
      </c>
      <c r="AN470" s="1">
        <f t="shared" si="100"/>
        <v>200</v>
      </c>
      <c r="AO470" s="1">
        <f t="shared" si="101"/>
        <v>193.7</v>
      </c>
      <c r="AP470" s="1" t="s">
        <v>26</v>
      </c>
      <c r="AQ470" s="1">
        <f>VLOOKUP($B470,'[2]AVL F03 05.05.26_לעבוד'!$B$29:$H$721,6,)</f>
        <v>0</v>
      </c>
      <c r="AR470" s="1" t="s">
        <v>25</v>
      </c>
      <c r="AS470" s="1" t="s">
        <v>14</v>
      </c>
      <c r="AT470">
        <f>SUM(K470:AJ470)*AY470</f>
        <v>0.02</v>
      </c>
      <c r="AU470" t="str">
        <f>VLOOKUP(B470,'[3]AVL F03 05.05.26_לעבוד'!$B$27:$B$694,1,)</f>
        <v>GRM1555C1H3R3WA01D</v>
      </c>
      <c r="AW470" t="s">
        <v>1722</v>
      </c>
      <c r="AX470" t="s">
        <v>41</v>
      </c>
      <c r="AY470">
        <v>0.02</v>
      </c>
      <c r="AZ470" t="s">
        <v>0</v>
      </c>
      <c r="BA470">
        <v>2</v>
      </c>
      <c r="BB470" t="s">
        <v>13</v>
      </c>
      <c r="BC470">
        <v>99</v>
      </c>
      <c r="BD470">
        <v>58</v>
      </c>
      <c r="BE470" t="s">
        <v>24</v>
      </c>
      <c r="BF470">
        <v>0</v>
      </c>
      <c r="BG470">
        <v>0.2</v>
      </c>
      <c r="BH470">
        <v>20</v>
      </c>
      <c r="BI470" t="s">
        <v>11</v>
      </c>
      <c r="BJ470" t="s">
        <v>23</v>
      </c>
      <c r="BK470" t="s">
        <v>5</v>
      </c>
      <c r="BL470">
        <v>1</v>
      </c>
      <c r="BM470" t="s">
        <v>38</v>
      </c>
      <c r="BN470">
        <v>0.02</v>
      </c>
      <c r="BO470" t="s">
        <v>5</v>
      </c>
      <c r="BP470">
        <v>1</v>
      </c>
      <c r="BQ470" t="s">
        <v>5</v>
      </c>
      <c r="BR470" t="s">
        <v>8</v>
      </c>
      <c r="BS470" t="s">
        <v>21</v>
      </c>
      <c r="BT470">
        <v>10000</v>
      </c>
      <c r="BU470" t="s">
        <v>6</v>
      </c>
      <c r="BV470" t="s">
        <v>31</v>
      </c>
      <c r="BW470" t="s">
        <v>20</v>
      </c>
      <c r="BX470" t="s">
        <v>3</v>
      </c>
      <c r="BY470" t="s">
        <v>41</v>
      </c>
      <c r="BZ470" t="s">
        <v>1</v>
      </c>
      <c r="CA470" t="s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90"/>
        <v>0</v>
      </c>
      <c r="FB470" t="b">
        <f t="shared" si="91"/>
        <v>0</v>
      </c>
    </row>
    <row r="471" spans="1:158" hidden="1" x14ac:dyDescent="0.2">
      <c r="A471">
        <v>550</v>
      </c>
      <c r="B471" s="7" t="s">
        <v>591</v>
      </c>
      <c r="C471" t="s">
        <v>17</v>
      </c>
      <c r="D471">
        <v>402053930</v>
      </c>
      <c r="E471" t="s">
        <v>590</v>
      </c>
      <c r="G471" t="s">
        <v>6</v>
      </c>
      <c r="H471" s="1">
        <v>2</v>
      </c>
      <c r="I471" s="1">
        <v>14</v>
      </c>
      <c r="J471" s="1">
        <f>VLOOKUP(B471,'[4]AVL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85"/>
        <v>4410</v>
      </c>
      <c r="AL471" s="1">
        <f t="shared" si="86"/>
        <v>10000</v>
      </c>
      <c r="AM471" s="1">
        <f t="shared" si="99"/>
        <v>220.5</v>
      </c>
      <c r="AN471" s="1">
        <f t="shared" si="100"/>
        <v>500</v>
      </c>
      <c r="AO471" s="1">
        <f t="shared" si="101"/>
        <v>279.5</v>
      </c>
      <c r="AP471" s="1" t="s">
        <v>26</v>
      </c>
      <c r="AQ471" s="1">
        <f>VLOOKUP($B471,'[2]AVL F03 05.05.26_לעבוד'!$B$29:$H$721,6,)</f>
        <v>0</v>
      </c>
      <c r="AR471" s="1" t="s">
        <v>25</v>
      </c>
      <c r="AS471" s="1" t="s">
        <v>14</v>
      </c>
      <c r="AT471">
        <v>0.05</v>
      </c>
      <c r="AU471" t="str">
        <f>VLOOKUP(B471,'[3]AVL F03 05.05.26_לעבוד'!$B$27:$B$694,1,)</f>
        <v>GRM1555C1H680GA01D</v>
      </c>
      <c r="AW471" t="s">
        <v>1722</v>
      </c>
      <c r="AX471" t="s">
        <v>2</v>
      </c>
      <c r="AY471">
        <f>AT471</f>
        <v>0.05</v>
      </c>
      <c r="AZ471" t="s">
        <v>0</v>
      </c>
      <c r="BA471">
        <v>2</v>
      </c>
      <c r="BB471" t="s">
        <v>13</v>
      </c>
      <c r="BC471">
        <v>99</v>
      </c>
      <c r="BD471">
        <v>60</v>
      </c>
      <c r="BE471" t="s">
        <v>24</v>
      </c>
      <c r="BF471">
        <v>0</v>
      </c>
      <c r="BG471">
        <v>0</v>
      </c>
      <c r="BH471">
        <v>20</v>
      </c>
      <c r="BI471" t="s">
        <v>11</v>
      </c>
      <c r="BJ471" t="s">
        <v>23</v>
      </c>
      <c r="BK471" t="s">
        <v>5</v>
      </c>
      <c r="BL471">
        <v>1</v>
      </c>
      <c r="BM471" t="s">
        <v>22</v>
      </c>
      <c r="BN471">
        <v>0</v>
      </c>
      <c r="BO471" t="s">
        <v>5</v>
      </c>
      <c r="BP471">
        <v>1</v>
      </c>
      <c r="BQ471" t="s">
        <v>5</v>
      </c>
      <c r="BR471" t="s">
        <v>8</v>
      </c>
      <c r="BS471" t="s">
        <v>21</v>
      </c>
      <c r="BT471">
        <v>10000</v>
      </c>
      <c r="BU471" t="s">
        <v>6</v>
      </c>
      <c r="BV471" t="s">
        <v>31</v>
      </c>
      <c r="BW471" t="s">
        <v>20</v>
      </c>
      <c r="BX471" t="s">
        <v>3</v>
      </c>
      <c r="BY471" t="s">
        <v>2</v>
      </c>
      <c r="BZ471" t="s">
        <v>1</v>
      </c>
      <c r="CA471" t="s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90"/>
        <v>0</v>
      </c>
      <c r="FB471" t="b">
        <f t="shared" si="91"/>
        <v>0</v>
      </c>
    </row>
    <row r="472" spans="1:158" hidden="1" x14ac:dyDescent="0.2">
      <c r="A472">
        <v>551</v>
      </c>
      <c r="B472" s="7" t="s">
        <v>589</v>
      </c>
      <c r="C472" t="s">
        <v>17</v>
      </c>
      <c r="D472">
        <v>401363801</v>
      </c>
      <c r="E472" t="s">
        <v>588</v>
      </c>
      <c r="G472" t="s">
        <v>6</v>
      </c>
      <c r="H472" s="1">
        <v>2</v>
      </c>
      <c r="I472" s="1">
        <v>4</v>
      </c>
      <c r="J472" s="1">
        <f>VLOOKUP(B472,'[4]AVL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85"/>
        <v>1260</v>
      </c>
      <c r="AL472" s="1">
        <f t="shared" si="86"/>
        <v>10000</v>
      </c>
      <c r="AM472" s="1">
        <f t="shared" si="99"/>
        <v>63</v>
      </c>
      <c r="AN472" s="1">
        <f t="shared" si="100"/>
        <v>500</v>
      </c>
      <c r="AO472" s="1">
        <f t="shared" si="101"/>
        <v>437</v>
      </c>
      <c r="AP472" s="1" t="s">
        <v>26</v>
      </c>
      <c r="AQ472" s="1">
        <f>VLOOKUP($B472,'[2]AVL F03 05.05.26_לעבוד'!$B$29:$H$721,6,)</f>
        <v>0</v>
      </c>
      <c r="AR472" s="1" t="s">
        <v>25</v>
      </c>
      <c r="AS472" s="1" t="s">
        <v>14</v>
      </c>
      <c r="AT472">
        <v>0.05</v>
      </c>
      <c r="AU472" t="str">
        <f>VLOOKUP(B472,'[3]AVL F03 05.05.26_לעבוד'!$B$27:$B$694,1,)</f>
        <v>GRM1555C1H7R5WA01D</v>
      </c>
      <c r="AW472" t="s">
        <v>1748</v>
      </c>
      <c r="AX472" t="s">
        <v>2</v>
      </c>
      <c r="AY472">
        <f>AT472</f>
        <v>0.05</v>
      </c>
      <c r="AZ472" t="s">
        <v>0</v>
      </c>
      <c r="BA472">
        <v>2</v>
      </c>
      <c r="BB472" t="s">
        <v>13</v>
      </c>
      <c r="BC472">
        <v>99</v>
      </c>
      <c r="BD472">
        <v>60</v>
      </c>
      <c r="BE472" t="s">
        <v>24</v>
      </c>
      <c r="BF472">
        <v>0</v>
      </c>
      <c r="BG472">
        <v>0</v>
      </c>
      <c r="BH472">
        <v>20</v>
      </c>
      <c r="BI472" t="s">
        <v>11</v>
      </c>
      <c r="BJ472" t="s">
        <v>23</v>
      </c>
      <c r="BK472" t="s">
        <v>5</v>
      </c>
      <c r="BL472">
        <v>1</v>
      </c>
      <c r="BM472" t="s">
        <v>38</v>
      </c>
      <c r="BN472">
        <v>0</v>
      </c>
      <c r="BO472" t="s">
        <v>5</v>
      </c>
      <c r="BP472">
        <v>1</v>
      </c>
      <c r="BQ472" t="s">
        <v>5</v>
      </c>
      <c r="BR472" t="s">
        <v>8</v>
      </c>
      <c r="BS472" t="s">
        <v>21</v>
      </c>
      <c r="BT472">
        <v>10000</v>
      </c>
      <c r="BU472" t="s">
        <v>6</v>
      </c>
      <c r="BV472" t="s">
        <v>31</v>
      </c>
      <c r="BW472" t="s">
        <v>20</v>
      </c>
      <c r="BX472" t="s">
        <v>3</v>
      </c>
      <c r="BY472" t="s">
        <v>2</v>
      </c>
      <c r="BZ472" t="s">
        <v>1</v>
      </c>
      <c r="CA472" t="s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90"/>
        <v>0</v>
      </c>
      <c r="FB472" t="b">
        <f t="shared" si="91"/>
        <v>0</v>
      </c>
    </row>
    <row r="473" spans="1:158" hidden="1" x14ac:dyDescent="0.2">
      <c r="A473">
        <v>552</v>
      </c>
      <c r="B473" s="7" t="s">
        <v>587</v>
      </c>
      <c r="C473" t="s">
        <v>17</v>
      </c>
      <c r="D473">
        <v>401363798</v>
      </c>
      <c r="E473" t="s">
        <v>586</v>
      </c>
      <c r="G473" t="s">
        <v>6</v>
      </c>
      <c r="H473" s="1">
        <v>2</v>
      </c>
      <c r="I473" s="1">
        <v>4</v>
      </c>
      <c r="J473" s="1">
        <f>VLOOKUP(B473,'[4]AVL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85"/>
        <v>1260</v>
      </c>
      <c r="AL473" s="1">
        <f t="shared" si="86"/>
        <v>10000</v>
      </c>
      <c r="AM473" s="1">
        <f t="shared" si="99"/>
        <v>12.6</v>
      </c>
      <c r="AN473" s="1">
        <f t="shared" si="100"/>
        <v>100</v>
      </c>
      <c r="AO473" s="1">
        <f t="shared" si="101"/>
        <v>87.4</v>
      </c>
      <c r="AP473" s="1" t="s">
        <v>26</v>
      </c>
      <c r="AQ473" s="1">
        <f>VLOOKUP($B473,'[2]AVL F03 05.05.26_לעבוד'!$B$29:$H$721,6,)</f>
        <v>0</v>
      </c>
      <c r="AR473" s="1" t="s">
        <v>25</v>
      </c>
      <c r="AS473" s="1" t="s">
        <v>14</v>
      </c>
      <c r="AT473">
        <f>SUM(K473:AJ473)*AY473</f>
        <v>0.04</v>
      </c>
      <c r="AU473" t="str">
        <f>VLOOKUP(B473,'[3]AVL F03 05.05.26_לעבוד'!$B$27:$B$694,1,)</f>
        <v>GRM1555C1H9R1WA01D</v>
      </c>
      <c r="AW473" t="s">
        <v>1748</v>
      </c>
      <c r="AX473" t="s">
        <v>585</v>
      </c>
      <c r="AY473">
        <v>0.01</v>
      </c>
      <c r="AZ473" t="s">
        <v>0</v>
      </c>
      <c r="BA473">
        <v>2</v>
      </c>
      <c r="BB473" t="s">
        <v>13</v>
      </c>
      <c r="BC473">
        <v>99</v>
      </c>
      <c r="BD473">
        <v>60</v>
      </c>
      <c r="BE473" t="s">
        <v>24</v>
      </c>
      <c r="BF473">
        <v>0</v>
      </c>
      <c r="BG473">
        <v>0.1</v>
      </c>
      <c r="BH473">
        <v>20</v>
      </c>
      <c r="BI473" t="s">
        <v>11</v>
      </c>
      <c r="BJ473" t="s">
        <v>23</v>
      </c>
      <c r="BK473" t="s">
        <v>5</v>
      </c>
      <c r="BL473">
        <v>1</v>
      </c>
      <c r="BM473" t="s">
        <v>38</v>
      </c>
      <c r="BN473">
        <v>0.01</v>
      </c>
      <c r="BO473" t="s">
        <v>5</v>
      </c>
      <c r="BP473">
        <v>1</v>
      </c>
      <c r="BQ473" t="s">
        <v>5</v>
      </c>
      <c r="BR473" t="s">
        <v>8</v>
      </c>
      <c r="BS473" t="s">
        <v>21</v>
      </c>
      <c r="BT473">
        <v>10000</v>
      </c>
      <c r="BU473" t="s">
        <v>6</v>
      </c>
      <c r="BV473" t="s">
        <v>31</v>
      </c>
      <c r="BW473" t="s">
        <v>20</v>
      </c>
      <c r="BX473" t="s">
        <v>3</v>
      </c>
      <c r="BY473" t="s">
        <v>585</v>
      </c>
      <c r="BZ473" t="s">
        <v>1</v>
      </c>
      <c r="CA473" t="s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90"/>
        <v>0</v>
      </c>
      <c r="FB473" t="b">
        <f t="shared" si="91"/>
        <v>0</v>
      </c>
    </row>
    <row r="474" spans="1:158" hidden="1" x14ac:dyDescent="0.2">
      <c r="A474">
        <v>553</v>
      </c>
      <c r="B474" s="7" t="s">
        <v>584</v>
      </c>
      <c r="C474" t="s">
        <v>17</v>
      </c>
      <c r="D474">
        <v>409632331</v>
      </c>
      <c r="E474" t="s">
        <v>583</v>
      </c>
      <c r="G474" t="s">
        <v>6</v>
      </c>
      <c r="H474" s="1">
        <v>1</v>
      </c>
      <c r="I474" s="1">
        <v>10</v>
      </c>
      <c r="J474" s="1">
        <f>VLOOKUP(B474,'[4]AVL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85"/>
        <v>3150</v>
      </c>
      <c r="AL474" s="1">
        <f t="shared" si="86"/>
        <v>10000</v>
      </c>
      <c r="AQ474" s="1">
        <f>VLOOKUP($B474,'[2]AVL F03 05.05.26_לעבוד'!$B$29:$H$721,6,)</f>
        <v>0</v>
      </c>
      <c r="AR474" s="1" t="s">
        <v>25</v>
      </c>
      <c r="AS474" s="1" t="s">
        <v>14</v>
      </c>
      <c r="AT474">
        <f>SUM(K474:AJ474)*AY474</f>
        <v>0.1</v>
      </c>
      <c r="AU474" t="str">
        <f>VLOOKUP(B474,'[3]AVL F03 05.05.26_לעבוד'!$B$27:$B$694,1,)</f>
        <v>GRM155C80J106ME11D</v>
      </c>
      <c r="AW474" t="s">
        <v>1742</v>
      </c>
      <c r="AX474" t="s">
        <v>2</v>
      </c>
      <c r="AY474">
        <v>0.01</v>
      </c>
      <c r="AZ474" t="s">
        <v>0</v>
      </c>
      <c r="BA474">
        <v>1</v>
      </c>
      <c r="BB474" t="s">
        <v>13</v>
      </c>
      <c r="BC474">
        <v>356</v>
      </c>
      <c r="BD474">
        <v>60</v>
      </c>
      <c r="BE474" t="s">
        <v>24</v>
      </c>
      <c r="BF474">
        <v>0</v>
      </c>
      <c r="BG474">
        <v>0.1</v>
      </c>
      <c r="BH474">
        <v>20</v>
      </c>
      <c r="BI474" t="s">
        <v>11</v>
      </c>
      <c r="BJ474" t="s">
        <v>23</v>
      </c>
      <c r="BK474" t="s">
        <v>5</v>
      </c>
      <c r="BL474">
        <v>1</v>
      </c>
      <c r="BM474" t="s">
        <v>38</v>
      </c>
      <c r="BN474">
        <v>0.01</v>
      </c>
      <c r="BO474" t="s">
        <v>5</v>
      </c>
      <c r="BP474">
        <v>1</v>
      </c>
      <c r="BQ474" t="s">
        <v>5</v>
      </c>
      <c r="BR474" t="s">
        <v>8</v>
      </c>
      <c r="BS474" t="s">
        <v>21</v>
      </c>
      <c r="BT474">
        <v>10000</v>
      </c>
      <c r="BU474" t="s">
        <v>6</v>
      </c>
      <c r="BV474" t="s">
        <v>31</v>
      </c>
      <c r="BW474" t="s">
        <v>20</v>
      </c>
      <c r="BX474" t="s">
        <v>3</v>
      </c>
      <c r="BY474" t="s">
        <v>2</v>
      </c>
      <c r="BZ474" t="s">
        <v>1</v>
      </c>
      <c r="CA474" t="s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90"/>
        <v>0</v>
      </c>
      <c r="FB474" t="b">
        <f t="shared" si="91"/>
        <v>0</v>
      </c>
    </row>
    <row r="475" spans="1:158" hidden="1" x14ac:dyDescent="0.2">
      <c r="A475">
        <v>554</v>
      </c>
      <c r="B475" s="7" t="s">
        <v>582</v>
      </c>
      <c r="C475" t="s">
        <v>17</v>
      </c>
      <c r="D475">
        <v>402125924</v>
      </c>
      <c r="E475" t="s">
        <v>581</v>
      </c>
      <c r="F475">
        <v>417493482</v>
      </c>
      <c r="G475" t="s">
        <v>6</v>
      </c>
      <c r="H475" s="1">
        <v>2</v>
      </c>
      <c r="I475" s="1">
        <v>54</v>
      </c>
      <c r="J475" s="1">
        <f>VLOOKUP(B475,'[4]AVL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85"/>
        <v>17010</v>
      </c>
      <c r="AL475" s="1">
        <f t="shared" si="86"/>
        <v>20000</v>
      </c>
      <c r="AM475" s="1">
        <f t="shared" ref="AM475:AM482" si="102">AK475*AY475</f>
        <v>170.1</v>
      </c>
      <c r="AN475" s="1">
        <f t="shared" ref="AN475:AN482" si="103">AL475*AY475</f>
        <v>200</v>
      </c>
      <c r="AO475" s="1">
        <f t="shared" ref="AO475:AO482" si="104">AN475-AM475</f>
        <v>29.900000000000006</v>
      </c>
      <c r="AP475" s="1" t="s">
        <v>26</v>
      </c>
      <c r="AQ475" s="1">
        <f>VLOOKUP($B475,'[2]AVL F03 05.05.26_לעבוד'!$B$29:$H$721,6,)</f>
        <v>0</v>
      </c>
      <c r="AR475" s="1" t="s">
        <v>25</v>
      </c>
      <c r="AS475" s="1" t="s">
        <v>14</v>
      </c>
      <c r="AT475">
        <f>SUM(K475:AJ475)*AY475</f>
        <v>0.54</v>
      </c>
      <c r="AU475" t="str">
        <f>VLOOKUP(B475,'[3]AVL F03 05.05.26_לעבוד'!$B$27:$B$694,1,)</f>
        <v>GRM155R70J105KA12D</v>
      </c>
      <c r="AW475" t="s">
        <v>1722</v>
      </c>
      <c r="AX475" t="s">
        <v>2</v>
      </c>
      <c r="AY475">
        <v>0.01</v>
      </c>
      <c r="AZ475" t="s">
        <v>0</v>
      </c>
      <c r="BA475">
        <v>2</v>
      </c>
      <c r="BB475" t="s">
        <v>13</v>
      </c>
      <c r="BC475">
        <v>96</v>
      </c>
      <c r="BD475">
        <v>103</v>
      </c>
      <c r="BE475" t="s">
        <v>24</v>
      </c>
      <c r="BF475">
        <v>0</v>
      </c>
      <c r="BG475">
        <v>0.1</v>
      </c>
      <c r="BH475">
        <v>20</v>
      </c>
      <c r="BI475" t="s">
        <v>11</v>
      </c>
      <c r="BJ475" t="s">
        <v>23</v>
      </c>
      <c r="BK475" t="s">
        <v>5</v>
      </c>
      <c r="BL475">
        <v>1</v>
      </c>
      <c r="BM475" t="s">
        <v>22</v>
      </c>
      <c r="BN475">
        <v>0.01</v>
      </c>
      <c r="BO475" t="s">
        <v>5</v>
      </c>
      <c r="BP475">
        <v>1</v>
      </c>
      <c r="BQ475" t="s">
        <v>5</v>
      </c>
      <c r="BR475" t="s">
        <v>8</v>
      </c>
      <c r="BS475" t="s">
        <v>21</v>
      </c>
      <c r="BT475">
        <v>10000</v>
      </c>
      <c r="BU475" t="s">
        <v>6</v>
      </c>
      <c r="BV475" t="s">
        <v>31</v>
      </c>
      <c r="BW475" t="s">
        <v>20</v>
      </c>
      <c r="BX475" t="s">
        <v>3</v>
      </c>
      <c r="BY475" t="s">
        <v>2</v>
      </c>
      <c r="BZ475" t="s">
        <v>1</v>
      </c>
      <c r="CA475" t="s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90"/>
        <v>0</v>
      </c>
      <c r="FB475" t="b">
        <f t="shared" si="91"/>
        <v>0</v>
      </c>
    </row>
    <row r="476" spans="1:158" hidden="1" x14ac:dyDescent="0.2">
      <c r="A476">
        <v>555</v>
      </c>
      <c r="B476" s="7" t="s">
        <v>580</v>
      </c>
      <c r="C476" t="s">
        <v>17</v>
      </c>
      <c r="D476">
        <v>417049490</v>
      </c>
      <c r="E476" t="s">
        <v>579</v>
      </c>
      <c r="F476">
        <v>400326581</v>
      </c>
      <c r="G476" t="s">
        <v>6</v>
      </c>
      <c r="H476" s="1">
        <v>2</v>
      </c>
      <c r="I476" s="1">
        <v>1354</v>
      </c>
      <c r="J476" s="1">
        <f>VLOOKUP(B476,'[4]AVL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85"/>
        <v>426510</v>
      </c>
      <c r="AL476" s="1">
        <f t="shared" si="86"/>
        <v>430000</v>
      </c>
      <c r="AM476" s="1">
        <f t="shared" si="102"/>
        <v>4265.1000000000004</v>
      </c>
      <c r="AN476" s="1">
        <f t="shared" si="103"/>
        <v>4300</v>
      </c>
      <c r="AO476" s="1">
        <f t="shared" si="104"/>
        <v>34.899999999999636</v>
      </c>
      <c r="AP476" s="1" t="s">
        <v>26</v>
      </c>
      <c r="AQ476" s="1">
        <f>VLOOKUP($B476,'[2]AVL F03 05.05.26_לעבוד'!$B$29:$H$721,6,)</f>
        <v>0</v>
      </c>
      <c r="AR476" s="1" t="s">
        <v>25</v>
      </c>
      <c r="AS476" s="1" t="s">
        <v>14</v>
      </c>
      <c r="AT476">
        <f>SUM(K476:AJ476)*AY476</f>
        <v>13.540000000000001</v>
      </c>
      <c r="AU476" t="str">
        <f>VLOOKUP(B476,'[3]AVL F03 05.05.26_לעבוד'!$B$27:$B$694,1,)</f>
        <v>GRM155R71C104KA88D</v>
      </c>
      <c r="AW476" t="s">
        <v>1722</v>
      </c>
      <c r="AX476" t="s">
        <v>2</v>
      </c>
      <c r="AY476">
        <v>0.01</v>
      </c>
      <c r="AZ476" t="s">
        <v>0</v>
      </c>
      <c r="BA476">
        <v>2</v>
      </c>
      <c r="BB476" t="s">
        <v>13</v>
      </c>
      <c r="BC476">
        <v>102</v>
      </c>
      <c r="BD476">
        <v>55</v>
      </c>
      <c r="BE476" t="s">
        <v>24</v>
      </c>
      <c r="BF476">
        <v>0</v>
      </c>
      <c r="BG476">
        <v>0.1</v>
      </c>
      <c r="BH476">
        <v>20</v>
      </c>
      <c r="BI476" t="s">
        <v>11</v>
      </c>
      <c r="BJ476" t="s">
        <v>23</v>
      </c>
      <c r="BK476" t="s">
        <v>5</v>
      </c>
      <c r="BL476">
        <v>1</v>
      </c>
      <c r="BM476" t="s">
        <v>22</v>
      </c>
      <c r="BN476">
        <v>0.01</v>
      </c>
      <c r="BO476" t="s">
        <v>5</v>
      </c>
      <c r="BP476">
        <v>1</v>
      </c>
      <c r="BQ476" t="s">
        <v>5</v>
      </c>
      <c r="BR476" t="s">
        <v>8</v>
      </c>
      <c r="BS476" t="s">
        <v>21</v>
      </c>
      <c r="BT476">
        <v>10000</v>
      </c>
      <c r="BU476" t="s">
        <v>6</v>
      </c>
      <c r="BV476" t="s">
        <v>31</v>
      </c>
      <c r="BW476" t="s">
        <v>20</v>
      </c>
      <c r="BX476" t="s">
        <v>3</v>
      </c>
      <c r="BY476" t="s">
        <v>2</v>
      </c>
      <c r="BZ476" t="s">
        <v>1</v>
      </c>
      <c r="CA476" t="s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97286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89730</v>
      </c>
      <c r="EN476" cm="1">
        <f t="array" ref="EN476">SUMPRODUCT($K476:$AJ476,TRANSPOSE(EN$4:EN$29))</f>
        <v>88086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90"/>
        <v>0</v>
      </c>
      <c r="FB476" t="b">
        <f t="shared" si="91"/>
        <v>0</v>
      </c>
    </row>
    <row r="477" spans="1:158" hidden="1" x14ac:dyDescent="0.2">
      <c r="A477">
        <v>556</v>
      </c>
      <c r="B477" s="7" t="s">
        <v>578</v>
      </c>
      <c r="C477" t="s">
        <v>17</v>
      </c>
      <c r="D477">
        <v>402231969</v>
      </c>
      <c r="E477" t="s">
        <v>577</v>
      </c>
      <c r="F477">
        <v>400481203</v>
      </c>
      <c r="G477" t="s">
        <v>6</v>
      </c>
      <c r="H477" s="1">
        <v>2</v>
      </c>
      <c r="I477" s="1">
        <v>40</v>
      </c>
      <c r="J477" s="1">
        <f>VLOOKUP(B477,'[4]AVL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85"/>
        <v>12600</v>
      </c>
      <c r="AL477" s="1">
        <f t="shared" si="86"/>
        <v>20000</v>
      </c>
      <c r="AM477" s="1">
        <f t="shared" si="102"/>
        <v>630</v>
      </c>
      <c r="AN477" s="1">
        <f t="shared" si="103"/>
        <v>1000</v>
      </c>
      <c r="AO477" s="1">
        <f t="shared" si="104"/>
        <v>370</v>
      </c>
      <c r="AP477" s="1" t="s">
        <v>26</v>
      </c>
      <c r="AQ477" s="1">
        <f>VLOOKUP($B477,'[2]AVL F03 05.05.26_לעבוד'!$B$29:$H$721,6,)</f>
        <v>0</v>
      </c>
      <c r="AR477" s="1" t="s">
        <v>25</v>
      </c>
      <c r="AS477" s="1" t="s">
        <v>14</v>
      </c>
      <c r="AT477">
        <v>0.05</v>
      </c>
      <c r="AU477" t="str">
        <f>VLOOKUP(B477,'[3]AVL F03 05.05.26_לעבוד'!$B$27:$B$694,1,)</f>
        <v>GRM155R71H331KA01D</v>
      </c>
      <c r="AW477" t="s">
        <v>1722</v>
      </c>
      <c r="AX477" t="s">
        <v>2</v>
      </c>
      <c r="AY477">
        <f>AT477</f>
        <v>0.05</v>
      </c>
      <c r="AZ477" t="s">
        <v>0</v>
      </c>
      <c r="BA477">
        <v>2</v>
      </c>
      <c r="BB477" t="s">
        <v>13</v>
      </c>
      <c r="BC477">
        <v>96</v>
      </c>
      <c r="BD477">
        <v>50</v>
      </c>
      <c r="BE477" t="s">
        <v>24</v>
      </c>
      <c r="BF477">
        <v>0</v>
      </c>
      <c r="BG477">
        <v>0</v>
      </c>
      <c r="BH477">
        <v>20</v>
      </c>
      <c r="BI477" t="s">
        <v>11</v>
      </c>
      <c r="BJ477" t="s">
        <v>23</v>
      </c>
      <c r="BK477" t="s">
        <v>5</v>
      </c>
      <c r="BL477">
        <v>1</v>
      </c>
      <c r="BM477" t="s">
        <v>84</v>
      </c>
      <c r="BN477">
        <v>0</v>
      </c>
      <c r="BO477" t="s">
        <v>5</v>
      </c>
      <c r="BP477">
        <v>1</v>
      </c>
      <c r="BQ477" t="s">
        <v>5</v>
      </c>
      <c r="BR477" t="s">
        <v>8</v>
      </c>
      <c r="BS477" t="s">
        <v>21</v>
      </c>
      <c r="BT477">
        <v>10000</v>
      </c>
      <c r="BU477" t="s">
        <v>6</v>
      </c>
      <c r="BV477" t="s">
        <v>31</v>
      </c>
      <c r="BW477" t="s">
        <v>20</v>
      </c>
      <c r="BX477" t="s">
        <v>3</v>
      </c>
      <c r="BY477" t="s">
        <v>2</v>
      </c>
      <c r="BZ477" t="s">
        <v>1</v>
      </c>
      <c r="CA477" t="s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90"/>
        <v>0</v>
      </c>
      <c r="FB477" t="b">
        <f t="shared" si="91"/>
        <v>0</v>
      </c>
    </row>
    <row r="478" spans="1:158" hidden="1" x14ac:dyDescent="0.2">
      <c r="A478">
        <v>557</v>
      </c>
      <c r="B478" s="7" t="s">
        <v>576</v>
      </c>
      <c r="C478" t="s">
        <v>17</v>
      </c>
      <c r="D478">
        <v>402231970</v>
      </c>
      <c r="E478" t="s">
        <v>575</v>
      </c>
      <c r="F478">
        <v>400563295</v>
      </c>
      <c r="G478" t="s">
        <v>6</v>
      </c>
      <c r="H478" s="1">
        <v>2</v>
      </c>
      <c r="I478" s="1">
        <v>20</v>
      </c>
      <c r="J478" s="1">
        <f>VLOOKUP(B478,'[4]AVL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85"/>
        <v>6300</v>
      </c>
      <c r="AL478" s="1">
        <f t="shared" si="86"/>
        <v>10000</v>
      </c>
      <c r="AM478" s="1">
        <f t="shared" si="102"/>
        <v>315</v>
      </c>
      <c r="AN478" s="1">
        <f t="shared" si="103"/>
        <v>500</v>
      </c>
      <c r="AO478" s="1">
        <f t="shared" si="104"/>
        <v>185</v>
      </c>
      <c r="AP478" s="1" t="s">
        <v>26</v>
      </c>
      <c r="AQ478" s="1" t="str">
        <f>VLOOKUP($B478,'[2]AVL F03 05.05.26_לעבוד'!$B$29:$H$721,6,)</f>
        <v xml:space="preserve"> </v>
      </c>
      <c r="AR478" s="1" t="s">
        <v>25</v>
      </c>
      <c r="AS478" s="1" t="s">
        <v>14</v>
      </c>
      <c r="AT478">
        <v>0.05</v>
      </c>
      <c r="AU478" t="str">
        <f>VLOOKUP(B478,'[3]AVL F03 05.05.26_לעבוד'!$B$27:$B$694,1,)</f>
        <v>GRM155R71H681KA01D</v>
      </c>
      <c r="AW478" t="s">
        <v>1742</v>
      </c>
      <c r="AX478" t="s">
        <v>99</v>
      </c>
      <c r="AY478">
        <f>AT478</f>
        <v>0.05</v>
      </c>
      <c r="AZ478" t="s">
        <v>0</v>
      </c>
      <c r="BA478">
        <v>2</v>
      </c>
      <c r="BB478" t="s">
        <v>13</v>
      </c>
      <c r="BC478">
        <v>99</v>
      </c>
      <c r="BD478">
        <v>84</v>
      </c>
      <c r="BE478" t="s">
        <v>24</v>
      </c>
      <c r="BF478">
        <v>0</v>
      </c>
      <c r="BG478">
        <v>0</v>
      </c>
      <c r="BH478">
        <v>20</v>
      </c>
      <c r="BI478" t="s">
        <v>11</v>
      </c>
      <c r="BJ478" t="s">
        <v>23</v>
      </c>
      <c r="BK478" t="s">
        <v>5</v>
      </c>
      <c r="BL478">
        <v>1</v>
      </c>
      <c r="BM478" t="s">
        <v>22</v>
      </c>
      <c r="BN478">
        <v>0</v>
      </c>
      <c r="BO478" t="s">
        <v>5</v>
      </c>
      <c r="BP478">
        <v>1</v>
      </c>
      <c r="BQ478" t="s">
        <v>5</v>
      </c>
      <c r="BR478" t="s">
        <v>8</v>
      </c>
      <c r="BS478" t="s">
        <v>21</v>
      </c>
      <c r="BT478">
        <v>10000</v>
      </c>
      <c r="BU478" t="s">
        <v>6</v>
      </c>
      <c r="BV478" t="s">
        <v>31</v>
      </c>
      <c r="BW478" t="s">
        <v>20</v>
      </c>
      <c r="BX478" t="s">
        <v>3</v>
      </c>
      <c r="BY478" t="s">
        <v>99</v>
      </c>
      <c r="BZ478" t="s">
        <v>1</v>
      </c>
      <c r="CA478" t="s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90"/>
        <v>0</v>
      </c>
      <c r="FB478" t="b">
        <f t="shared" si="91"/>
        <v>1</v>
      </c>
    </row>
    <row r="479" spans="1:158" hidden="1" x14ac:dyDescent="0.2">
      <c r="A479">
        <v>558</v>
      </c>
      <c r="B479" s="7" t="s">
        <v>574</v>
      </c>
      <c r="C479" t="s">
        <v>17</v>
      </c>
      <c r="D479">
        <v>410406023</v>
      </c>
      <c r="E479" t="s">
        <v>573</v>
      </c>
      <c r="G479" t="s">
        <v>6</v>
      </c>
      <c r="H479" s="1">
        <v>2</v>
      </c>
      <c r="I479" s="1">
        <v>54</v>
      </c>
      <c r="J479" s="1">
        <f>VLOOKUP(B479,'[4]AVL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105">SUM(K479:AJ479)*300*1.05</f>
        <v>17010</v>
      </c>
      <c r="AL479" s="1">
        <f t="shared" ref="AL479:AL542" si="106">CEILING(AK479,BT479)</f>
        <v>20000</v>
      </c>
      <c r="AM479" s="1">
        <f t="shared" si="102"/>
        <v>680.4</v>
      </c>
      <c r="AN479" s="1">
        <f t="shared" si="103"/>
        <v>800</v>
      </c>
      <c r="AO479" s="1">
        <f t="shared" si="104"/>
        <v>119.60000000000002</v>
      </c>
      <c r="AP479" s="1" t="s">
        <v>26</v>
      </c>
      <c r="AQ479" s="1">
        <f>VLOOKUP($B479,'[2]AVL F03 05.05.26_לעבוד'!$B$29:$H$721,6,)</f>
        <v>0</v>
      </c>
      <c r="AR479" s="1" t="s">
        <v>25</v>
      </c>
      <c r="AS479" s="1" t="s">
        <v>14</v>
      </c>
      <c r="AT479">
        <f t="shared" ref="AT479:AT542" si="107">SUM(K479:AJ479)*AY479</f>
        <v>2.16</v>
      </c>
      <c r="AU479" t="str">
        <f>VLOOKUP(B479,'[3]AVL F03 05.05.26_לעבוד'!$B$27:$B$694,1,)</f>
        <v>GRM188Z71A106KA73D</v>
      </c>
      <c r="AW479" t="s">
        <v>1722</v>
      </c>
      <c r="AX479" t="s">
        <v>2</v>
      </c>
      <c r="AY479">
        <v>0.04</v>
      </c>
      <c r="AZ479" t="s">
        <v>0</v>
      </c>
      <c r="BA479">
        <v>2</v>
      </c>
      <c r="BB479" t="s">
        <v>13</v>
      </c>
      <c r="BC479">
        <v>96</v>
      </c>
      <c r="BD479">
        <v>97</v>
      </c>
      <c r="BE479" t="s">
        <v>24</v>
      </c>
      <c r="BF479">
        <v>0</v>
      </c>
      <c r="BG479">
        <v>0.4</v>
      </c>
      <c r="BH479">
        <v>20</v>
      </c>
      <c r="BI479" t="s">
        <v>11</v>
      </c>
      <c r="BJ479" t="s">
        <v>23</v>
      </c>
      <c r="BK479" t="s">
        <v>5</v>
      </c>
      <c r="BL479">
        <v>1</v>
      </c>
      <c r="BM479" t="s">
        <v>22</v>
      </c>
      <c r="BN479">
        <v>0.04</v>
      </c>
      <c r="BO479" t="s">
        <v>5</v>
      </c>
      <c r="BP479">
        <v>1</v>
      </c>
      <c r="BQ479" t="s">
        <v>5</v>
      </c>
      <c r="BR479" t="s">
        <v>8</v>
      </c>
      <c r="BS479" t="s">
        <v>21</v>
      </c>
      <c r="BT479">
        <v>4000</v>
      </c>
      <c r="BU479" t="s">
        <v>6</v>
      </c>
      <c r="BV479" t="s">
        <v>31</v>
      </c>
      <c r="BW479" t="s">
        <v>20</v>
      </c>
      <c r="BX479" t="s">
        <v>3</v>
      </c>
      <c r="BY479" t="s">
        <v>2</v>
      </c>
      <c r="BZ479" t="s">
        <v>1</v>
      </c>
      <c r="CA479" t="s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8">SUM(EC479:EZ479)-200*SUM(K479:AJ479)</f>
        <v>0</v>
      </c>
      <c r="FB479" t="b">
        <f t="shared" si="91"/>
        <v>0</v>
      </c>
    </row>
    <row r="480" spans="1:158" hidden="1" x14ac:dyDescent="0.2">
      <c r="A480">
        <v>559</v>
      </c>
      <c r="B480" s="7" t="s">
        <v>572</v>
      </c>
      <c r="C480" t="s">
        <v>17</v>
      </c>
      <c r="D480">
        <v>411808789</v>
      </c>
      <c r="E480" t="s">
        <v>571</v>
      </c>
      <c r="G480" t="s">
        <v>6</v>
      </c>
      <c r="H480" s="1">
        <v>2</v>
      </c>
      <c r="I480" s="1">
        <v>3</v>
      </c>
      <c r="J480" s="1">
        <f>VLOOKUP(B480,'[4]AVL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105"/>
        <v>945</v>
      </c>
      <c r="AL480" s="1">
        <f t="shared" si="106"/>
        <v>3000</v>
      </c>
      <c r="AM480" s="1">
        <f t="shared" si="102"/>
        <v>37.800000000000004</v>
      </c>
      <c r="AN480" s="1">
        <f t="shared" si="103"/>
        <v>120</v>
      </c>
      <c r="AO480" s="1">
        <f t="shared" si="104"/>
        <v>82.199999999999989</v>
      </c>
      <c r="AP480" s="1" t="s">
        <v>26</v>
      </c>
      <c r="AQ480" s="1">
        <f>VLOOKUP($B480,'[2]AVL F03 05.05.26_לעבוד'!$B$29:$H$721,6,)</f>
        <v>0</v>
      </c>
      <c r="AR480" s="1" t="s">
        <v>25</v>
      </c>
      <c r="AS480" s="1" t="s">
        <v>14</v>
      </c>
      <c r="AT480">
        <f t="shared" si="107"/>
        <v>0.12</v>
      </c>
      <c r="AU480" t="str">
        <f>VLOOKUP(B480,'[3]AVL F03 05.05.26_לעבוד'!$B$27:$B$694,1,)</f>
        <v>GRM21BC71H475KE11L</v>
      </c>
      <c r="AW480" t="s">
        <v>1722</v>
      </c>
      <c r="AX480" t="s">
        <v>2</v>
      </c>
      <c r="AY480">
        <v>0.04</v>
      </c>
      <c r="AZ480" t="s">
        <v>0</v>
      </c>
      <c r="BA480">
        <v>2</v>
      </c>
      <c r="BB480" t="s">
        <v>13</v>
      </c>
      <c r="BC480">
        <v>102</v>
      </c>
      <c r="BD480">
        <v>66</v>
      </c>
      <c r="BE480" t="s">
        <v>24</v>
      </c>
      <c r="BF480">
        <v>0</v>
      </c>
      <c r="BG480">
        <v>0.4</v>
      </c>
      <c r="BH480">
        <v>20</v>
      </c>
      <c r="BI480" t="s">
        <v>11</v>
      </c>
      <c r="BJ480" t="s">
        <v>23</v>
      </c>
      <c r="BK480" t="s">
        <v>5</v>
      </c>
      <c r="BL480">
        <v>1</v>
      </c>
      <c r="BM480" t="s">
        <v>22</v>
      </c>
      <c r="BN480">
        <v>0.04</v>
      </c>
      <c r="BO480" t="s">
        <v>5</v>
      </c>
      <c r="BP480">
        <v>1</v>
      </c>
      <c r="BQ480" t="s">
        <v>325</v>
      </c>
      <c r="BR480" t="s">
        <v>8</v>
      </c>
      <c r="BS480" t="s">
        <v>21</v>
      </c>
      <c r="BT480">
        <v>3000</v>
      </c>
      <c r="BU480" t="s">
        <v>6</v>
      </c>
      <c r="BV480" t="s">
        <v>31</v>
      </c>
      <c r="BW480" t="s">
        <v>20</v>
      </c>
      <c r="BX480" t="s">
        <v>3</v>
      </c>
      <c r="BY480" t="s">
        <v>2</v>
      </c>
      <c r="BZ480" t="s">
        <v>1</v>
      </c>
      <c r="CA480" t="s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8"/>
        <v>0</v>
      </c>
      <c r="FB480" t="b">
        <f t="shared" ref="FB480:FB543" si="109">OR(DM480&lt;0,DN480&lt;0)</f>
        <v>0</v>
      </c>
    </row>
    <row r="481" spans="1:158" hidden="1" x14ac:dyDescent="0.2">
      <c r="A481">
        <v>560</v>
      </c>
      <c r="B481" s="7" t="s">
        <v>570</v>
      </c>
      <c r="C481" t="s">
        <v>17</v>
      </c>
      <c r="D481">
        <v>401474835</v>
      </c>
      <c r="E481" t="s">
        <v>569</v>
      </c>
      <c r="F481">
        <v>417640465</v>
      </c>
      <c r="G481" t="s">
        <v>6</v>
      </c>
      <c r="H481" s="1">
        <v>2</v>
      </c>
      <c r="I481" s="1">
        <v>40</v>
      </c>
      <c r="J481" s="1">
        <f>VLOOKUP(B481,'[4]AVL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105"/>
        <v>12600</v>
      </c>
      <c r="AL481" s="1">
        <f t="shared" si="106"/>
        <v>13000</v>
      </c>
      <c r="AM481" s="1">
        <f t="shared" si="102"/>
        <v>1512</v>
      </c>
      <c r="AN481" s="1">
        <f t="shared" si="103"/>
        <v>1560</v>
      </c>
      <c r="AO481" s="1">
        <f t="shared" si="104"/>
        <v>48</v>
      </c>
      <c r="AP481" s="1" t="s">
        <v>26</v>
      </c>
      <c r="AQ481" s="1">
        <f>VLOOKUP($B481,'[2]AVL F03 05.05.26_לעבוד'!$B$29:$H$721,6,)</f>
        <v>0</v>
      </c>
      <c r="AR481" s="1" t="s">
        <v>25</v>
      </c>
      <c r="AS481" s="1" t="s">
        <v>14</v>
      </c>
      <c r="AT481">
        <f t="shared" si="107"/>
        <v>4.8</v>
      </c>
      <c r="AU481" t="str">
        <f>VLOOKUP(B481,'[3]AVL F03 05.05.26_לעבוד'!$B$27:$B$694,1,)</f>
        <v>GRM32EC70J107ME15L</v>
      </c>
      <c r="AW481" t="s">
        <v>1722</v>
      </c>
      <c r="AX481" t="s">
        <v>2</v>
      </c>
      <c r="AY481">
        <v>0.12</v>
      </c>
      <c r="AZ481" t="s">
        <v>0</v>
      </c>
      <c r="BA481">
        <v>2</v>
      </c>
      <c r="BB481" t="s">
        <v>13</v>
      </c>
      <c r="BC481">
        <v>99</v>
      </c>
      <c r="BD481">
        <v>58</v>
      </c>
      <c r="BE481" t="s">
        <v>24</v>
      </c>
      <c r="BF481">
        <v>0</v>
      </c>
      <c r="BG481">
        <v>0.12</v>
      </c>
      <c r="BH481">
        <v>20</v>
      </c>
      <c r="BI481" t="s">
        <v>11</v>
      </c>
      <c r="BJ481" t="s">
        <v>23</v>
      </c>
      <c r="BK481" t="s">
        <v>5</v>
      </c>
      <c r="BL481">
        <v>1</v>
      </c>
      <c r="BM481" t="s">
        <v>38</v>
      </c>
      <c r="BN481">
        <v>0.12</v>
      </c>
      <c r="BO481" t="s">
        <v>5</v>
      </c>
      <c r="BP481">
        <v>1</v>
      </c>
      <c r="BQ481" t="s">
        <v>5</v>
      </c>
      <c r="BR481" t="s">
        <v>8</v>
      </c>
      <c r="BS481" t="s">
        <v>21</v>
      </c>
      <c r="BT481">
        <v>1000</v>
      </c>
      <c r="BU481" t="s">
        <v>6</v>
      </c>
      <c r="BV481" t="s">
        <v>31</v>
      </c>
      <c r="BW481" t="s">
        <v>20</v>
      </c>
      <c r="BX481" t="s">
        <v>3</v>
      </c>
      <c r="BY481" t="s">
        <v>2</v>
      </c>
      <c r="BZ481" t="s">
        <v>1</v>
      </c>
      <c r="CA481" t="s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3764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2680</v>
      </c>
      <c r="EN481" cm="1">
        <f t="array" ref="EN481">SUMPRODUCT($K481:$AJ481,TRANSPOSE(EN$4:EN$29))</f>
        <v>2764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8"/>
        <v>0</v>
      </c>
      <c r="FB481" t="b">
        <f t="shared" si="109"/>
        <v>0</v>
      </c>
    </row>
    <row r="482" spans="1:158" hidden="1" x14ac:dyDescent="0.2">
      <c r="A482">
        <v>561</v>
      </c>
      <c r="B482" s="7" t="s">
        <v>568</v>
      </c>
      <c r="C482" t="s">
        <v>17</v>
      </c>
      <c r="D482">
        <v>400416555</v>
      </c>
      <c r="E482" t="s">
        <v>567</v>
      </c>
      <c r="F482">
        <v>417372705</v>
      </c>
      <c r="G482" t="s">
        <v>6</v>
      </c>
      <c r="H482" s="1">
        <v>2</v>
      </c>
      <c r="I482" s="1">
        <v>38</v>
      </c>
      <c r="J482" s="1">
        <f>VLOOKUP(B482,'[4]AVL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105"/>
        <v>11970</v>
      </c>
      <c r="AL482" s="1">
        <f t="shared" si="106"/>
        <v>12000</v>
      </c>
      <c r="AM482" s="1">
        <f t="shared" si="102"/>
        <v>2274.3000000000002</v>
      </c>
      <c r="AN482" s="1">
        <f t="shared" si="103"/>
        <v>2280</v>
      </c>
      <c r="AO482" s="1">
        <f t="shared" si="104"/>
        <v>5.6999999999998181</v>
      </c>
      <c r="AP482" s="1" t="s">
        <v>26</v>
      </c>
      <c r="AQ482" s="1">
        <f>VLOOKUP($B482,'[2]AVL F03 05.05.26_לעבוד'!$B$29:$H$721,6,)</f>
        <v>0</v>
      </c>
      <c r="AR482" s="1" t="s">
        <v>25</v>
      </c>
      <c r="AS482" s="1" t="s">
        <v>14</v>
      </c>
      <c r="AT482">
        <f t="shared" si="107"/>
        <v>7.22</v>
      </c>
      <c r="AU482" t="str">
        <f>VLOOKUP(B482,'[3]AVL F03 05.05.26_לעבוד'!$B$27:$B$694,1,)</f>
        <v>GRM32ER71E226KE15L</v>
      </c>
      <c r="AW482" t="s">
        <v>1722</v>
      </c>
      <c r="AX482" t="s">
        <v>2</v>
      </c>
      <c r="AY482">
        <v>0.19</v>
      </c>
      <c r="AZ482" t="s">
        <v>0</v>
      </c>
      <c r="BA482">
        <v>2</v>
      </c>
      <c r="BB482" t="s">
        <v>13</v>
      </c>
      <c r="BC482">
        <v>96</v>
      </c>
      <c r="BD482">
        <v>85</v>
      </c>
      <c r="BE482" t="s">
        <v>24</v>
      </c>
      <c r="BF482">
        <v>0</v>
      </c>
      <c r="BG482">
        <v>0.19</v>
      </c>
      <c r="BH482">
        <v>20</v>
      </c>
      <c r="BI482" t="s">
        <v>11</v>
      </c>
      <c r="BJ482" t="s">
        <v>23</v>
      </c>
      <c r="BK482" t="s">
        <v>5</v>
      </c>
      <c r="BL482">
        <v>1</v>
      </c>
      <c r="BM482" t="s">
        <v>22</v>
      </c>
      <c r="BN482">
        <v>0.19</v>
      </c>
      <c r="BO482" t="s">
        <v>5</v>
      </c>
      <c r="BP482">
        <v>1</v>
      </c>
      <c r="BQ482" t="s">
        <v>5</v>
      </c>
      <c r="BR482" t="s">
        <v>8</v>
      </c>
      <c r="BS482" t="s">
        <v>21</v>
      </c>
      <c r="BT482">
        <v>1000</v>
      </c>
      <c r="BU482" t="s">
        <v>6</v>
      </c>
      <c r="BV482" t="s">
        <v>31</v>
      </c>
      <c r="BW482" t="s">
        <v>20</v>
      </c>
      <c r="BX482" t="s">
        <v>3</v>
      </c>
      <c r="BY482" t="s">
        <v>2</v>
      </c>
      <c r="BZ482" t="s">
        <v>1</v>
      </c>
      <c r="CA482" t="s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3172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2700</v>
      </c>
      <c r="EN482" cm="1">
        <f t="array" ref="EN482">SUMPRODUCT($K482:$AJ482,TRANSPOSE(EN$4:EN$29))</f>
        <v>2772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8"/>
        <v>0</v>
      </c>
      <c r="FB482" t="b">
        <f t="shared" si="109"/>
        <v>0</v>
      </c>
    </row>
    <row r="483" spans="1:158" hidden="1" x14ac:dyDescent="0.2">
      <c r="A483">
        <v>562</v>
      </c>
      <c r="B483" s="7" t="s">
        <v>566</v>
      </c>
      <c r="C483" t="s">
        <v>17</v>
      </c>
      <c r="D483">
        <v>400675640</v>
      </c>
      <c r="E483" t="s">
        <v>565</v>
      </c>
      <c r="G483" t="s">
        <v>6</v>
      </c>
      <c r="H483" s="1">
        <v>1</v>
      </c>
      <c r="I483" s="1">
        <v>1</v>
      </c>
      <c r="J483" s="1">
        <f>VLOOKUP(B483,'[4]AVL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105"/>
        <v>315</v>
      </c>
      <c r="AL483" s="1">
        <f t="shared" si="106"/>
        <v>500</v>
      </c>
      <c r="AQ483" s="1">
        <f>VLOOKUP($B483,'[2]AVL F03 05.05.26_לעבוד'!$B$29:$H$721,6,)</f>
        <v>0</v>
      </c>
      <c r="AR483" s="1" t="s">
        <v>78</v>
      </c>
      <c r="AS483" s="1" t="s">
        <v>14</v>
      </c>
      <c r="AT483">
        <f t="shared" si="107"/>
        <v>2.08</v>
      </c>
      <c r="AU483" t="str">
        <f>VLOOKUP(B483,'[3]AVL F03 05.05.26_לעבוד'!$B$27:$B$694,1,)</f>
        <v>GXO-U108L/BI-48.00MHZ</v>
      </c>
      <c r="AW483" t="s">
        <v>1785</v>
      </c>
      <c r="AX483" t="s">
        <v>144</v>
      </c>
      <c r="AY483">
        <v>2.08</v>
      </c>
      <c r="AZ483" t="s">
        <v>0</v>
      </c>
      <c r="BA483">
        <v>1</v>
      </c>
      <c r="BB483" t="s">
        <v>13</v>
      </c>
      <c r="BC483">
        <v>1</v>
      </c>
      <c r="BD483">
        <v>90</v>
      </c>
      <c r="BE483" t="s">
        <v>76</v>
      </c>
      <c r="BF483">
        <v>0</v>
      </c>
      <c r="BG483">
        <v>2.08</v>
      </c>
      <c r="BH483">
        <v>20</v>
      </c>
      <c r="BI483" t="s">
        <v>11</v>
      </c>
      <c r="BJ483" t="s">
        <v>52</v>
      </c>
      <c r="BK483" t="s">
        <v>5</v>
      </c>
      <c r="BL483">
        <v>1</v>
      </c>
      <c r="BM483" t="s">
        <v>38</v>
      </c>
      <c r="BN483">
        <v>2.08</v>
      </c>
      <c r="BO483" t="s">
        <v>5</v>
      </c>
      <c r="BP483">
        <v>1</v>
      </c>
      <c r="BQ483" t="s">
        <v>5</v>
      </c>
      <c r="BR483" t="s">
        <v>8</v>
      </c>
      <c r="BS483" t="s">
        <v>51</v>
      </c>
      <c r="BT483">
        <v>500</v>
      </c>
      <c r="BU483" t="s">
        <v>6</v>
      </c>
      <c r="BV483" t="s">
        <v>31</v>
      </c>
      <c r="BW483" t="s">
        <v>50</v>
      </c>
      <c r="BX483" t="s">
        <v>3</v>
      </c>
      <c r="BY483" t="s">
        <v>144</v>
      </c>
      <c r="BZ483" t="s">
        <v>1</v>
      </c>
      <c r="CA483" t="s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8"/>
        <v>0</v>
      </c>
      <c r="FB483" t="b">
        <f t="shared" si="109"/>
        <v>0</v>
      </c>
    </row>
    <row r="484" spans="1:158" hidden="1" x14ac:dyDescent="0.2">
      <c r="A484">
        <v>563</v>
      </c>
      <c r="B484" s="7" t="s">
        <v>564</v>
      </c>
      <c r="C484" t="s">
        <v>17</v>
      </c>
      <c r="D484">
        <v>403326394</v>
      </c>
      <c r="E484" t="s">
        <v>563</v>
      </c>
      <c r="F484">
        <v>400481547</v>
      </c>
      <c r="G484" t="s">
        <v>6</v>
      </c>
      <c r="H484" s="1">
        <v>2</v>
      </c>
      <c r="I484" s="1">
        <v>3</v>
      </c>
      <c r="J484" s="1">
        <f>VLOOKUP(B484,'[4]AVL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105"/>
        <v>945</v>
      </c>
      <c r="AL484" s="1">
        <f t="shared" si="106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107</v>
      </c>
      <c r="AQ484" s="1">
        <f>VLOOKUP($B484,'[2]AVL F03 05.05.26_לעבוד'!$B$29:$H$721,6,)</f>
        <v>0</v>
      </c>
      <c r="AR484" s="1" t="s">
        <v>25</v>
      </c>
      <c r="AS484" s="1" t="s">
        <v>14</v>
      </c>
      <c r="AT484">
        <f t="shared" si="107"/>
        <v>8.129999999999999</v>
      </c>
      <c r="AU484" t="str">
        <f>VLOOKUP(B484,'[3]AVL F03 05.05.26_לעבוד'!$B$27:$B$694,1,)</f>
        <v>HCPL-063L-500E</v>
      </c>
      <c r="AW484" t="s">
        <v>1748</v>
      </c>
      <c r="AX484" t="s">
        <v>41</v>
      </c>
      <c r="AY484">
        <v>2.71</v>
      </c>
      <c r="AZ484" t="s">
        <v>0</v>
      </c>
      <c r="BA484">
        <v>2</v>
      </c>
      <c r="BB484" t="s">
        <v>13</v>
      </c>
      <c r="BC484">
        <v>102</v>
      </c>
      <c r="BD484">
        <v>122</v>
      </c>
      <c r="BE484" t="s">
        <v>131</v>
      </c>
      <c r="BF484">
        <v>0</v>
      </c>
      <c r="BG484">
        <v>2.71</v>
      </c>
      <c r="BH484">
        <v>20</v>
      </c>
      <c r="BI484" t="s">
        <v>11</v>
      </c>
      <c r="BJ484" t="s">
        <v>533</v>
      </c>
      <c r="BK484" t="s">
        <v>5</v>
      </c>
      <c r="BL484">
        <v>1</v>
      </c>
      <c r="BM484" t="s">
        <v>22</v>
      </c>
      <c r="BN484">
        <v>2.71</v>
      </c>
      <c r="BO484" t="s">
        <v>5</v>
      </c>
      <c r="BP484">
        <v>1</v>
      </c>
      <c r="BQ484" t="s">
        <v>5</v>
      </c>
      <c r="BR484" t="s">
        <v>8</v>
      </c>
      <c r="BS484" t="s">
        <v>538</v>
      </c>
      <c r="BT484">
        <v>1500</v>
      </c>
      <c r="BU484" t="s">
        <v>6</v>
      </c>
      <c r="BV484" t="s">
        <v>31</v>
      </c>
      <c r="BW484" t="s">
        <v>562</v>
      </c>
      <c r="BX484" t="s">
        <v>3</v>
      </c>
      <c r="BY484" t="s">
        <v>41</v>
      </c>
      <c r="BZ484" t="s">
        <v>1</v>
      </c>
      <c r="CA484" t="s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8"/>
        <v>0</v>
      </c>
      <c r="FB484" t="b">
        <f t="shared" si="109"/>
        <v>0</v>
      </c>
    </row>
    <row r="485" spans="1:158" hidden="1" x14ac:dyDescent="0.2">
      <c r="A485">
        <v>564</v>
      </c>
      <c r="B485" s="7" t="s">
        <v>561</v>
      </c>
      <c r="C485" t="s">
        <v>17</v>
      </c>
      <c r="D485">
        <v>405810225</v>
      </c>
      <c r="E485" t="s">
        <v>560</v>
      </c>
      <c r="G485" t="s">
        <v>6</v>
      </c>
      <c r="H485" s="1">
        <v>1</v>
      </c>
      <c r="I485" s="1">
        <v>3</v>
      </c>
      <c r="J485" s="1">
        <f>VLOOKUP(B485,'[4]AVL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105"/>
        <v>945</v>
      </c>
      <c r="AL485" s="1">
        <f t="shared" si="106"/>
        <v>960</v>
      </c>
      <c r="AQ485" s="1">
        <f>VLOOKUP($B485,'[2]AVL F03 05.05.26_לעבוד'!$B$29:$H$721,6,)</f>
        <v>0</v>
      </c>
      <c r="AR485" s="1" t="s">
        <v>25</v>
      </c>
      <c r="AS485" s="1" t="s">
        <v>14</v>
      </c>
      <c r="AT485">
        <f t="shared" si="107"/>
        <v>12.93</v>
      </c>
      <c r="AU485" t="str">
        <f>VLOOKUP(B485,'[3]AVL F03 05.05.26_לעבוד'!$B$27:$B$694,1,)</f>
        <v>HFCW-7500+</v>
      </c>
      <c r="AW485" t="s">
        <v>1761</v>
      </c>
      <c r="AX485">
        <v>1</v>
      </c>
      <c r="AY485">
        <v>4.3099999999999996</v>
      </c>
      <c r="AZ485" t="s">
        <v>0</v>
      </c>
      <c r="BA485">
        <v>1</v>
      </c>
      <c r="BB485" t="s">
        <v>13</v>
      </c>
      <c r="BC485">
        <v>356</v>
      </c>
      <c r="BD485">
        <v>110</v>
      </c>
      <c r="BE485" t="s">
        <v>34</v>
      </c>
      <c r="BF485">
        <v>0</v>
      </c>
      <c r="BG485">
        <v>4.3099999999999996</v>
      </c>
      <c r="BH485">
        <v>20</v>
      </c>
      <c r="BI485" t="s">
        <v>11</v>
      </c>
      <c r="BJ485" t="s">
        <v>33</v>
      </c>
      <c r="BK485" t="s">
        <v>5</v>
      </c>
      <c r="BL485">
        <v>1</v>
      </c>
      <c r="BM485" t="s">
        <v>9</v>
      </c>
      <c r="BN485">
        <v>4.3099999999999996</v>
      </c>
      <c r="BO485" t="s">
        <v>5</v>
      </c>
      <c r="BP485">
        <v>1</v>
      </c>
      <c r="BQ485" t="s">
        <v>5</v>
      </c>
      <c r="BR485" t="s">
        <v>8</v>
      </c>
      <c r="BS485" t="s">
        <v>32</v>
      </c>
      <c r="BT485">
        <v>20</v>
      </c>
      <c r="BU485" t="s">
        <v>6</v>
      </c>
      <c r="BV485" t="s">
        <v>5</v>
      </c>
      <c r="BW485" t="s">
        <v>30</v>
      </c>
      <c r="BX485" t="s">
        <v>3</v>
      </c>
      <c r="BY485">
        <v>1</v>
      </c>
      <c r="BZ485" t="s">
        <v>29</v>
      </c>
      <c r="CA485" t="s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8"/>
        <v>0</v>
      </c>
      <c r="FB485" t="b">
        <f t="shared" si="109"/>
        <v>0</v>
      </c>
    </row>
    <row r="486" spans="1:158" hidden="1" x14ac:dyDescent="0.2">
      <c r="A486">
        <v>565</v>
      </c>
      <c r="B486" s="7" t="s">
        <v>559</v>
      </c>
      <c r="C486" t="s">
        <v>17</v>
      </c>
      <c r="D486">
        <v>422362540</v>
      </c>
      <c r="E486" t="s">
        <v>558</v>
      </c>
      <c r="G486" t="s">
        <v>6</v>
      </c>
      <c r="H486" s="1">
        <v>2</v>
      </c>
      <c r="I486" s="1">
        <v>1</v>
      </c>
      <c r="J486" s="1">
        <f>VLOOKUP(B486,'[4]AVL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105"/>
        <v>315</v>
      </c>
      <c r="AL486" s="1">
        <f t="shared" si="106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26</v>
      </c>
      <c r="AQ486" s="1">
        <f>VLOOKUP($B486,'[2]AVL F03 05.05.26_לעבוד'!$B$29:$H$721,6,)</f>
        <v>0</v>
      </c>
      <c r="AR486" s="1" t="s">
        <v>25</v>
      </c>
      <c r="AS486" s="1" t="s">
        <v>14</v>
      </c>
      <c r="AT486">
        <f t="shared" si="107"/>
        <v>2.25</v>
      </c>
      <c r="AU486" t="str">
        <f>VLOOKUP(B486,'[3]AVL F03 05.05.26_לעבוד'!$B$27:$B$694,1,)</f>
        <v>HMC1055LP2CETR</v>
      </c>
      <c r="AW486" t="s">
        <v>1744</v>
      </c>
      <c r="AX486">
        <v>1</v>
      </c>
      <c r="AY486">
        <v>2.25</v>
      </c>
      <c r="AZ486" t="s">
        <v>0</v>
      </c>
      <c r="BA486">
        <v>2</v>
      </c>
      <c r="BB486" t="s">
        <v>13</v>
      </c>
      <c r="BC486">
        <v>100</v>
      </c>
      <c r="BD486">
        <v>68</v>
      </c>
      <c r="BE486" t="s">
        <v>270</v>
      </c>
      <c r="BF486">
        <v>0</v>
      </c>
      <c r="BG486">
        <v>2.25</v>
      </c>
      <c r="BH486">
        <v>20</v>
      </c>
      <c r="BI486" t="s">
        <v>11</v>
      </c>
      <c r="BJ486" t="s">
        <v>44</v>
      </c>
      <c r="BK486" t="s">
        <v>5</v>
      </c>
      <c r="BL486">
        <v>1</v>
      </c>
      <c r="BM486" t="s">
        <v>22</v>
      </c>
      <c r="BN486">
        <v>2.25</v>
      </c>
      <c r="BO486" t="s">
        <v>5</v>
      </c>
      <c r="BP486">
        <v>1</v>
      </c>
      <c r="BQ486" t="s">
        <v>5</v>
      </c>
      <c r="BR486" t="s">
        <v>8</v>
      </c>
      <c r="BS486" t="s">
        <v>43</v>
      </c>
      <c r="BT486">
        <v>500</v>
      </c>
      <c r="BU486" t="s">
        <v>6</v>
      </c>
      <c r="BV486" t="s">
        <v>31</v>
      </c>
      <c r="BW486" t="s">
        <v>42</v>
      </c>
      <c r="BX486" t="s">
        <v>3</v>
      </c>
      <c r="BY486">
        <v>1</v>
      </c>
      <c r="BZ486" t="s">
        <v>29</v>
      </c>
      <c r="CA486" t="s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8"/>
        <v>0</v>
      </c>
      <c r="FB486" t="b">
        <f t="shared" si="109"/>
        <v>0</v>
      </c>
    </row>
    <row r="487" spans="1:158" hidden="1" x14ac:dyDescent="0.2">
      <c r="A487">
        <v>566</v>
      </c>
      <c r="B487" s="7" t="s">
        <v>557</v>
      </c>
      <c r="C487" t="s">
        <v>17</v>
      </c>
      <c r="D487">
        <v>421112607</v>
      </c>
      <c r="E487" t="s">
        <v>556</v>
      </c>
      <c r="G487" t="s">
        <v>6</v>
      </c>
      <c r="H487" s="1">
        <v>1</v>
      </c>
      <c r="I487" s="1">
        <v>1</v>
      </c>
      <c r="J487" s="1">
        <f>VLOOKUP(B487,'[4]AVL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105"/>
        <v>315</v>
      </c>
      <c r="AL487" s="1">
        <f t="shared" si="106"/>
        <v>500</v>
      </c>
      <c r="AQ487" s="1">
        <f>VLOOKUP($B487,'[2]AVL F03 05.05.26_לעבוד'!$B$29:$H$721,6,)</f>
        <v>0</v>
      </c>
      <c r="AR487" s="1" t="s">
        <v>25</v>
      </c>
      <c r="AS487" s="1" t="s">
        <v>14</v>
      </c>
      <c r="AT487">
        <f t="shared" si="107"/>
        <v>26.05</v>
      </c>
      <c r="AU487" t="str">
        <f>VLOOKUP(B487,'[3]AVL F03 05.05.26_לעבוד'!$B$27:$B$694,1,)</f>
        <v>HMC1096LP3E</v>
      </c>
      <c r="AW487" t="s">
        <v>1744</v>
      </c>
      <c r="AX487">
        <v>1</v>
      </c>
      <c r="AY487">
        <v>26.05</v>
      </c>
      <c r="AZ487" t="s">
        <v>0</v>
      </c>
      <c r="BA487">
        <v>1</v>
      </c>
      <c r="BB487" t="s">
        <v>13</v>
      </c>
      <c r="BC487">
        <v>356</v>
      </c>
      <c r="BD487">
        <v>66</v>
      </c>
      <c r="BE487" t="s">
        <v>270</v>
      </c>
      <c r="BF487">
        <v>0</v>
      </c>
      <c r="BG487">
        <v>26.05</v>
      </c>
      <c r="BH487">
        <v>20</v>
      </c>
      <c r="BI487" t="s">
        <v>11</v>
      </c>
      <c r="BJ487" t="s">
        <v>33</v>
      </c>
      <c r="BK487" t="s">
        <v>5</v>
      </c>
      <c r="BL487">
        <v>1</v>
      </c>
      <c r="BM487" t="s">
        <v>22</v>
      </c>
      <c r="BN487">
        <v>26.05</v>
      </c>
      <c r="BO487" t="s">
        <v>5</v>
      </c>
      <c r="BP487">
        <v>1</v>
      </c>
      <c r="BQ487" t="s">
        <v>5</v>
      </c>
      <c r="BR487" t="s">
        <v>8</v>
      </c>
      <c r="BS487" t="s">
        <v>32</v>
      </c>
      <c r="BT487">
        <v>500</v>
      </c>
      <c r="BU487" t="s">
        <v>6</v>
      </c>
      <c r="BV487" t="s">
        <v>5</v>
      </c>
      <c r="BW487" t="s">
        <v>30</v>
      </c>
      <c r="BX487" t="s">
        <v>3</v>
      </c>
      <c r="BY487">
        <v>1</v>
      </c>
      <c r="BZ487" t="s">
        <v>29</v>
      </c>
      <c r="CA487" t="s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8"/>
        <v>0</v>
      </c>
      <c r="FB487" t="b">
        <f t="shared" si="109"/>
        <v>0</v>
      </c>
    </row>
    <row r="488" spans="1:158" hidden="1" x14ac:dyDescent="0.2">
      <c r="A488">
        <v>567</v>
      </c>
      <c r="B488" s="7" t="s">
        <v>555</v>
      </c>
      <c r="C488" t="s">
        <v>17</v>
      </c>
      <c r="D488">
        <v>405802973</v>
      </c>
      <c r="E488" t="s">
        <v>554</v>
      </c>
      <c r="G488" t="s">
        <v>6</v>
      </c>
      <c r="H488" s="1">
        <v>1</v>
      </c>
      <c r="I488" s="1">
        <v>14</v>
      </c>
      <c r="J488" s="1">
        <f>VLOOKUP(B488,'[4]AVL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105"/>
        <v>4410</v>
      </c>
      <c r="AL488" s="1">
        <f t="shared" si="106"/>
        <v>4500</v>
      </c>
      <c r="AQ488" s="1" t="str">
        <f>VLOOKUP($B488,'[2]AVL F03 05.05.26_לעבוד'!$B$29:$H$721,6,)</f>
        <v xml:space="preserve"> </v>
      </c>
      <c r="AR488" s="1" t="s">
        <v>25</v>
      </c>
      <c r="AS488" s="1" t="s">
        <v>14</v>
      </c>
      <c r="AT488">
        <f t="shared" si="107"/>
        <v>232.11999999999998</v>
      </c>
      <c r="AU488" t="str">
        <f>VLOOKUP(B488,'[3]AVL F03 05.05.26_לעבוד'!$B$27:$B$694,1,)</f>
        <v>HMC424ALP3ETR</v>
      </c>
      <c r="AW488" t="s">
        <v>1744</v>
      </c>
      <c r="AX488">
        <v>1</v>
      </c>
      <c r="AY488">
        <v>16.579999999999998</v>
      </c>
      <c r="AZ488" t="s">
        <v>0</v>
      </c>
      <c r="BA488">
        <v>1</v>
      </c>
      <c r="BB488" t="s">
        <v>13</v>
      </c>
      <c r="BC488">
        <v>317</v>
      </c>
      <c r="BD488">
        <v>59</v>
      </c>
      <c r="BE488" t="s">
        <v>270</v>
      </c>
      <c r="BF488">
        <v>0</v>
      </c>
      <c r="BG488">
        <v>16.579999999999998</v>
      </c>
      <c r="BH488">
        <v>20</v>
      </c>
      <c r="BI488" t="s">
        <v>11</v>
      </c>
      <c r="BJ488" t="s">
        <v>44</v>
      </c>
      <c r="BK488" t="s">
        <v>5</v>
      </c>
      <c r="BL488">
        <v>1</v>
      </c>
      <c r="BM488" t="s">
        <v>22</v>
      </c>
      <c r="BN488">
        <v>16.579999999999998</v>
      </c>
      <c r="BO488" t="s">
        <v>5</v>
      </c>
      <c r="BP488">
        <v>1</v>
      </c>
      <c r="BQ488" t="s">
        <v>5</v>
      </c>
      <c r="BR488" t="s">
        <v>8</v>
      </c>
      <c r="BS488" t="s">
        <v>43</v>
      </c>
      <c r="BT488">
        <v>500</v>
      </c>
      <c r="BU488" t="s">
        <v>6</v>
      </c>
      <c r="BV488" t="s">
        <v>31</v>
      </c>
      <c r="BW488" t="s">
        <v>42</v>
      </c>
      <c r="BX488" t="s">
        <v>3</v>
      </c>
      <c r="BY488">
        <v>1</v>
      </c>
      <c r="BZ488" t="s">
        <v>29</v>
      </c>
      <c r="CA488" t="s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5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8"/>
        <v>0</v>
      </c>
      <c r="FB488" t="b">
        <f t="shared" si="109"/>
        <v>0</v>
      </c>
    </row>
    <row r="489" spans="1:158" hidden="1" x14ac:dyDescent="0.2">
      <c r="A489">
        <v>568</v>
      </c>
      <c r="B489" s="7" t="s">
        <v>553</v>
      </c>
      <c r="C489" t="s">
        <v>17</v>
      </c>
      <c r="D489">
        <v>400624662</v>
      </c>
      <c r="E489" t="s">
        <v>552</v>
      </c>
      <c r="F489">
        <v>409559442</v>
      </c>
      <c r="G489" t="s">
        <v>6</v>
      </c>
      <c r="H489" s="1">
        <v>2</v>
      </c>
      <c r="I489" s="1">
        <v>10</v>
      </c>
      <c r="J489" s="1">
        <f>VLOOKUP(B489,'[4]AVL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105"/>
        <v>3150</v>
      </c>
      <c r="AL489" s="1">
        <f t="shared" si="106"/>
        <v>3500</v>
      </c>
      <c r="AM489" s="1">
        <f t="shared" ref="AM489:AM497" si="110">AK489*AY489</f>
        <v>276790.5</v>
      </c>
      <c r="AN489" s="1">
        <f t="shared" ref="AN489:AN497" si="111">AL489*AY489</f>
        <v>307545</v>
      </c>
      <c r="AO489" s="1">
        <f t="shared" ref="AO489:AO497" si="112">AN489-AM489</f>
        <v>30754.5</v>
      </c>
      <c r="AP489" s="1" t="s">
        <v>107</v>
      </c>
      <c r="AQ489" s="1">
        <f>VLOOKUP($B489,'[2]AVL F03 05.05.26_לעבוד'!$B$29:$H$721,6,)</f>
        <v>0</v>
      </c>
      <c r="AR489" s="1" t="s">
        <v>25</v>
      </c>
      <c r="AS489" s="1" t="s">
        <v>14</v>
      </c>
      <c r="AT489">
        <f t="shared" si="107"/>
        <v>878.7</v>
      </c>
      <c r="AU489" t="str">
        <f>VLOOKUP(B489,'[3]AVL F03 05.05.26_לעבוד'!$B$27:$B$694,1,)</f>
        <v>HMC441LC3BTR</v>
      </c>
      <c r="AW489" t="s">
        <v>1744</v>
      </c>
      <c r="AX489">
        <v>1</v>
      </c>
      <c r="AY489">
        <v>87.87</v>
      </c>
      <c r="AZ489" t="s">
        <v>0</v>
      </c>
      <c r="BA489">
        <v>2</v>
      </c>
      <c r="BB489" t="s">
        <v>13</v>
      </c>
      <c r="BC489">
        <v>100</v>
      </c>
      <c r="BD489">
        <v>79</v>
      </c>
      <c r="BE489" t="s">
        <v>270</v>
      </c>
      <c r="BF489">
        <v>0</v>
      </c>
      <c r="BG489">
        <v>87.87</v>
      </c>
      <c r="BH489">
        <v>20</v>
      </c>
      <c r="BI489" t="s">
        <v>11</v>
      </c>
      <c r="BJ489" t="s">
        <v>33</v>
      </c>
      <c r="BK489" t="s">
        <v>5</v>
      </c>
      <c r="BL489">
        <v>1</v>
      </c>
      <c r="BM489" t="s">
        <v>22</v>
      </c>
      <c r="BN489">
        <v>87.87</v>
      </c>
      <c r="BO489" t="s">
        <v>5</v>
      </c>
      <c r="BP489">
        <v>1</v>
      </c>
      <c r="BQ489" t="s">
        <v>5</v>
      </c>
      <c r="BR489" t="s">
        <v>8</v>
      </c>
      <c r="BS489" t="s">
        <v>32</v>
      </c>
      <c r="BT489">
        <v>500</v>
      </c>
      <c r="BU489" t="s">
        <v>6</v>
      </c>
      <c r="BV489" t="s">
        <v>31</v>
      </c>
      <c r="BW489" t="s">
        <v>30</v>
      </c>
      <c r="BX489" t="s">
        <v>3</v>
      </c>
      <c r="BY489">
        <v>1</v>
      </c>
      <c r="BZ489" t="s">
        <v>29</v>
      </c>
      <c r="CA489" t="s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8"/>
        <v>0</v>
      </c>
      <c r="FB489" t="b">
        <f t="shared" si="109"/>
        <v>0</v>
      </c>
    </row>
    <row r="490" spans="1:158" hidden="1" x14ac:dyDescent="0.2">
      <c r="A490">
        <v>569</v>
      </c>
      <c r="B490" s="7" t="s">
        <v>551</v>
      </c>
      <c r="C490" t="s">
        <v>17</v>
      </c>
      <c r="D490">
        <v>400596424</v>
      </c>
      <c r="E490" t="s">
        <v>550</v>
      </c>
      <c r="G490" t="s">
        <v>6</v>
      </c>
      <c r="H490" s="1">
        <v>2</v>
      </c>
      <c r="I490" s="1">
        <v>8</v>
      </c>
      <c r="J490" s="1">
        <f>VLOOKUP(B490,'[4]AVL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105"/>
        <v>2520</v>
      </c>
      <c r="AL490" s="1">
        <f t="shared" si="106"/>
        <v>3000</v>
      </c>
      <c r="AM490" s="1">
        <f t="shared" si="110"/>
        <v>40572</v>
      </c>
      <c r="AN490" s="1">
        <f t="shared" si="111"/>
        <v>48300.000000000007</v>
      </c>
      <c r="AO490" s="1">
        <f t="shared" si="112"/>
        <v>7728.0000000000073</v>
      </c>
      <c r="AP490" s="1" t="s">
        <v>107</v>
      </c>
      <c r="AQ490" s="1" t="str">
        <f>VLOOKUP($B490,'[2]AVL F03 05.05.26_לעבוד'!$B$29:$H$721,6,)</f>
        <v xml:space="preserve">תינתן עזרה מאלתא </v>
      </c>
      <c r="AR490" s="1" t="s">
        <v>25</v>
      </c>
      <c r="AS490" s="1" t="s">
        <v>14</v>
      </c>
      <c r="AT490">
        <f t="shared" si="107"/>
        <v>128.80000000000001</v>
      </c>
      <c r="AU490" t="str">
        <f>VLOOKUP(B490,'[3]AVL F03 05.05.26_לעבוד'!$B$27:$B$694,1,)</f>
        <v>HMC441LP3ETR</v>
      </c>
      <c r="AW490" t="s">
        <v>1788</v>
      </c>
      <c r="AX490">
        <v>1</v>
      </c>
      <c r="AY490">
        <v>16.100000000000001</v>
      </c>
      <c r="AZ490" t="s">
        <v>0</v>
      </c>
      <c r="BA490">
        <v>2</v>
      </c>
      <c r="BB490" t="s">
        <v>13</v>
      </c>
      <c r="BC490">
        <v>100</v>
      </c>
      <c r="BD490">
        <v>230</v>
      </c>
      <c r="BE490" t="s">
        <v>270</v>
      </c>
      <c r="BF490">
        <v>0</v>
      </c>
      <c r="BG490">
        <v>16.100000000000001</v>
      </c>
      <c r="BH490">
        <v>20</v>
      </c>
      <c r="BI490" t="s">
        <v>11</v>
      </c>
      <c r="BJ490" t="s">
        <v>33</v>
      </c>
      <c r="BK490" t="s">
        <v>5</v>
      </c>
      <c r="BL490">
        <v>1</v>
      </c>
      <c r="BM490" t="s">
        <v>22</v>
      </c>
      <c r="BN490">
        <v>16.100000000000001</v>
      </c>
      <c r="BO490" t="s">
        <v>5</v>
      </c>
      <c r="BP490">
        <v>1</v>
      </c>
      <c r="BQ490" t="s">
        <v>5</v>
      </c>
      <c r="BR490" t="s">
        <v>8</v>
      </c>
      <c r="BS490" t="s">
        <v>32</v>
      </c>
      <c r="BT490">
        <v>500</v>
      </c>
      <c r="BU490" t="s">
        <v>6</v>
      </c>
      <c r="BV490" t="s">
        <v>31</v>
      </c>
      <c r="BW490" t="s">
        <v>30</v>
      </c>
      <c r="BX490" t="s">
        <v>3</v>
      </c>
      <c r="BY490">
        <v>1</v>
      </c>
      <c r="BZ490" t="s">
        <v>29</v>
      </c>
      <c r="CA490" t="s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1360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0</v>
      </c>
      <c r="EN490" cm="1">
        <f t="array" ref="EN490">SUMPRODUCT($K490:$AJ490,TRANSPOSE(EN$4:EN$29))</f>
        <v>720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8"/>
        <v>0</v>
      </c>
      <c r="FB490" t="b">
        <f t="shared" si="109"/>
        <v>0</v>
      </c>
    </row>
    <row r="491" spans="1:158" hidden="1" x14ac:dyDescent="0.2">
      <c r="A491">
        <v>570</v>
      </c>
      <c r="B491" s="7" t="s">
        <v>549</v>
      </c>
      <c r="C491" t="s">
        <v>17</v>
      </c>
      <c r="D491">
        <v>400677229</v>
      </c>
      <c r="E491" t="s">
        <v>548</v>
      </c>
      <c r="G491" t="s">
        <v>6</v>
      </c>
      <c r="H491" s="1">
        <v>2</v>
      </c>
      <c r="I491" s="1">
        <v>2</v>
      </c>
      <c r="J491" s="1">
        <f>VLOOKUP(B491,'[4]AVL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105"/>
        <v>630</v>
      </c>
      <c r="AL491" s="1">
        <f t="shared" si="106"/>
        <v>630</v>
      </c>
      <c r="AM491" s="1">
        <f t="shared" si="110"/>
        <v>12763.800000000001</v>
      </c>
      <c r="AN491" s="1">
        <f t="shared" si="111"/>
        <v>12763.800000000001</v>
      </c>
      <c r="AO491" s="1">
        <f t="shared" si="112"/>
        <v>0</v>
      </c>
      <c r="AP491" s="1" t="s">
        <v>26</v>
      </c>
      <c r="AQ491" s="1" t="str">
        <f>VLOOKUP($B491,'[2]AVL F03 05.05.26_לעבוד'!$B$29:$H$721,6,)</f>
        <v xml:space="preserve"> </v>
      </c>
      <c r="AR491" s="1" t="s">
        <v>25</v>
      </c>
      <c r="AS491" s="1" t="s">
        <v>14</v>
      </c>
      <c r="AT491">
        <f t="shared" si="107"/>
        <v>40.520000000000003</v>
      </c>
      <c r="AU491" t="str">
        <f>VLOOKUP(B491,'[3]AVL F03 05.05.26_לעבוד'!$B$27:$B$694,1,)</f>
        <v>HMC451LP3E</v>
      </c>
      <c r="AW491" t="s">
        <v>1744</v>
      </c>
      <c r="AX491">
        <v>1</v>
      </c>
      <c r="AY491">
        <v>20.260000000000002</v>
      </c>
      <c r="AZ491" t="s">
        <v>0</v>
      </c>
      <c r="BA491">
        <v>2</v>
      </c>
      <c r="BB491" t="s">
        <v>13</v>
      </c>
      <c r="BC491">
        <v>100</v>
      </c>
      <c r="BD491">
        <v>229</v>
      </c>
      <c r="BE491" t="s">
        <v>270</v>
      </c>
      <c r="BF491">
        <v>0</v>
      </c>
      <c r="BG491">
        <v>20.260000000000002</v>
      </c>
      <c r="BH491">
        <v>20</v>
      </c>
      <c r="BI491" t="s">
        <v>11</v>
      </c>
      <c r="BJ491" t="s">
        <v>44</v>
      </c>
      <c r="BK491" t="s">
        <v>5</v>
      </c>
      <c r="BL491">
        <v>1</v>
      </c>
      <c r="BM491" t="s">
        <v>38</v>
      </c>
      <c r="BN491">
        <v>20.260000000000002</v>
      </c>
      <c r="BO491" t="s">
        <v>5</v>
      </c>
      <c r="BP491">
        <v>1</v>
      </c>
      <c r="BQ491" t="s">
        <v>5</v>
      </c>
      <c r="BR491" t="s">
        <v>8</v>
      </c>
      <c r="BS491" t="s">
        <v>43</v>
      </c>
      <c r="BT491">
        <v>45</v>
      </c>
      <c r="BU491" t="s">
        <v>6</v>
      </c>
      <c r="BV491" t="s">
        <v>31</v>
      </c>
      <c r="BW491" t="s">
        <v>42</v>
      </c>
      <c r="BX491" t="s">
        <v>3</v>
      </c>
      <c r="BY491">
        <v>1</v>
      </c>
      <c r="BZ491" t="s">
        <v>29</v>
      </c>
      <c r="CA491" t="s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5</v>
      </c>
      <c r="CL491" t="s">
        <v>5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8"/>
        <v>0</v>
      </c>
      <c r="FB491" t="b">
        <f t="shared" si="109"/>
        <v>0</v>
      </c>
    </row>
    <row r="492" spans="1:158" hidden="1" x14ac:dyDescent="0.2">
      <c r="A492">
        <v>571</v>
      </c>
      <c r="B492" s="7" t="s">
        <v>547</v>
      </c>
      <c r="C492" t="s">
        <v>17</v>
      </c>
      <c r="D492">
        <v>421316474</v>
      </c>
      <c r="E492" t="s">
        <v>546</v>
      </c>
      <c r="F492">
        <v>405133467</v>
      </c>
      <c r="G492" t="s">
        <v>6</v>
      </c>
      <c r="H492" s="1">
        <v>2</v>
      </c>
      <c r="I492" s="1">
        <v>44</v>
      </c>
      <c r="J492" s="1">
        <f>VLOOKUP(B492,'[4]AVL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105"/>
        <v>13860</v>
      </c>
      <c r="AL492" s="1">
        <f t="shared" si="106"/>
        <v>14000</v>
      </c>
      <c r="AM492" s="1">
        <f t="shared" si="110"/>
        <v>613859.4</v>
      </c>
      <c r="AN492" s="1">
        <f t="shared" si="111"/>
        <v>620060</v>
      </c>
      <c r="AO492" s="1">
        <f t="shared" si="112"/>
        <v>6200.5999999999767</v>
      </c>
      <c r="AP492" s="1" t="s">
        <v>107</v>
      </c>
      <c r="AQ492" s="1" t="str">
        <f>VLOOKUP($B492,'[2]AVL F03 05.05.26_לעבוד'!$B$29:$H$721,6,)</f>
        <v xml:space="preserve">תינתן עזרה מאלתא </v>
      </c>
      <c r="AR492" s="1" t="s">
        <v>25</v>
      </c>
      <c r="AS492" s="1" t="s">
        <v>14</v>
      </c>
      <c r="AT492">
        <f t="shared" si="107"/>
        <v>1948.76</v>
      </c>
      <c r="AU492" t="str">
        <f>VLOOKUP(B492,'[3]AVL F03 05.05.26_לעבוד'!$B$27:$B$694,1,)</f>
        <v>HMC547ALP3E</v>
      </c>
      <c r="AW492" t="s">
        <v>1788</v>
      </c>
      <c r="AX492">
        <v>1</v>
      </c>
      <c r="AY492">
        <v>44.29</v>
      </c>
      <c r="AZ492" t="s">
        <v>0</v>
      </c>
      <c r="BA492">
        <v>2</v>
      </c>
      <c r="BB492" t="s">
        <v>13</v>
      </c>
      <c r="BC492">
        <v>100</v>
      </c>
      <c r="BD492">
        <v>227</v>
      </c>
      <c r="BE492" t="s">
        <v>270</v>
      </c>
      <c r="BF492">
        <v>0</v>
      </c>
      <c r="BG492">
        <v>44.29</v>
      </c>
      <c r="BH492">
        <v>20</v>
      </c>
      <c r="BI492" t="s">
        <v>11</v>
      </c>
      <c r="BJ492" t="s">
        <v>33</v>
      </c>
      <c r="BK492" t="s">
        <v>5</v>
      </c>
      <c r="BL492">
        <v>1</v>
      </c>
      <c r="BM492" t="s">
        <v>22</v>
      </c>
      <c r="BN492">
        <v>44.29</v>
      </c>
      <c r="BO492" t="s">
        <v>5</v>
      </c>
      <c r="BP492">
        <v>1</v>
      </c>
      <c r="BQ492" t="s">
        <v>5</v>
      </c>
      <c r="BR492" t="s">
        <v>8</v>
      </c>
      <c r="BS492" t="s">
        <v>32</v>
      </c>
      <c r="BT492">
        <v>500</v>
      </c>
      <c r="BU492" t="s">
        <v>6</v>
      </c>
      <c r="BV492" t="s">
        <v>5</v>
      </c>
      <c r="BW492" t="s">
        <v>30</v>
      </c>
      <c r="BX492" t="s">
        <v>3</v>
      </c>
      <c r="BY492">
        <v>1</v>
      </c>
      <c r="BZ492" t="s">
        <v>29</v>
      </c>
      <c r="CA492" t="s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5</v>
      </c>
      <c r="CI492">
        <v>0</v>
      </c>
      <c r="CJ492">
        <v>1350</v>
      </c>
      <c r="CK492">
        <v>4879</v>
      </c>
      <c r="CL492">
        <v>4121</v>
      </c>
      <c r="CM492" t="s">
        <v>5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4980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640</v>
      </c>
      <c r="EN492" cm="1">
        <f t="array" ref="EN492">SUMPRODUCT($K492:$AJ492,TRANSPOSE(EN$4:EN$29))</f>
        <v>3430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8"/>
        <v>0</v>
      </c>
      <c r="FB492" t="b">
        <f t="shared" si="109"/>
        <v>0</v>
      </c>
    </row>
    <row r="493" spans="1:158" hidden="1" x14ac:dyDescent="0.2">
      <c r="A493">
        <v>572</v>
      </c>
      <c r="B493" s="7" t="s">
        <v>545</v>
      </c>
      <c r="C493" t="s">
        <v>17</v>
      </c>
      <c r="D493">
        <v>400564048</v>
      </c>
      <c r="E493" t="s">
        <v>544</v>
      </c>
      <c r="G493" t="s">
        <v>6</v>
      </c>
      <c r="H493" s="1">
        <v>2</v>
      </c>
      <c r="I493" s="1">
        <v>8</v>
      </c>
      <c r="J493" s="1">
        <f>VLOOKUP(B493,'[4]AVL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105"/>
        <v>2520</v>
      </c>
      <c r="AL493" s="1">
        <f t="shared" si="106"/>
        <v>2600</v>
      </c>
      <c r="AM493" s="1">
        <f t="shared" si="110"/>
        <v>44956.800000000003</v>
      </c>
      <c r="AN493" s="1">
        <f t="shared" si="111"/>
        <v>46384</v>
      </c>
      <c r="AO493" s="1">
        <f t="shared" si="112"/>
        <v>1427.1999999999971</v>
      </c>
      <c r="AP493" s="1" t="s">
        <v>107</v>
      </c>
      <c r="AQ493" s="1">
        <f>VLOOKUP($B493,'[2]AVL F03 05.05.26_לעבוד'!$B$29:$H$721,6,)</f>
        <v>0</v>
      </c>
      <c r="AR493" s="1" t="s">
        <v>25</v>
      </c>
      <c r="AS493" s="1" t="s">
        <v>14</v>
      </c>
      <c r="AT493">
        <f t="shared" si="107"/>
        <v>142.72</v>
      </c>
      <c r="AU493" t="str">
        <f>VLOOKUP(B493,'[3]AVL F03 05.05.26_לעבוד'!$B$27:$B$694,1,)</f>
        <v>HMC564LC4TR</v>
      </c>
      <c r="AW493" t="s">
        <v>1744</v>
      </c>
      <c r="AX493">
        <v>1</v>
      </c>
      <c r="AY493">
        <v>17.84</v>
      </c>
      <c r="AZ493" t="s">
        <v>0</v>
      </c>
      <c r="BA493">
        <v>2</v>
      </c>
      <c r="BB493" t="s">
        <v>13</v>
      </c>
      <c r="BC493">
        <v>100</v>
      </c>
      <c r="BD493">
        <v>103</v>
      </c>
      <c r="BE493" t="s">
        <v>270</v>
      </c>
      <c r="BF493">
        <v>0</v>
      </c>
      <c r="BG493">
        <v>17.84</v>
      </c>
      <c r="BH493">
        <v>20</v>
      </c>
      <c r="BI493" t="s">
        <v>11</v>
      </c>
      <c r="BJ493" t="s">
        <v>33</v>
      </c>
      <c r="BK493" t="s">
        <v>5</v>
      </c>
      <c r="BL493">
        <v>1</v>
      </c>
      <c r="BM493" t="s">
        <v>22</v>
      </c>
      <c r="BN493">
        <v>17.84</v>
      </c>
      <c r="BO493" t="s">
        <v>5</v>
      </c>
      <c r="BP493">
        <v>1</v>
      </c>
      <c r="BQ493" t="s">
        <v>5</v>
      </c>
      <c r="BR493" t="s">
        <v>8</v>
      </c>
      <c r="BS493" t="s">
        <v>32</v>
      </c>
      <c r="BT493">
        <v>100</v>
      </c>
      <c r="BU493" t="s">
        <v>6</v>
      </c>
      <c r="BV493" t="s">
        <v>31</v>
      </c>
      <c r="BW493" t="s">
        <v>42</v>
      </c>
      <c r="BX493" t="s">
        <v>3</v>
      </c>
      <c r="BY493">
        <v>1</v>
      </c>
      <c r="BZ493" t="s">
        <v>29</v>
      </c>
      <c r="CA493" t="s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720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0</v>
      </c>
      <c r="EN493" cm="1">
        <f t="array" ref="EN493">SUMPRODUCT($K493:$AJ493,TRANSPOSE(EN$4:EN$29))</f>
        <v>720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8"/>
        <v>0</v>
      </c>
      <c r="FB493" t="b">
        <f t="shared" si="109"/>
        <v>0</v>
      </c>
    </row>
    <row r="494" spans="1:158" hidden="1" x14ac:dyDescent="0.2">
      <c r="A494">
        <v>573</v>
      </c>
      <c r="B494" s="7" t="s">
        <v>543</v>
      </c>
      <c r="C494" t="s">
        <v>17</v>
      </c>
      <c r="D494">
        <v>401066236</v>
      </c>
      <c r="E494" t="s">
        <v>542</v>
      </c>
      <c r="G494" t="s">
        <v>6</v>
      </c>
      <c r="H494" s="1">
        <v>2</v>
      </c>
      <c r="I494" s="1">
        <v>2</v>
      </c>
      <c r="J494" s="1">
        <f>VLOOKUP(B494,'[4]AVL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105"/>
        <v>630</v>
      </c>
      <c r="AL494" s="1">
        <f t="shared" si="106"/>
        <v>630</v>
      </c>
      <c r="AM494" s="1">
        <f t="shared" si="110"/>
        <v>18522</v>
      </c>
      <c r="AN494" s="1">
        <f t="shared" si="111"/>
        <v>18522</v>
      </c>
      <c r="AO494" s="1">
        <f t="shared" si="112"/>
        <v>0</v>
      </c>
      <c r="AP494" s="1" t="s">
        <v>85</v>
      </c>
      <c r="AQ494" s="1">
        <f>VLOOKUP($B494,'[2]AVL F03 05.05.26_לעבוד'!$B$29:$H$721,6,)</f>
        <v>0</v>
      </c>
      <c r="AR494" s="1" t="s">
        <v>25</v>
      </c>
      <c r="AS494" s="1" t="s">
        <v>14</v>
      </c>
      <c r="AT494">
        <f t="shared" si="107"/>
        <v>58.8</v>
      </c>
      <c r="AU494" t="str">
        <f>VLOOKUP(B494,'[3]AVL F03 05.05.26_לעבוד'!$B$27:$B$694,1,)</f>
        <v>HMC903LP3E</v>
      </c>
      <c r="AW494" t="s">
        <v>1744</v>
      </c>
      <c r="AX494">
        <v>1</v>
      </c>
      <c r="AY494">
        <v>29.4</v>
      </c>
      <c r="AZ494" t="s">
        <v>0</v>
      </c>
      <c r="BA494">
        <v>2</v>
      </c>
      <c r="BB494" t="s">
        <v>13</v>
      </c>
      <c r="BC494">
        <v>100</v>
      </c>
      <c r="BD494">
        <v>165</v>
      </c>
      <c r="BE494" t="s">
        <v>270</v>
      </c>
      <c r="BF494">
        <v>0</v>
      </c>
      <c r="BG494">
        <v>29.4</v>
      </c>
      <c r="BH494">
        <v>20</v>
      </c>
      <c r="BI494" t="s">
        <v>11</v>
      </c>
      <c r="BJ494" t="s">
        <v>33</v>
      </c>
      <c r="BK494" t="s">
        <v>5</v>
      </c>
      <c r="BL494">
        <v>1</v>
      </c>
      <c r="BM494" t="s">
        <v>22</v>
      </c>
      <c r="BN494">
        <v>29.4</v>
      </c>
      <c r="BO494" t="s">
        <v>5</v>
      </c>
      <c r="BP494">
        <v>1</v>
      </c>
      <c r="BQ494" t="s">
        <v>5</v>
      </c>
      <c r="BR494" t="s">
        <v>8</v>
      </c>
      <c r="BS494" t="s">
        <v>32</v>
      </c>
      <c r="BT494">
        <v>1</v>
      </c>
      <c r="BU494" t="s">
        <v>6</v>
      </c>
      <c r="BV494" t="s">
        <v>5</v>
      </c>
      <c r="BW494" t="s">
        <v>30</v>
      </c>
      <c r="BX494" t="s">
        <v>3</v>
      </c>
      <c r="BY494">
        <v>1</v>
      </c>
      <c r="BZ494" t="s">
        <v>29</v>
      </c>
      <c r="CA494" t="s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8"/>
        <v>0</v>
      </c>
      <c r="FB494" t="b">
        <f t="shared" si="109"/>
        <v>0</v>
      </c>
    </row>
    <row r="495" spans="1:158" hidden="1" x14ac:dyDescent="0.2">
      <c r="A495">
        <v>574</v>
      </c>
      <c r="B495" s="7" t="s">
        <v>541</v>
      </c>
      <c r="C495" t="s">
        <v>17</v>
      </c>
      <c r="D495">
        <v>400951927</v>
      </c>
      <c r="E495" t="s">
        <v>540</v>
      </c>
      <c r="G495" t="s">
        <v>6</v>
      </c>
      <c r="H495" s="1">
        <v>2</v>
      </c>
      <c r="I495" s="1">
        <v>4</v>
      </c>
      <c r="J495" s="1">
        <f>VLOOKUP(B495,'[4]AVL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105"/>
        <v>1260</v>
      </c>
      <c r="AL495" s="1">
        <f t="shared" si="106"/>
        <v>4000</v>
      </c>
      <c r="AM495" s="1">
        <f t="shared" si="110"/>
        <v>214.20000000000002</v>
      </c>
      <c r="AN495" s="1">
        <f t="shared" si="111"/>
        <v>680</v>
      </c>
      <c r="AO495" s="1">
        <f t="shared" si="112"/>
        <v>465.79999999999995</v>
      </c>
      <c r="AP495" s="1" t="s">
        <v>26</v>
      </c>
      <c r="AQ495" s="1">
        <f>VLOOKUP($B495,'[2]AVL F03 05.05.26_לעבוד'!$B$29:$H$721,6,)</f>
        <v>0</v>
      </c>
      <c r="AR495" s="1" t="s">
        <v>25</v>
      </c>
      <c r="AS495" s="1" t="s">
        <v>14</v>
      </c>
      <c r="AT495">
        <f t="shared" si="107"/>
        <v>0.68</v>
      </c>
      <c r="AU495" t="str">
        <f>VLOOKUP(B495,'[3]AVL F03 05.05.26_לעבוד'!$B$27:$B$694,1,)</f>
        <v>HSMC-C120</v>
      </c>
      <c r="AW495" t="s">
        <v>1741</v>
      </c>
      <c r="AX495" t="s">
        <v>41</v>
      </c>
      <c r="AY495">
        <v>0.17</v>
      </c>
      <c r="AZ495" t="s">
        <v>0</v>
      </c>
      <c r="BA495">
        <v>2</v>
      </c>
      <c r="BB495" t="s">
        <v>13</v>
      </c>
      <c r="BC495">
        <v>98</v>
      </c>
      <c r="BD495">
        <v>37</v>
      </c>
      <c r="BE495" t="s">
        <v>131</v>
      </c>
      <c r="BF495">
        <v>0</v>
      </c>
      <c r="BG495">
        <v>0.17</v>
      </c>
      <c r="BH495">
        <v>20</v>
      </c>
      <c r="BI495" t="s">
        <v>11</v>
      </c>
      <c r="BJ495" t="s">
        <v>539</v>
      </c>
      <c r="BK495" t="s">
        <v>5</v>
      </c>
      <c r="BL495">
        <v>1</v>
      </c>
      <c r="BM495" t="s">
        <v>84</v>
      </c>
      <c r="BN495">
        <v>0.17</v>
      </c>
      <c r="BO495" t="s">
        <v>5</v>
      </c>
      <c r="BP495">
        <v>1</v>
      </c>
      <c r="BQ495" t="s">
        <v>5</v>
      </c>
      <c r="BR495" t="s">
        <v>8</v>
      </c>
      <c r="BS495" t="s">
        <v>538</v>
      </c>
      <c r="BT495">
        <v>4000</v>
      </c>
      <c r="BU495" t="s">
        <v>6</v>
      </c>
      <c r="BV495" t="s">
        <v>31</v>
      </c>
      <c r="BW495" t="s">
        <v>537</v>
      </c>
      <c r="BX495" t="s">
        <v>3</v>
      </c>
      <c r="BY495" t="s">
        <v>41</v>
      </c>
      <c r="BZ495" t="s">
        <v>1</v>
      </c>
      <c r="CA495" t="s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440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0</v>
      </c>
      <c r="EN495" cm="1">
        <f t="array" ref="EN495">SUMPRODUCT($K495:$AJ495,TRANSPOSE(EN$4:EN$29))</f>
        <v>360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8"/>
        <v>0</v>
      </c>
      <c r="FB495" t="b">
        <f t="shared" si="109"/>
        <v>0</v>
      </c>
    </row>
    <row r="496" spans="1:158" hidden="1" x14ac:dyDescent="0.2">
      <c r="A496">
        <v>575</v>
      </c>
      <c r="B496" s="7" t="s">
        <v>536</v>
      </c>
      <c r="C496" t="s">
        <v>17</v>
      </c>
      <c r="D496" t="s">
        <v>535</v>
      </c>
      <c r="E496" t="s">
        <v>534</v>
      </c>
      <c r="G496" t="s">
        <v>6</v>
      </c>
      <c r="H496" s="1">
        <v>2</v>
      </c>
      <c r="I496" s="1">
        <v>1</v>
      </c>
      <c r="J496" s="1">
        <f>VLOOKUP(B496,'[4]AVL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105"/>
        <v>315</v>
      </c>
      <c r="AL496" s="1">
        <f t="shared" si="106"/>
        <v>315</v>
      </c>
      <c r="AM496" s="1">
        <f t="shared" si="110"/>
        <v>35424.9</v>
      </c>
      <c r="AN496" s="1">
        <f t="shared" si="111"/>
        <v>35424.9</v>
      </c>
      <c r="AO496" s="1">
        <f t="shared" si="112"/>
        <v>0</v>
      </c>
      <c r="AP496" s="1" t="s">
        <v>85</v>
      </c>
      <c r="AQ496" s="1">
        <f>VLOOKUP($B496,'[2]AVL F03 05.05.26_לעבוד'!$B$29:$H$721,6,)</f>
        <v>0</v>
      </c>
      <c r="AR496" s="1" t="s">
        <v>25</v>
      </c>
      <c r="AS496" s="1" t="s">
        <v>14</v>
      </c>
      <c r="AT496">
        <f t="shared" si="107"/>
        <v>112.46</v>
      </c>
      <c r="AU496" t="str">
        <f>VLOOKUP(B496,'[3]AVL F03 05.05.26_לעבוד'!$B$27:$B$694,1,)</f>
        <v>HSSR-7110#300</v>
      </c>
      <c r="AW496" t="s">
        <v>1748</v>
      </c>
      <c r="AX496" t="s">
        <v>41</v>
      </c>
      <c r="AY496">
        <v>112.46</v>
      </c>
      <c r="AZ496" t="s">
        <v>0</v>
      </c>
      <c r="BA496">
        <v>2</v>
      </c>
      <c r="BB496" t="s">
        <v>13</v>
      </c>
      <c r="BC496">
        <v>102</v>
      </c>
      <c r="BD496">
        <v>156</v>
      </c>
      <c r="BE496" t="s">
        <v>131</v>
      </c>
      <c r="BF496">
        <v>0</v>
      </c>
      <c r="BG496">
        <v>112.46</v>
      </c>
      <c r="BH496">
        <v>20</v>
      </c>
      <c r="BI496" t="s">
        <v>11</v>
      </c>
      <c r="BJ496" t="s">
        <v>533</v>
      </c>
      <c r="BK496" t="s">
        <v>5</v>
      </c>
      <c r="BL496" t="s">
        <v>5</v>
      </c>
      <c r="BM496" t="s">
        <v>22</v>
      </c>
      <c r="BN496">
        <v>112.46</v>
      </c>
      <c r="BO496" t="s">
        <v>5</v>
      </c>
      <c r="BP496">
        <v>1</v>
      </c>
      <c r="BQ496" t="s">
        <v>5</v>
      </c>
      <c r="BR496" t="s">
        <v>8</v>
      </c>
      <c r="BS496" t="s">
        <v>318</v>
      </c>
      <c r="BT496">
        <v>1</v>
      </c>
      <c r="BU496" t="s">
        <v>6</v>
      </c>
      <c r="BV496" t="s">
        <v>5</v>
      </c>
      <c r="BW496" t="s">
        <v>532</v>
      </c>
      <c r="BX496" t="s">
        <v>3</v>
      </c>
      <c r="BY496" t="s">
        <v>41</v>
      </c>
      <c r="BZ496" t="s">
        <v>1</v>
      </c>
      <c r="CA496" t="s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8"/>
        <v>0</v>
      </c>
      <c r="FB496" t="b">
        <f t="shared" si="109"/>
        <v>0</v>
      </c>
    </row>
    <row r="497" spans="1:158" hidden="1" x14ac:dyDescent="0.2">
      <c r="A497">
        <v>576</v>
      </c>
      <c r="B497" s="7" t="s">
        <v>531</v>
      </c>
      <c r="C497" t="s">
        <v>17</v>
      </c>
      <c r="D497">
        <v>400033643</v>
      </c>
      <c r="E497" t="s">
        <v>530</v>
      </c>
      <c r="G497" t="s">
        <v>6</v>
      </c>
      <c r="H497" s="1">
        <v>2</v>
      </c>
      <c r="I497" s="1">
        <v>1</v>
      </c>
      <c r="J497" s="1">
        <f>VLOOKUP(B497,'[4]AVL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105"/>
        <v>315</v>
      </c>
      <c r="AL497" s="1">
        <f t="shared" si="106"/>
        <v>324</v>
      </c>
      <c r="AM497" s="1">
        <f t="shared" si="110"/>
        <v>311.85000000000002</v>
      </c>
      <c r="AN497" s="1">
        <f t="shared" si="111"/>
        <v>320.76</v>
      </c>
      <c r="AO497" s="1">
        <f t="shared" si="112"/>
        <v>8.9099999999999682</v>
      </c>
      <c r="AP497" s="1" t="s">
        <v>26</v>
      </c>
      <c r="AQ497" s="1">
        <f>VLOOKUP($B497,'[2]AVL F03 05.05.26_לעבוד'!$B$29:$H$721,6,)</f>
        <v>0</v>
      </c>
      <c r="AR497" s="1" t="s">
        <v>25</v>
      </c>
      <c r="AS497" s="1" t="s">
        <v>14</v>
      </c>
      <c r="AT497">
        <f t="shared" si="107"/>
        <v>0.99</v>
      </c>
      <c r="AU497" t="str">
        <f>VLOOKUP(B497,'[3]AVL F03 05.05.26_לעבוד'!$B$27:$B$694,1,)</f>
        <v>HTST-105-01-L-DV</v>
      </c>
      <c r="AW497" t="s">
        <v>1755</v>
      </c>
      <c r="AX497" t="s">
        <v>56</v>
      </c>
      <c r="AY497">
        <v>0.99</v>
      </c>
      <c r="AZ497" t="s">
        <v>0</v>
      </c>
      <c r="BA497">
        <v>2</v>
      </c>
      <c r="BB497" t="s">
        <v>13</v>
      </c>
      <c r="BC497">
        <v>98</v>
      </c>
      <c r="BD497">
        <v>129</v>
      </c>
      <c r="BE497" t="s">
        <v>57</v>
      </c>
      <c r="BF497">
        <v>0</v>
      </c>
      <c r="BG497">
        <v>0.99</v>
      </c>
      <c r="BH497">
        <v>20</v>
      </c>
      <c r="BI497" t="s">
        <v>11</v>
      </c>
      <c r="BJ497" t="s">
        <v>10</v>
      </c>
      <c r="BK497" t="s">
        <v>5</v>
      </c>
      <c r="BL497" t="s">
        <v>5</v>
      </c>
      <c r="BM497" t="s">
        <v>38</v>
      </c>
      <c r="BN497">
        <v>0.99</v>
      </c>
      <c r="BO497" t="s">
        <v>5</v>
      </c>
      <c r="BP497">
        <v>841</v>
      </c>
      <c r="BQ497" t="s">
        <v>5</v>
      </c>
      <c r="BR497" t="s">
        <v>8</v>
      </c>
      <c r="BS497" t="s">
        <v>7</v>
      </c>
      <c r="BT497">
        <v>27</v>
      </c>
      <c r="BU497" t="s">
        <v>6</v>
      </c>
      <c r="BV497" t="s">
        <v>5</v>
      </c>
      <c r="BW497" t="s">
        <v>4</v>
      </c>
      <c r="BX497" t="s">
        <v>3</v>
      </c>
      <c r="BY497" t="s">
        <v>56</v>
      </c>
      <c r="BZ497" t="s">
        <v>1</v>
      </c>
      <c r="CA497" t="s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8"/>
        <v>0</v>
      </c>
      <c r="FB497" t="b">
        <f t="shared" si="109"/>
        <v>0</v>
      </c>
    </row>
    <row r="498" spans="1:158" hidden="1" x14ac:dyDescent="0.2">
      <c r="A498">
        <v>583</v>
      </c>
      <c r="B498" s="7" t="s">
        <v>529</v>
      </c>
      <c r="C498" t="s">
        <v>17</v>
      </c>
      <c r="D498">
        <v>408616937</v>
      </c>
      <c r="E498" t="s">
        <v>528</v>
      </c>
      <c r="G498" t="s">
        <v>6</v>
      </c>
      <c r="H498" s="1">
        <v>1</v>
      </c>
      <c r="I498" s="1">
        <v>1</v>
      </c>
      <c r="J498" s="1">
        <f>VLOOKUP(B498,'[4]AVL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105"/>
        <v>315</v>
      </c>
      <c r="AL498" s="1">
        <f t="shared" si="106"/>
        <v>400</v>
      </c>
      <c r="AQ498" s="1" t="str">
        <f>VLOOKUP($B498,'[2]AVL F03 05.05.26_לעבוד'!$B$29:$H$721,6,)</f>
        <v xml:space="preserve"> </v>
      </c>
      <c r="AR498" s="1" t="s">
        <v>151</v>
      </c>
      <c r="AS498" s="1" t="s">
        <v>14</v>
      </c>
      <c r="AT498">
        <f t="shared" si="107"/>
        <v>3.67</v>
      </c>
      <c r="AU498" t="str">
        <f>VLOOKUP(B498,'[3]AVL F03 05.05.26_לעבוד'!$B$27:$B$694,1,)</f>
        <v>IAC-2512WA15D0</v>
      </c>
      <c r="AW498" t="s">
        <v>1762</v>
      </c>
      <c r="AX498">
        <v>1</v>
      </c>
      <c r="AY498">
        <v>3.67</v>
      </c>
      <c r="AZ498" t="s">
        <v>0</v>
      </c>
      <c r="BA498">
        <v>1</v>
      </c>
      <c r="BB498" t="s">
        <v>13</v>
      </c>
      <c r="BC498">
        <v>322</v>
      </c>
      <c r="BD498">
        <v>180</v>
      </c>
      <c r="BE498" t="s">
        <v>399</v>
      </c>
      <c r="BF498">
        <v>0</v>
      </c>
      <c r="BG498">
        <v>3.67</v>
      </c>
      <c r="BH498">
        <v>20</v>
      </c>
      <c r="BI498" t="s">
        <v>11</v>
      </c>
      <c r="BJ498" t="s">
        <v>33</v>
      </c>
      <c r="BK498" t="s">
        <v>5</v>
      </c>
      <c r="BL498" t="s">
        <v>5</v>
      </c>
      <c r="BM498" t="s">
        <v>9</v>
      </c>
      <c r="BN498">
        <v>3.67</v>
      </c>
      <c r="BO498" t="s">
        <v>5</v>
      </c>
      <c r="BP498">
        <v>1</v>
      </c>
      <c r="BQ498" t="s">
        <v>5</v>
      </c>
      <c r="BR498" t="s">
        <v>8</v>
      </c>
      <c r="BS498" t="s">
        <v>32</v>
      </c>
      <c r="BT498">
        <v>200</v>
      </c>
      <c r="BU498" t="s">
        <v>6</v>
      </c>
      <c r="BV498" t="s">
        <v>5</v>
      </c>
      <c r="BW498" t="s">
        <v>20</v>
      </c>
      <c r="BX498" t="s">
        <v>3</v>
      </c>
      <c r="BY498">
        <v>1</v>
      </c>
      <c r="BZ498" t="s">
        <v>29</v>
      </c>
      <c r="CA498" t="s">
        <v>0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5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8"/>
        <v>0</v>
      </c>
      <c r="FB498" t="b">
        <f t="shared" si="109"/>
        <v>1</v>
      </c>
    </row>
    <row r="499" spans="1:158" hidden="1" x14ac:dyDescent="0.2">
      <c r="A499">
        <v>584</v>
      </c>
      <c r="B499" s="7" t="s">
        <v>527</v>
      </c>
      <c r="C499" t="s">
        <v>17</v>
      </c>
      <c r="D499">
        <v>400345615</v>
      </c>
      <c r="E499" t="s">
        <v>526</v>
      </c>
      <c r="G499" t="s">
        <v>6</v>
      </c>
      <c r="H499" s="1">
        <v>2</v>
      </c>
      <c r="I499" s="1">
        <v>4</v>
      </c>
      <c r="J499" s="1">
        <f>VLOOKUP(B499,'[4]AVL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105"/>
        <v>1260</v>
      </c>
      <c r="AL499" s="1">
        <f t="shared" si="106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26</v>
      </c>
      <c r="AQ499" s="1">
        <f>VLOOKUP($B499,'[2]AVL F03 05.05.26_לעבוד'!$B$29:$H$721,6,)</f>
        <v>0</v>
      </c>
      <c r="AR499" s="1" t="s">
        <v>25</v>
      </c>
      <c r="AS499" s="1" t="s">
        <v>14</v>
      </c>
      <c r="AT499">
        <f t="shared" si="107"/>
        <v>1.52</v>
      </c>
      <c r="AU499" t="str">
        <f>VLOOKUP(B499,'[3]AVL F03 05.05.26_לעבוד'!$B$27:$B$694,1,)</f>
        <v>IHLP2525CZERR33M01</v>
      </c>
      <c r="AW499" t="s">
        <v>1722</v>
      </c>
      <c r="AX499">
        <v>1</v>
      </c>
      <c r="AY499">
        <v>0.38</v>
      </c>
      <c r="AZ499" t="s">
        <v>0</v>
      </c>
      <c r="BA499">
        <v>2</v>
      </c>
      <c r="BB499" t="s">
        <v>13</v>
      </c>
      <c r="BC499">
        <v>102</v>
      </c>
      <c r="BD499">
        <v>28</v>
      </c>
      <c r="BE499" t="s">
        <v>219</v>
      </c>
      <c r="BF499">
        <v>0</v>
      </c>
      <c r="BG499">
        <v>0.38</v>
      </c>
      <c r="BH499">
        <v>20</v>
      </c>
      <c r="BI499" t="s">
        <v>11</v>
      </c>
      <c r="BJ499" t="s">
        <v>481</v>
      </c>
      <c r="BK499" t="s">
        <v>5</v>
      </c>
      <c r="BL499">
        <v>1</v>
      </c>
      <c r="BM499" t="s">
        <v>75</v>
      </c>
      <c r="BN499">
        <v>0.38</v>
      </c>
      <c r="BO499" t="s">
        <v>5</v>
      </c>
      <c r="BP499">
        <v>1</v>
      </c>
      <c r="BQ499" t="s">
        <v>5</v>
      </c>
      <c r="BR499" t="s">
        <v>8</v>
      </c>
      <c r="BS499" t="s">
        <v>21</v>
      </c>
      <c r="BT499">
        <v>2000</v>
      </c>
      <c r="BU499" t="s">
        <v>6</v>
      </c>
      <c r="BV499" t="s">
        <v>31</v>
      </c>
      <c r="BW499" t="s">
        <v>487</v>
      </c>
      <c r="BX499" t="s">
        <v>3</v>
      </c>
      <c r="BY499">
        <v>1</v>
      </c>
      <c r="BZ499" t="s">
        <v>29</v>
      </c>
      <c r="CA499" t="s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8"/>
        <v>0</v>
      </c>
      <c r="FB499" t="b">
        <f t="shared" si="109"/>
        <v>0</v>
      </c>
    </row>
    <row r="500" spans="1:158" hidden="1" x14ac:dyDescent="0.2">
      <c r="A500">
        <v>585</v>
      </c>
      <c r="B500" s="7" t="s">
        <v>525</v>
      </c>
      <c r="C500" t="s">
        <v>17</v>
      </c>
      <c r="D500">
        <v>402144789</v>
      </c>
      <c r="E500" t="s">
        <v>524</v>
      </c>
      <c r="F500">
        <v>402152880</v>
      </c>
      <c r="G500" t="s">
        <v>6</v>
      </c>
      <c r="H500" s="1">
        <v>2</v>
      </c>
      <c r="I500" s="1">
        <v>3</v>
      </c>
      <c r="J500" s="1">
        <f>VLOOKUP(B500,'[4]AVL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105"/>
        <v>945</v>
      </c>
      <c r="AL500" s="1">
        <f t="shared" si="106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107</v>
      </c>
      <c r="AQ500" s="1" t="str">
        <f>VLOOKUP($B500,'[2]AVL F03 05.05.26_לעבוד'!$B$29:$H$721,6,)</f>
        <v xml:space="preserve">תינתן עזרה מאלתא </v>
      </c>
      <c r="AR500" s="1" t="s">
        <v>25</v>
      </c>
      <c r="AS500" s="1" t="s">
        <v>14</v>
      </c>
      <c r="AT500">
        <f t="shared" si="107"/>
        <v>8.07</v>
      </c>
      <c r="AU500" t="str">
        <f>VLOOKUP(B500,'[3]AVL F03 05.05.26_לעבוד'!$B$27:$B$694,1,)</f>
        <v>INA260AIPWR</v>
      </c>
      <c r="AW500" t="s">
        <v>1788</v>
      </c>
      <c r="AX500">
        <v>1</v>
      </c>
      <c r="AY500">
        <v>2.69</v>
      </c>
      <c r="AZ500" t="s">
        <v>0</v>
      </c>
      <c r="BA500">
        <v>2</v>
      </c>
      <c r="BB500" t="s">
        <v>13</v>
      </c>
      <c r="BC500">
        <v>99</v>
      </c>
      <c r="BD500">
        <v>178</v>
      </c>
      <c r="BE500" t="s">
        <v>45</v>
      </c>
      <c r="BF500">
        <v>0</v>
      </c>
      <c r="BG500">
        <v>2.69</v>
      </c>
      <c r="BH500">
        <v>20</v>
      </c>
      <c r="BI500" t="s">
        <v>11</v>
      </c>
      <c r="BJ500" t="s">
        <v>44</v>
      </c>
      <c r="BK500" t="s">
        <v>5</v>
      </c>
      <c r="BL500">
        <v>1</v>
      </c>
      <c r="BM500" t="s">
        <v>22</v>
      </c>
      <c r="BN500">
        <v>2.69</v>
      </c>
      <c r="BO500" t="s">
        <v>5</v>
      </c>
      <c r="BP500">
        <v>1</v>
      </c>
      <c r="BQ500" t="s">
        <v>5</v>
      </c>
      <c r="BR500" t="s">
        <v>8</v>
      </c>
      <c r="BS500" t="s">
        <v>43</v>
      </c>
      <c r="BT500">
        <v>2000</v>
      </c>
      <c r="BU500" t="s">
        <v>6</v>
      </c>
      <c r="BV500" t="s">
        <v>31</v>
      </c>
      <c r="BW500" t="s">
        <v>42</v>
      </c>
      <c r="BX500" t="s">
        <v>3</v>
      </c>
      <c r="BY500">
        <v>1</v>
      </c>
      <c r="BZ500" t="s">
        <v>29</v>
      </c>
      <c r="CA500" t="s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150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0</v>
      </c>
      <c r="DN500">
        <f>SUM($CB500,$CC500:CK500)-SUM($EC500:EL500)</f>
        <v>1850</v>
      </c>
      <c r="DO500">
        <f>SUM($CB500,$CC500:CL500)-SUM($EC500:EM500)</f>
        <v>1700</v>
      </c>
      <c r="DP500">
        <f>SUM($CB500,$CC500:CM500)-SUM($EC500:EN500)</f>
        <v>1550</v>
      </c>
      <c r="DQ500">
        <f>SUM($CB500,$CC500:CN500)-SUM($EC500:EO500)</f>
        <v>1550</v>
      </c>
      <c r="DR500">
        <f>SUM($CB500,$CC500:CO500)-SUM($EC500:EP500)</f>
        <v>1550</v>
      </c>
      <c r="DS500">
        <f>SUM($CB500,$CC500:CP500)-SUM($EC500:EQ500)</f>
        <v>1550</v>
      </c>
      <c r="DT500">
        <f>SUM($CB500,$CC500:CQ500)-SUM($EC500:ER500)</f>
        <v>1550</v>
      </c>
      <c r="DU500">
        <f>SUM($CB500,$CC500:CR500)-SUM($EC500:ES500)</f>
        <v>1550</v>
      </c>
      <c r="DV500">
        <f>SUM($CB500,$CC500:CS500)-SUM($EC500:ET500)</f>
        <v>1550</v>
      </c>
      <c r="DW500">
        <f>SUM($CB500,$CC500:CT500)-SUM($EC500:EU500)</f>
        <v>1550</v>
      </c>
      <c r="DX500">
        <f>SUM($CB500,$CC500:CU500)-SUM($EC500:EV500)</f>
        <v>1550</v>
      </c>
      <c r="DY500">
        <f>SUM($CB500,$CC500:CV500)-SUM($EC500:EW500)</f>
        <v>1550</v>
      </c>
      <c r="DZ500">
        <f>SUM($CB500,$CC500:CW500)-SUM($EC500:EX500)</f>
        <v>1550</v>
      </c>
      <c r="EA500">
        <f>SUM($CB500,$CC500:CX500)-SUM($EC500:EY500)</f>
        <v>1550</v>
      </c>
      <c r="EB500">
        <f>SUM($CB500,$CC500:CY500)-SUM($EC500:EZ500)</f>
        <v>1550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8"/>
        <v>0</v>
      </c>
      <c r="FB500" t="b">
        <f t="shared" si="109"/>
        <v>0</v>
      </c>
    </row>
    <row r="501" spans="1:158" hidden="1" x14ac:dyDescent="0.2">
      <c r="A501">
        <v>586</v>
      </c>
      <c r="B501" s="7" t="s">
        <v>523</v>
      </c>
      <c r="C501" t="s">
        <v>17</v>
      </c>
      <c r="D501">
        <v>402818369</v>
      </c>
      <c r="E501" t="s">
        <v>522</v>
      </c>
      <c r="G501" t="s">
        <v>6</v>
      </c>
      <c r="H501" s="1">
        <v>1</v>
      </c>
      <c r="I501" s="1">
        <v>8</v>
      </c>
      <c r="J501" s="1">
        <f>VLOOKUP(B501,'[4]AVL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105"/>
        <v>2520</v>
      </c>
      <c r="AL501" s="1">
        <f t="shared" si="106"/>
        <v>5000</v>
      </c>
      <c r="AQ501" s="1">
        <f>VLOOKUP($B501,'[2]AVL F03 05.05.26_לעבוד'!$B$29:$H$721,6,)</f>
        <v>0</v>
      </c>
      <c r="AR501" s="1" t="s">
        <v>25</v>
      </c>
      <c r="AS501" s="1" t="s">
        <v>14</v>
      </c>
      <c r="AT501">
        <f t="shared" si="107"/>
        <v>7.84</v>
      </c>
      <c r="AU501" t="str">
        <f>VLOOKUP(B501,'[3]AVL F03 05.05.26_לעבוד'!$B$27:$B$694,1,)</f>
        <v>IPD034N06N3G</v>
      </c>
      <c r="AW501" t="s">
        <v>1722</v>
      </c>
      <c r="AX501" t="s">
        <v>99</v>
      </c>
      <c r="AY501">
        <v>0.98</v>
      </c>
      <c r="AZ501" t="s">
        <v>0</v>
      </c>
      <c r="BA501">
        <v>1</v>
      </c>
      <c r="BB501" t="s">
        <v>13</v>
      </c>
      <c r="BC501">
        <v>357</v>
      </c>
      <c r="BD501">
        <v>29</v>
      </c>
      <c r="BE501" t="s">
        <v>76</v>
      </c>
      <c r="BF501">
        <v>0</v>
      </c>
      <c r="BG501">
        <v>0.98</v>
      </c>
      <c r="BH501">
        <v>20</v>
      </c>
      <c r="BI501" t="s">
        <v>11</v>
      </c>
      <c r="BJ501" t="s">
        <v>213</v>
      </c>
      <c r="BK501" t="s">
        <v>5</v>
      </c>
      <c r="BL501">
        <v>1</v>
      </c>
      <c r="BM501" t="s">
        <v>38</v>
      </c>
      <c r="BN501">
        <v>0.98</v>
      </c>
      <c r="BO501" t="s">
        <v>5</v>
      </c>
      <c r="BP501">
        <v>1</v>
      </c>
      <c r="BQ501" t="s">
        <v>5</v>
      </c>
      <c r="BR501" t="s">
        <v>8</v>
      </c>
      <c r="BS501" t="s">
        <v>212</v>
      </c>
      <c r="BT501">
        <v>2500</v>
      </c>
      <c r="BU501" t="s">
        <v>6</v>
      </c>
      <c r="BV501" t="s">
        <v>31</v>
      </c>
      <c r="BW501" t="s">
        <v>50</v>
      </c>
      <c r="BX501" t="s">
        <v>3</v>
      </c>
      <c r="BY501" t="s">
        <v>99</v>
      </c>
      <c r="BZ501" t="s">
        <v>1</v>
      </c>
      <c r="CA501" t="s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8"/>
        <v>0</v>
      </c>
      <c r="FB501" t="b">
        <f t="shared" si="109"/>
        <v>0</v>
      </c>
    </row>
    <row r="502" spans="1:158" hidden="1" x14ac:dyDescent="0.2">
      <c r="A502">
        <v>587</v>
      </c>
      <c r="B502" s="7" t="s">
        <v>521</v>
      </c>
      <c r="C502" t="s">
        <v>17</v>
      </c>
      <c r="D502">
        <v>400625902</v>
      </c>
      <c r="E502" t="s">
        <v>520</v>
      </c>
      <c r="G502" t="s">
        <v>6</v>
      </c>
      <c r="H502" s="1">
        <v>2</v>
      </c>
      <c r="I502" s="1">
        <v>5</v>
      </c>
      <c r="J502" s="1">
        <f>VLOOKUP(B502,'[4]AVL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105"/>
        <v>1575</v>
      </c>
      <c r="AL502" s="1">
        <f t="shared" si="106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26</v>
      </c>
      <c r="AQ502" s="1">
        <f>VLOOKUP($B502,'[2]AVL F03 05.05.26_לעבוד'!$B$29:$H$721,6,)</f>
        <v>0</v>
      </c>
      <c r="AR502" s="1" t="s">
        <v>78</v>
      </c>
      <c r="AS502" s="1" t="s">
        <v>14</v>
      </c>
      <c r="AT502">
        <f t="shared" si="107"/>
        <v>1.5</v>
      </c>
      <c r="AU502" t="str">
        <f>VLOOKUP(B502,'[3]AVL F03 05.05.26_לעבוד'!$B$27:$B$694,1,)</f>
        <v>IRF7317TRPBF</v>
      </c>
      <c r="AW502" t="s">
        <v>1785</v>
      </c>
      <c r="AX502" t="s">
        <v>519</v>
      </c>
      <c r="AY502">
        <v>0.3</v>
      </c>
      <c r="AZ502" t="s">
        <v>0</v>
      </c>
      <c r="BA502">
        <v>2</v>
      </c>
      <c r="BB502" t="s">
        <v>13</v>
      </c>
      <c r="BC502">
        <v>99</v>
      </c>
      <c r="BD502">
        <v>60</v>
      </c>
      <c r="BE502" t="s">
        <v>76</v>
      </c>
      <c r="BF502">
        <v>0</v>
      </c>
      <c r="BG502">
        <v>0.3</v>
      </c>
      <c r="BH502">
        <v>20</v>
      </c>
      <c r="BI502" t="s">
        <v>11</v>
      </c>
      <c r="BJ502" t="s">
        <v>213</v>
      </c>
      <c r="BK502" t="s">
        <v>5</v>
      </c>
      <c r="BL502">
        <v>1</v>
      </c>
      <c r="BM502" t="s">
        <v>38</v>
      </c>
      <c r="BN502">
        <v>0.3</v>
      </c>
      <c r="BO502" t="s">
        <v>5</v>
      </c>
      <c r="BP502">
        <v>1</v>
      </c>
      <c r="BQ502" t="s">
        <v>5</v>
      </c>
      <c r="BR502" t="s">
        <v>8</v>
      </c>
      <c r="BS502" t="s">
        <v>212</v>
      </c>
      <c r="BT502">
        <v>4000</v>
      </c>
      <c r="BU502" t="s">
        <v>6</v>
      </c>
      <c r="BV502" t="s">
        <v>31</v>
      </c>
      <c r="BW502" t="s">
        <v>50</v>
      </c>
      <c r="BX502" t="s">
        <v>3</v>
      </c>
      <c r="BY502" t="s">
        <v>519</v>
      </c>
      <c r="BZ502" t="s">
        <v>1</v>
      </c>
      <c r="CA502" t="s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8"/>
        <v>0</v>
      </c>
      <c r="FB502" t="b">
        <f t="shared" si="109"/>
        <v>0</v>
      </c>
    </row>
    <row r="503" spans="1:158" hidden="1" x14ac:dyDescent="0.2">
      <c r="A503">
        <v>588</v>
      </c>
      <c r="B503" s="7" t="s">
        <v>518</v>
      </c>
      <c r="C503" t="s">
        <v>17</v>
      </c>
      <c r="D503">
        <v>412796524</v>
      </c>
      <c r="E503" t="s">
        <v>517</v>
      </c>
      <c r="G503" t="s">
        <v>6</v>
      </c>
      <c r="H503" s="1">
        <v>1</v>
      </c>
      <c r="I503" s="1">
        <v>1</v>
      </c>
      <c r="J503" s="1">
        <f>VLOOKUP(B503,'[4]AVL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105"/>
        <v>315</v>
      </c>
      <c r="AL503" s="1">
        <f t="shared" si="106"/>
        <v>315</v>
      </c>
      <c r="AP503" s="1" t="s">
        <v>85</v>
      </c>
      <c r="AQ503" s="1">
        <f>VLOOKUP($B503,'[2]AVL F03 05.05.26_לעבוד'!$B$29:$H$721,6,)</f>
        <v>0</v>
      </c>
      <c r="AR503" s="1" t="s">
        <v>25</v>
      </c>
      <c r="AS503" s="1" t="s">
        <v>14</v>
      </c>
      <c r="AT503">
        <f t="shared" si="107"/>
        <v>29.45</v>
      </c>
      <c r="AU503" t="str">
        <f>VLOOKUP(B503,'[3]AVL F03 05.05.26_לעבוד'!$B$27:$B$694,1,)</f>
        <v>JCM8700T10K5XM1-P-ELT</v>
      </c>
      <c r="AW503" t="s">
        <v>1763</v>
      </c>
      <c r="AX503" t="s">
        <v>513</v>
      </c>
      <c r="AY503">
        <v>29.45</v>
      </c>
      <c r="AZ503" t="s">
        <v>0</v>
      </c>
      <c r="BA503">
        <v>1</v>
      </c>
      <c r="BB503" t="s">
        <v>13</v>
      </c>
      <c r="BC503">
        <v>322</v>
      </c>
      <c r="BD503">
        <v>110</v>
      </c>
      <c r="BE503" t="s">
        <v>76</v>
      </c>
      <c r="BF503">
        <v>0</v>
      </c>
      <c r="BG503">
        <v>29.45</v>
      </c>
      <c r="BH503">
        <v>20</v>
      </c>
      <c r="BI503" t="s">
        <v>11</v>
      </c>
      <c r="BJ503" t="s">
        <v>33</v>
      </c>
      <c r="BK503" t="s">
        <v>5</v>
      </c>
      <c r="BL503" t="s">
        <v>5</v>
      </c>
      <c r="BM503" t="s">
        <v>9</v>
      </c>
      <c r="BN503">
        <v>29.45</v>
      </c>
      <c r="BO503" t="s">
        <v>5</v>
      </c>
      <c r="BP503">
        <v>1</v>
      </c>
      <c r="BQ503" t="s">
        <v>325</v>
      </c>
      <c r="BR503" t="s">
        <v>8</v>
      </c>
      <c r="BS503" t="s">
        <v>32</v>
      </c>
      <c r="BT503">
        <v>1</v>
      </c>
      <c r="BU503" t="s">
        <v>6</v>
      </c>
      <c r="BV503" t="s">
        <v>5</v>
      </c>
      <c r="BW503" t="s">
        <v>30</v>
      </c>
      <c r="BX503" t="s">
        <v>3</v>
      </c>
      <c r="BY503" t="s">
        <v>513</v>
      </c>
      <c r="BZ503" t="s">
        <v>1</v>
      </c>
      <c r="CA503" t="s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8"/>
        <v>0</v>
      </c>
      <c r="FB503" t="b">
        <f t="shared" si="109"/>
        <v>0</v>
      </c>
    </row>
    <row r="504" spans="1:158" hidden="1" x14ac:dyDescent="0.2">
      <c r="A504">
        <v>589</v>
      </c>
      <c r="B504" s="7" t="s">
        <v>516</v>
      </c>
      <c r="C504" t="s">
        <v>17</v>
      </c>
      <c r="D504">
        <v>403680104</v>
      </c>
      <c r="E504" t="s">
        <v>515</v>
      </c>
      <c r="G504" t="s">
        <v>6</v>
      </c>
      <c r="H504" s="1">
        <v>1</v>
      </c>
      <c r="I504" s="1">
        <v>256</v>
      </c>
      <c r="J504" s="1">
        <f>VLOOKUP(B504,'[4]AVL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105"/>
        <v>80640</v>
      </c>
      <c r="AL504" s="1">
        <f t="shared" si="106"/>
        <v>80640</v>
      </c>
      <c r="AP504" s="1" t="s">
        <v>85</v>
      </c>
      <c r="AQ504" s="1">
        <f>VLOOKUP($B504,'[2]AVL F03 05.05.26_לעבוד'!$B$29:$H$721,6,)</f>
        <v>0</v>
      </c>
      <c r="AR504" s="1" t="s">
        <v>25</v>
      </c>
      <c r="AS504" s="1" t="s">
        <v>14</v>
      </c>
      <c r="AT504">
        <f t="shared" si="107"/>
        <v>4339.2</v>
      </c>
      <c r="AU504" t="str">
        <f>VLOOKUP(B504,'[3]AVL F03 05.05.26_לעבוד'!$B$27:$B$694,1,)</f>
        <v>JCM8700T10K6XM1-P-ELT</v>
      </c>
      <c r="AW504" t="s">
        <v>1763</v>
      </c>
      <c r="AX504" t="s">
        <v>513</v>
      </c>
      <c r="AY504">
        <v>16.95</v>
      </c>
      <c r="AZ504" t="s">
        <v>0</v>
      </c>
      <c r="BA504">
        <v>1</v>
      </c>
      <c r="BB504" t="s">
        <v>13</v>
      </c>
      <c r="BC504">
        <v>357</v>
      </c>
      <c r="BD504">
        <v>148</v>
      </c>
      <c r="BE504" t="s">
        <v>34</v>
      </c>
      <c r="BF504">
        <v>0</v>
      </c>
      <c r="BG504">
        <v>16.95</v>
      </c>
      <c r="BH504">
        <v>20</v>
      </c>
      <c r="BI504" t="s">
        <v>514</v>
      </c>
      <c r="BJ504" t="s">
        <v>33</v>
      </c>
      <c r="BK504" t="s">
        <v>5</v>
      </c>
      <c r="BL504" t="s">
        <v>5</v>
      </c>
      <c r="BM504" t="s">
        <v>38</v>
      </c>
      <c r="BN504">
        <v>16.95</v>
      </c>
      <c r="BO504" t="s">
        <v>5</v>
      </c>
      <c r="BP504">
        <v>1</v>
      </c>
      <c r="BQ504" t="s">
        <v>5</v>
      </c>
      <c r="BR504" t="s">
        <v>8</v>
      </c>
      <c r="BS504" t="s">
        <v>32</v>
      </c>
      <c r="BT504">
        <v>1</v>
      </c>
      <c r="BU504" t="s">
        <v>6</v>
      </c>
      <c r="BV504" t="s">
        <v>5</v>
      </c>
      <c r="BW504" t="s">
        <v>30</v>
      </c>
      <c r="BX504" t="s">
        <v>3</v>
      </c>
      <c r="BY504" t="s">
        <v>513</v>
      </c>
      <c r="BZ504" t="s">
        <v>1</v>
      </c>
      <c r="CA504" t="s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8"/>
        <v>0</v>
      </c>
      <c r="FB504" t="b">
        <f t="shared" si="109"/>
        <v>0</v>
      </c>
    </row>
    <row r="505" spans="1:158" hidden="1" x14ac:dyDescent="0.2">
      <c r="A505">
        <v>590</v>
      </c>
      <c r="B505" s="7" t="s">
        <v>512</v>
      </c>
      <c r="C505" t="s">
        <v>17</v>
      </c>
      <c r="D505">
        <v>402400318</v>
      </c>
      <c r="E505" t="s">
        <v>511</v>
      </c>
      <c r="G505" t="s">
        <v>6</v>
      </c>
      <c r="H505" s="1">
        <v>2</v>
      </c>
      <c r="I505" s="1">
        <v>6</v>
      </c>
      <c r="J505" s="1">
        <f>VLOOKUP(B505,'[4]AVL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105"/>
        <v>1890</v>
      </c>
      <c r="AL505" s="1">
        <f t="shared" si="106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26</v>
      </c>
      <c r="AQ505" s="1">
        <f>VLOOKUP($B505,'[2]AVL F03 05.05.26_לעבוד'!$B$29:$H$721,6,)</f>
        <v>0</v>
      </c>
      <c r="AR505" s="1" t="s">
        <v>25</v>
      </c>
      <c r="AS505" s="1" t="s">
        <v>14</v>
      </c>
      <c r="AT505">
        <f t="shared" si="107"/>
        <v>0.12</v>
      </c>
      <c r="AU505" t="str">
        <f>VLOOKUP(B505,'[3]AVL F03 05.05.26_לעבוד'!$B$27:$B$694,1,)</f>
        <v>JMK105BC6475MV-F</v>
      </c>
      <c r="AW505" t="s">
        <v>1748</v>
      </c>
      <c r="AX505">
        <v>1</v>
      </c>
      <c r="AY505">
        <v>0.02</v>
      </c>
      <c r="AZ505" t="s">
        <v>0</v>
      </c>
      <c r="BA505">
        <v>2</v>
      </c>
      <c r="BB505" t="s">
        <v>13</v>
      </c>
      <c r="BC505">
        <v>105</v>
      </c>
      <c r="BD505">
        <v>93</v>
      </c>
      <c r="BE505" t="s">
        <v>53</v>
      </c>
      <c r="BF505">
        <v>0</v>
      </c>
      <c r="BG505">
        <v>0.2</v>
      </c>
      <c r="BH505">
        <v>60</v>
      </c>
      <c r="BI505" t="s">
        <v>11</v>
      </c>
      <c r="BJ505" t="s">
        <v>23</v>
      </c>
      <c r="BK505" t="s">
        <v>5</v>
      </c>
      <c r="BL505">
        <v>1</v>
      </c>
      <c r="BM505" t="s">
        <v>22</v>
      </c>
      <c r="BN505">
        <v>0.02</v>
      </c>
      <c r="BO505" t="s">
        <v>5</v>
      </c>
      <c r="BP505">
        <v>1</v>
      </c>
      <c r="BQ505" t="s">
        <v>5</v>
      </c>
      <c r="BR505" t="s">
        <v>8</v>
      </c>
      <c r="BS505" t="s">
        <v>21</v>
      </c>
      <c r="BT505">
        <v>10000</v>
      </c>
      <c r="BU505" t="s">
        <v>6</v>
      </c>
      <c r="BV505" t="s">
        <v>31</v>
      </c>
      <c r="BW505" t="s">
        <v>20</v>
      </c>
      <c r="BX505" t="s">
        <v>3</v>
      </c>
      <c r="BY505">
        <v>1</v>
      </c>
      <c r="BZ505" t="s">
        <v>29</v>
      </c>
      <c r="CA505" t="s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8"/>
        <v>0</v>
      </c>
      <c r="FB505" t="b">
        <f t="shared" si="109"/>
        <v>0</v>
      </c>
    </row>
    <row r="506" spans="1:158" hidden="1" x14ac:dyDescent="0.2">
      <c r="A506">
        <v>591</v>
      </c>
      <c r="B506" s="7" t="s">
        <v>510</v>
      </c>
      <c r="C506" t="s">
        <v>17</v>
      </c>
      <c r="D506">
        <v>401477324</v>
      </c>
      <c r="E506" t="s">
        <v>509</v>
      </c>
      <c r="G506" t="s">
        <v>6</v>
      </c>
      <c r="H506" s="1">
        <v>1</v>
      </c>
      <c r="I506" s="1">
        <v>4</v>
      </c>
      <c r="J506" s="1">
        <f>VLOOKUP(B506,'[4]AVL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105"/>
        <v>1260</v>
      </c>
      <c r="AL506" s="1">
        <f t="shared" si="106"/>
        <v>1500</v>
      </c>
      <c r="AQ506" s="1">
        <f>VLOOKUP($B506,'[2]AVL F03 05.05.26_לעבוד'!$B$29:$H$721,6,)</f>
        <v>0</v>
      </c>
      <c r="AR506" s="1" t="s">
        <v>25</v>
      </c>
      <c r="AS506" s="1" t="s">
        <v>14</v>
      </c>
      <c r="AT506">
        <f t="shared" si="107"/>
        <v>16.88</v>
      </c>
      <c r="AU506" t="str">
        <f>VLOOKUP(B506,'[3]AVL F03 05.05.26_לעבוד'!$B$27:$B$694,1,)</f>
        <v>LMK00105SQE/NOPB</v>
      </c>
      <c r="AW506" t="s">
        <v>1744</v>
      </c>
      <c r="AX506">
        <v>1</v>
      </c>
      <c r="AY506">
        <v>4.22</v>
      </c>
      <c r="AZ506" t="s">
        <v>0</v>
      </c>
      <c r="BA506">
        <v>1</v>
      </c>
      <c r="BB506" t="s">
        <v>13</v>
      </c>
      <c r="BC506">
        <v>356</v>
      </c>
      <c r="BD506">
        <v>24</v>
      </c>
      <c r="BE506" t="s">
        <v>45</v>
      </c>
      <c r="BF506">
        <v>0</v>
      </c>
      <c r="BG506">
        <v>4.22</v>
      </c>
      <c r="BH506">
        <v>20</v>
      </c>
      <c r="BI506" t="s">
        <v>11</v>
      </c>
      <c r="BJ506" t="s">
        <v>44</v>
      </c>
      <c r="BK506" t="s">
        <v>5</v>
      </c>
      <c r="BL506">
        <v>1</v>
      </c>
      <c r="BM506" t="s">
        <v>38</v>
      </c>
      <c r="BN506">
        <v>4.22</v>
      </c>
      <c r="BO506" t="s">
        <v>5</v>
      </c>
      <c r="BP506">
        <v>1</v>
      </c>
      <c r="BQ506" t="s">
        <v>5</v>
      </c>
      <c r="BR506" t="s">
        <v>8</v>
      </c>
      <c r="BS506" t="s">
        <v>43</v>
      </c>
      <c r="BT506">
        <v>250</v>
      </c>
      <c r="BU506" t="s">
        <v>6</v>
      </c>
      <c r="BV506" t="s">
        <v>31</v>
      </c>
      <c r="BW506" t="s">
        <v>42</v>
      </c>
      <c r="BX506" t="s">
        <v>3</v>
      </c>
      <c r="BY506">
        <v>1</v>
      </c>
      <c r="BZ506" t="s">
        <v>102</v>
      </c>
      <c r="CA506" t="s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8"/>
        <v>0</v>
      </c>
      <c r="FB506" t="b">
        <f t="shared" si="109"/>
        <v>0</v>
      </c>
    </row>
    <row r="507" spans="1:158" hidden="1" x14ac:dyDescent="0.2">
      <c r="A507">
        <v>592</v>
      </c>
      <c r="B507" s="7" t="s">
        <v>508</v>
      </c>
      <c r="C507" t="s">
        <v>17</v>
      </c>
      <c r="D507">
        <v>407907885</v>
      </c>
      <c r="E507" t="s">
        <v>507</v>
      </c>
      <c r="G507" t="s">
        <v>6</v>
      </c>
      <c r="H507" s="1">
        <v>2</v>
      </c>
      <c r="I507" s="1">
        <v>2</v>
      </c>
      <c r="J507" s="1">
        <f>VLOOKUP(B507,'[4]AVL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105"/>
        <v>630</v>
      </c>
      <c r="AL507" s="1">
        <f t="shared" si="106"/>
        <v>750</v>
      </c>
      <c r="AM507" s="1">
        <f t="shared" ref="AM507:AM521" si="113">AK507*AY507</f>
        <v>11925.9</v>
      </c>
      <c r="AN507" s="1">
        <f t="shared" ref="AN507:AN521" si="114">AL507*AY507</f>
        <v>14197.5</v>
      </c>
      <c r="AO507" s="1">
        <f t="shared" ref="AO507:AO521" si="115">AN507-AM507</f>
        <v>2271.6000000000004</v>
      </c>
      <c r="AP507" s="1" t="s">
        <v>107</v>
      </c>
      <c r="AQ507" s="1" t="str">
        <f>VLOOKUP($B507,'[2]AVL F03 05.05.26_לעבוד'!$B$29:$H$721,6,)</f>
        <v xml:space="preserve">תינתן עזרה מאלתא </v>
      </c>
      <c r="AR507" s="1" t="s">
        <v>25</v>
      </c>
      <c r="AS507" s="1" t="s">
        <v>14</v>
      </c>
      <c r="AT507">
        <f t="shared" si="107"/>
        <v>37.86</v>
      </c>
      <c r="AU507" t="str">
        <f>VLOOKUP(B507,'[3]AVL F03 05.05.26_לעבוד'!$B$27:$B$694,1,)</f>
        <v>LMX2592RHAT</v>
      </c>
      <c r="AW507" t="s">
        <v>1788</v>
      </c>
      <c r="AX507">
        <v>1</v>
      </c>
      <c r="AY507">
        <v>18.93</v>
      </c>
      <c r="AZ507" t="s">
        <v>0</v>
      </c>
      <c r="BA507">
        <v>2</v>
      </c>
      <c r="BB507" t="s">
        <v>13</v>
      </c>
      <c r="BC507">
        <v>100</v>
      </c>
      <c r="BD507">
        <v>120</v>
      </c>
      <c r="BE507" t="s">
        <v>45</v>
      </c>
      <c r="BF507">
        <v>0</v>
      </c>
      <c r="BG507">
        <v>18.93</v>
      </c>
      <c r="BH507">
        <v>20</v>
      </c>
      <c r="BI507" t="s">
        <v>11</v>
      </c>
      <c r="BJ507" t="s">
        <v>44</v>
      </c>
      <c r="BK507" t="s">
        <v>5</v>
      </c>
      <c r="BL507">
        <v>1</v>
      </c>
      <c r="BM507" t="s">
        <v>22</v>
      </c>
      <c r="BN507">
        <v>18.93</v>
      </c>
      <c r="BO507" t="s">
        <v>5</v>
      </c>
      <c r="BP507">
        <v>1</v>
      </c>
      <c r="BQ507" t="s">
        <v>5</v>
      </c>
      <c r="BR507" t="s">
        <v>8</v>
      </c>
      <c r="BS507" t="s">
        <v>43</v>
      </c>
      <c r="BT507">
        <v>250</v>
      </c>
      <c r="BU507" t="s">
        <v>6</v>
      </c>
      <c r="BV507" t="s">
        <v>31</v>
      </c>
      <c r="BW507" t="s">
        <v>42</v>
      </c>
      <c r="BX507" t="s">
        <v>3</v>
      </c>
      <c r="BY507">
        <v>1</v>
      </c>
      <c r="BZ507" t="s">
        <v>29</v>
      </c>
      <c r="CA507" t="s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40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0</v>
      </c>
      <c r="DN507">
        <f>SUM($CB507,$CC507:CK507)-SUM($EC507:EL507)</f>
        <v>570</v>
      </c>
      <c r="DO507">
        <f>SUM($CB507,$CC507:CL507)-SUM($EC507:EM507)</f>
        <v>390</v>
      </c>
      <c r="DP507">
        <f>SUM($CB507,$CC507:CM507)-SUM($EC507:EN507)</f>
        <v>390</v>
      </c>
      <c r="DQ507">
        <f>SUM($CB507,$CC507:CN507)-SUM($EC507:EO507)</f>
        <v>390</v>
      </c>
      <c r="DR507">
        <f>SUM($CB507,$CC507:CO507)-SUM($EC507:EP507)</f>
        <v>390</v>
      </c>
      <c r="DS507">
        <f>SUM($CB507,$CC507:CP507)-SUM($EC507:EQ507)</f>
        <v>390</v>
      </c>
      <c r="DT507">
        <f>SUM($CB507,$CC507:CQ507)-SUM($EC507:ER507)</f>
        <v>390</v>
      </c>
      <c r="DU507">
        <f>SUM($CB507,$CC507:CR507)-SUM($EC507:ES507)</f>
        <v>390</v>
      </c>
      <c r="DV507">
        <f>SUM($CB507,$CC507:CS507)-SUM($EC507:ET507)</f>
        <v>390</v>
      </c>
      <c r="DW507">
        <f>SUM($CB507,$CC507:CT507)-SUM($EC507:EU507)</f>
        <v>390</v>
      </c>
      <c r="DX507">
        <f>SUM($CB507,$CC507:CU507)-SUM($EC507:EV507)</f>
        <v>390</v>
      </c>
      <c r="DY507">
        <f>SUM($CB507,$CC507:CV507)-SUM($EC507:EW507)</f>
        <v>390</v>
      </c>
      <c r="DZ507">
        <f>SUM($CB507,$CC507:CW507)-SUM($EC507:EX507)</f>
        <v>390</v>
      </c>
      <c r="EA507">
        <f>SUM($CB507,$CC507:CX507)-SUM($EC507:EY507)</f>
        <v>390</v>
      </c>
      <c r="EB507">
        <f>SUM($CB507,$CC507:CY507)-SUM($EC507:EZ507)</f>
        <v>390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8"/>
        <v>0</v>
      </c>
      <c r="FB507" t="b">
        <f t="shared" si="109"/>
        <v>0</v>
      </c>
    </row>
    <row r="508" spans="1:158" hidden="1" x14ac:dyDescent="0.2">
      <c r="A508">
        <v>593</v>
      </c>
      <c r="B508" s="7" t="s">
        <v>506</v>
      </c>
      <c r="C508" t="s">
        <v>36</v>
      </c>
      <c r="D508">
        <v>732684436</v>
      </c>
      <c r="E508" t="s">
        <v>505</v>
      </c>
      <c r="F508" t="s">
        <v>504</v>
      </c>
      <c r="G508" t="s">
        <v>263</v>
      </c>
      <c r="H508" s="1">
        <v>2</v>
      </c>
      <c r="I508" s="1" t="s">
        <v>262</v>
      </c>
      <c r="J508" s="1" t="str">
        <f>VLOOKUP(B508,'[4]AVL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105"/>
        <v>47.250000000000007</v>
      </c>
      <c r="AL508" s="1">
        <f t="shared" si="106"/>
        <v>48</v>
      </c>
      <c r="AM508" s="1">
        <f t="shared" si="113"/>
        <v>2547.2475000000004</v>
      </c>
      <c r="AN508" s="1">
        <f t="shared" si="114"/>
        <v>2587.6799999999998</v>
      </c>
      <c r="AO508" s="1">
        <f t="shared" si="115"/>
        <v>40.432499999999436</v>
      </c>
      <c r="AP508" s="1" t="s">
        <v>85</v>
      </c>
      <c r="AQ508" s="1">
        <f>VLOOKUP($B508,'[2]AVL F03 05.05.26_לעבוד'!$B$29:$H$721,6,)</f>
        <v>0</v>
      </c>
      <c r="AR508" s="1" t="s">
        <v>46</v>
      </c>
      <c r="AS508" s="1" t="s">
        <v>278</v>
      </c>
      <c r="AT508">
        <f t="shared" si="107"/>
        <v>8.0865000000000009</v>
      </c>
      <c r="AU508" t="str">
        <f>VLOOKUP(B508,'[3]AVL F03 05.05.26_לעבוד'!$B$27:$B$694,1,)</f>
        <v>LOCTITE 222-50CC</v>
      </c>
      <c r="AW508" t="s">
        <v>1725</v>
      </c>
      <c r="AX508" t="s">
        <v>496</v>
      </c>
      <c r="AY508">
        <v>53.91</v>
      </c>
      <c r="AZ508" t="s">
        <v>0</v>
      </c>
      <c r="BA508">
        <v>2</v>
      </c>
      <c r="BB508" t="s">
        <v>132</v>
      </c>
      <c r="BC508">
        <v>91</v>
      </c>
      <c r="BD508">
        <v>8</v>
      </c>
      <c r="BE508" t="s">
        <v>500</v>
      </c>
      <c r="BF508">
        <v>21</v>
      </c>
      <c r="BG508">
        <v>53.91</v>
      </c>
      <c r="BH508">
        <v>22</v>
      </c>
      <c r="BI508" t="s">
        <v>11</v>
      </c>
      <c r="BJ508" t="s">
        <v>499</v>
      </c>
      <c r="BK508" t="s">
        <v>129</v>
      </c>
      <c r="BL508" t="s">
        <v>5</v>
      </c>
      <c r="BM508" t="s">
        <v>128</v>
      </c>
      <c r="BN508">
        <v>53.91</v>
      </c>
      <c r="BO508" t="s">
        <v>5</v>
      </c>
      <c r="BP508">
        <v>1</v>
      </c>
      <c r="BQ508" t="s">
        <v>5</v>
      </c>
      <c r="BR508" t="s">
        <v>8</v>
      </c>
      <c r="BS508" t="s">
        <v>3</v>
      </c>
      <c r="BT508">
        <v>1</v>
      </c>
      <c r="BU508" t="s">
        <v>497</v>
      </c>
      <c r="BV508" t="s">
        <v>5</v>
      </c>
      <c r="BW508">
        <v>732</v>
      </c>
      <c r="BX508" t="s">
        <v>3</v>
      </c>
      <c r="BY508" t="s">
        <v>496</v>
      </c>
      <c r="BZ508" t="s">
        <v>1</v>
      </c>
      <c r="CA508" t="s">
        <v>255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27.5</v>
      </c>
      <c r="DN508">
        <f>SUM($CB508,$CC508:CK508)-SUM($EC508:EL508)</f>
        <v>19</v>
      </c>
      <c r="DO508">
        <f>SUM($CB508,$CC508:CL508)-SUM($EC508:EM508)</f>
        <v>13</v>
      </c>
      <c r="DP508">
        <f>SUM($CB508,$CC508:CM508)-SUM($EC508:EN508)</f>
        <v>2</v>
      </c>
      <c r="DQ508">
        <f>SUM($CB508,$CC508:CN508)-SUM($EC508:EO508)</f>
        <v>0</v>
      </c>
      <c r="DR508">
        <f>SUM($CB508,$CC508:CO508)-SUM($EC508:EP508)</f>
        <v>0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2.5</v>
      </c>
      <c r="EL508" cm="1">
        <f t="array" ref="EL508">SUMPRODUCT($K508:$AJ508,TRANSPOSE(EL$4:EL$29))</f>
        <v>8.5</v>
      </c>
      <c r="EM508" cm="1">
        <f t="array" ref="EM508">SUMPRODUCT($K508:$AJ508,TRANSPOSE(EM$4:EM$29))</f>
        <v>6</v>
      </c>
      <c r="EN508" cm="1">
        <f t="array" ref="EN508">SUMPRODUCT($K508:$AJ508,TRANSPOSE(EN$4:EN$29))</f>
        <v>11</v>
      </c>
      <c r="EO508" cm="1">
        <f t="array" ref="EO508">SUMPRODUCT($K508:$AJ508,TRANSPOSE(EO$4:EO$29))</f>
        <v>2</v>
      </c>
      <c r="EP508" cm="1">
        <f t="array" ref="EP508">SUMPRODUCT($K508:$AJ508,TRANSPOSE(EP$4:EP$29))</f>
        <v>0</v>
      </c>
      <c r="EQ508" cm="1">
        <f t="array" ref="EQ508">SUMPRODUCT($K508:$AJ508,TRANSPOSE(EQ$4:EQ$29))</f>
        <v>0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8"/>
        <v>0</v>
      </c>
      <c r="FB508" t="b">
        <f t="shared" si="109"/>
        <v>0</v>
      </c>
    </row>
    <row r="509" spans="1:158" hidden="1" x14ac:dyDescent="0.2">
      <c r="A509">
        <v>595</v>
      </c>
      <c r="B509" s="7" t="s">
        <v>503</v>
      </c>
      <c r="C509" t="s">
        <v>17</v>
      </c>
      <c r="D509">
        <v>401020862</v>
      </c>
      <c r="E509" t="s">
        <v>502</v>
      </c>
      <c r="F509" t="s">
        <v>501</v>
      </c>
      <c r="G509" t="s">
        <v>263</v>
      </c>
      <c r="H509" s="1">
        <v>2</v>
      </c>
      <c r="I509" s="1" t="s">
        <v>262</v>
      </c>
      <c r="J509" s="1" t="str">
        <f>VLOOKUP(B509,'[4]AVL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105"/>
        <v>15.75</v>
      </c>
      <c r="AL509" s="1">
        <f t="shared" si="106"/>
        <v>16</v>
      </c>
      <c r="AM509" s="1">
        <f t="shared" si="113"/>
        <v>555.34499999999991</v>
      </c>
      <c r="AN509" s="1">
        <f t="shared" si="114"/>
        <v>564.16</v>
      </c>
      <c r="AO509" s="1">
        <f t="shared" si="115"/>
        <v>8.8150000000000546</v>
      </c>
      <c r="AP509" s="1" t="s">
        <v>85</v>
      </c>
      <c r="AQ509" s="1" t="str">
        <f>VLOOKUP($B509,'[2]AVL F03 05.05.26_לעבוד'!$B$29:$H$721,6,)</f>
        <v xml:space="preserve"> </v>
      </c>
      <c r="AR509" s="1" t="s">
        <v>25</v>
      </c>
      <c r="AS509" s="10" t="s">
        <v>14</v>
      </c>
      <c r="AT509">
        <f t="shared" si="107"/>
        <v>1.7629999999999999</v>
      </c>
      <c r="AU509" t="str">
        <f>VLOOKUP(B509,'[3]AVL F03 05.05.26_לעבוד'!$B$27:$B$694,1,)</f>
        <v>LOCTITE 263-50CC</v>
      </c>
      <c r="AW509" t="s">
        <v>1764</v>
      </c>
      <c r="AX509" t="s">
        <v>496</v>
      </c>
      <c r="AY509">
        <v>35.26</v>
      </c>
      <c r="AZ509" t="s">
        <v>0</v>
      </c>
      <c r="BA509">
        <v>2</v>
      </c>
      <c r="BB509" t="s">
        <v>132</v>
      </c>
      <c r="BC509">
        <v>91</v>
      </c>
      <c r="BD509">
        <v>16</v>
      </c>
      <c r="BE509" t="s">
        <v>500</v>
      </c>
      <c r="BF509">
        <v>5</v>
      </c>
      <c r="BG509">
        <v>35.26</v>
      </c>
      <c r="BH509">
        <v>22</v>
      </c>
      <c r="BI509" t="s">
        <v>11</v>
      </c>
      <c r="BJ509" t="s">
        <v>499</v>
      </c>
      <c r="BK509" t="s">
        <v>129</v>
      </c>
      <c r="BL509" t="s">
        <v>5</v>
      </c>
      <c r="BM509" t="s">
        <v>128</v>
      </c>
      <c r="BN509">
        <v>35.26</v>
      </c>
      <c r="BO509" t="s">
        <v>5</v>
      </c>
      <c r="BP509">
        <v>1</v>
      </c>
      <c r="BQ509" t="s">
        <v>5</v>
      </c>
      <c r="BR509" t="s">
        <v>8</v>
      </c>
      <c r="BS509" t="s">
        <v>498</v>
      </c>
      <c r="BT509">
        <v>1</v>
      </c>
      <c r="BU509" t="s">
        <v>497</v>
      </c>
      <c r="BV509" t="s">
        <v>5</v>
      </c>
      <c r="BW509">
        <v>732</v>
      </c>
      <c r="BX509" t="s">
        <v>3</v>
      </c>
      <c r="BY509" t="s">
        <v>496</v>
      </c>
      <c r="BZ509" t="s">
        <v>1</v>
      </c>
      <c r="CA509" t="s">
        <v>255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8"/>
        <v>0</v>
      </c>
      <c r="FB509" t="b">
        <f t="shared" si="109"/>
        <v>0</v>
      </c>
    </row>
    <row r="510" spans="1:158" hidden="1" x14ac:dyDescent="0.2">
      <c r="A510">
        <v>597</v>
      </c>
      <c r="B510" s="7" t="s">
        <v>495</v>
      </c>
      <c r="C510" t="s">
        <v>17</v>
      </c>
      <c r="D510">
        <v>423164041</v>
      </c>
      <c r="E510" t="s">
        <v>494</v>
      </c>
      <c r="G510" t="s">
        <v>6</v>
      </c>
      <c r="H510" s="1">
        <v>2</v>
      </c>
      <c r="I510" s="1">
        <v>8</v>
      </c>
      <c r="J510" s="1">
        <f>VLOOKUP(B510,'[4]AVL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105"/>
        <v>2520</v>
      </c>
      <c r="AL510" s="1">
        <f t="shared" si="106"/>
        <v>2700</v>
      </c>
      <c r="AM510" s="1">
        <f t="shared" si="113"/>
        <v>201.6</v>
      </c>
      <c r="AN510" s="1">
        <f t="shared" si="114"/>
        <v>216</v>
      </c>
      <c r="AO510" s="1">
        <f t="shared" si="115"/>
        <v>14.400000000000006</v>
      </c>
      <c r="AP510" s="1" t="s">
        <v>26</v>
      </c>
      <c r="AQ510" s="1">
        <f>VLOOKUP($B510,'[2]AVL F03 05.05.26_לעבוד'!$B$29:$H$721,6,)</f>
        <v>0</v>
      </c>
      <c r="AR510" s="1" t="s">
        <v>25</v>
      </c>
      <c r="AS510" s="1" t="s">
        <v>14</v>
      </c>
      <c r="AT510">
        <f t="shared" si="107"/>
        <v>0.64</v>
      </c>
      <c r="AU510" t="str">
        <f>VLOOKUP(B510,'[3]AVL F03 05.05.26_לעבוד'!$B$27:$B$694,1,)</f>
        <v>LQW03AW10NJ00D</v>
      </c>
      <c r="AW510" t="s">
        <v>1722</v>
      </c>
      <c r="AX510" t="s">
        <v>2</v>
      </c>
      <c r="AY510">
        <v>0.08</v>
      </c>
      <c r="AZ510" t="s">
        <v>0</v>
      </c>
      <c r="BA510">
        <v>2</v>
      </c>
      <c r="BB510" t="s">
        <v>13</v>
      </c>
      <c r="BC510">
        <v>102</v>
      </c>
      <c r="BD510">
        <v>59</v>
      </c>
      <c r="BE510" t="s">
        <v>24</v>
      </c>
      <c r="BF510">
        <v>0</v>
      </c>
      <c r="BG510">
        <v>0.8</v>
      </c>
      <c r="BH510">
        <v>20</v>
      </c>
      <c r="BI510" t="s">
        <v>11</v>
      </c>
      <c r="BJ510" t="s">
        <v>481</v>
      </c>
      <c r="BK510" t="s">
        <v>5</v>
      </c>
      <c r="BL510">
        <v>1</v>
      </c>
      <c r="BM510" t="s">
        <v>22</v>
      </c>
      <c r="BN510">
        <v>0.08</v>
      </c>
      <c r="BO510" t="s">
        <v>5</v>
      </c>
      <c r="BP510">
        <v>1</v>
      </c>
      <c r="BQ510" t="s">
        <v>5</v>
      </c>
      <c r="BR510" t="s">
        <v>8</v>
      </c>
      <c r="BS510" t="s">
        <v>480</v>
      </c>
      <c r="BT510">
        <v>300</v>
      </c>
      <c r="BU510" t="s">
        <v>6</v>
      </c>
      <c r="BV510" t="s">
        <v>31</v>
      </c>
      <c r="BW510" t="s">
        <v>487</v>
      </c>
      <c r="BX510" t="s">
        <v>3</v>
      </c>
      <c r="BY510" t="s">
        <v>2</v>
      </c>
      <c r="BZ510" t="s">
        <v>1</v>
      </c>
      <c r="CA510" t="s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8"/>
        <v>0</v>
      </c>
      <c r="FB510" t="b">
        <f t="shared" si="109"/>
        <v>0</v>
      </c>
    </row>
    <row r="511" spans="1:158" hidden="1" x14ac:dyDescent="0.2">
      <c r="A511">
        <v>598</v>
      </c>
      <c r="B511" s="7" t="s">
        <v>493</v>
      </c>
      <c r="C511" t="s">
        <v>17</v>
      </c>
      <c r="D511">
        <v>423164048</v>
      </c>
      <c r="E511" t="s">
        <v>492</v>
      </c>
      <c r="G511" t="s">
        <v>6</v>
      </c>
      <c r="H511" s="1">
        <v>2</v>
      </c>
      <c r="I511" s="1">
        <v>8</v>
      </c>
      <c r="J511" s="1">
        <f>VLOOKUP(B511,'[4]AVL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105"/>
        <v>2520</v>
      </c>
      <c r="AL511" s="1">
        <f t="shared" si="106"/>
        <v>3000</v>
      </c>
      <c r="AM511" s="1">
        <f t="shared" si="113"/>
        <v>327.60000000000002</v>
      </c>
      <c r="AN511" s="1">
        <f t="shared" si="114"/>
        <v>390</v>
      </c>
      <c r="AO511" s="1">
        <f t="shared" si="115"/>
        <v>62.399999999999977</v>
      </c>
      <c r="AP511" s="1" t="s">
        <v>26</v>
      </c>
      <c r="AQ511" s="1">
        <f>VLOOKUP($B511,'[2]AVL F03 05.05.26_לעבוד'!$B$29:$H$721,6,)</f>
        <v>0</v>
      </c>
      <c r="AR511" s="1" t="s">
        <v>25</v>
      </c>
      <c r="AS511" s="1" t="s">
        <v>14</v>
      </c>
      <c r="AT511">
        <f t="shared" si="107"/>
        <v>1.04</v>
      </c>
      <c r="AU511" t="str">
        <f>VLOOKUP(B511,'[3]AVL F03 05.05.26_לעבוד'!$B$27:$B$694,1,)</f>
        <v>LQW03AW5N8J00D</v>
      </c>
      <c r="AW511" t="s">
        <v>1722</v>
      </c>
      <c r="AX511" t="s">
        <v>2</v>
      </c>
      <c r="AY511">
        <v>0.13</v>
      </c>
      <c r="AZ511" t="s">
        <v>0</v>
      </c>
      <c r="BA511">
        <v>2</v>
      </c>
      <c r="BB511" t="s">
        <v>13</v>
      </c>
      <c r="BC511">
        <v>102</v>
      </c>
      <c r="BD511">
        <v>59</v>
      </c>
      <c r="BE511" t="s">
        <v>24</v>
      </c>
      <c r="BF511">
        <v>0</v>
      </c>
      <c r="BG511">
        <v>0.13</v>
      </c>
      <c r="BH511">
        <v>20</v>
      </c>
      <c r="BI511" t="s">
        <v>11</v>
      </c>
      <c r="BJ511" t="s">
        <v>481</v>
      </c>
      <c r="BK511" t="s">
        <v>5</v>
      </c>
      <c r="BL511">
        <v>1</v>
      </c>
      <c r="BM511" t="s">
        <v>22</v>
      </c>
      <c r="BN511">
        <v>0.13</v>
      </c>
      <c r="BO511" t="s">
        <v>5</v>
      </c>
      <c r="BP511">
        <v>1</v>
      </c>
      <c r="BQ511" t="s">
        <v>5</v>
      </c>
      <c r="BR511" t="s">
        <v>8</v>
      </c>
      <c r="BS511" t="s">
        <v>480</v>
      </c>
      <c r="BT511">
        <v>500</v>
      </c>
      <c r="BU511" t="s">
        <v>6</v>
      </c>
      <c r="BV511" t="s">
        <v>31</v>
      </c>
      <c r="BW511" t="s">
        <v>487</v>
      </c>
      <c r="BX511" t="s">
        <v>3</v>
      </c>
      <c r="BY511" t="s">
        <v>2</v>
      </c>
      <c r="BZ511" t="s">
        <v>1</v>
      </c>
      <c r="CA511" t="s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5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8"/>
        <v>0</v>
      </c>
      <c r="FB511" t="b">
        <f t="shared" si="109"/>
        <v>0</v>
      </c>
    </row>
    <row r="512" spans="1:158" hidden="1" x14ac:dyDescent="0.2">
      <c r="A512">
        <v>599</v>
      </c>
      <c r="B512" s="7" t="s">
        <v>491</v>
      </c>
      <c r="C512" t="s">
        <v>17</v>
      </c>
      <c r="D512">
        <v>423164049</v>
      </c>
      <c r="E512" t="s">
        <v>490</v>
      </c>
      <c r="G512" t="s">
        <v>6</v>
      </c>
      <c r="H512" s="1">
        <v>2</v>
      </c>
      <c r="I512" s="1">
        <v>8</v>
      </c>
      <c r="J512" s="1">
        <f>VLOOKUP(B512,'[4]AVL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105"/>
        <v>2520</v>
      </c>
      <c r="AL512" s="1">
        <f t="shared" si="106"/>
        <v>10000</v>
      </c>
      <c r="AM512" s="1">
        <f t="shared" si="113"/>
        <v>201.6</v>
      </c>
      <c r="AN512" s="1">
        <f t="shared" si="114"/>
        <v>800</v>
      </c>
      <c r="AO512" s="1">
        <f t="shared" si="115"/>
        <v>598.4</v>
      </c>
      <c r="AP512" s="1" t="s">
        <v>26</v>
      </c>
      <c r="AQ512" s="1">
        <f>VLOOKUP($B512,'[2]AVL F03 05.05.26_לעבוד'!$B$29:$H$721,6,)</f>
        <v>0</v>
      </c>
      <c r="AR512" s="1" t="s">
        <v>46</v>
      </c>
      <c r="AS512" s="1" t="s">
        <v>14</v>
      </c>
      <c r="AT512">
        <f t="shared" si="107"/>
        <v>0.64</v>
      </c>
      <c r="AU512" t="str">
        <f>VLOOKUP(B512,'[3]AVL F03 05.05.26_לעבוד'!$B$27:$B$694,1,)</f>
        <v>LQW03AW6N8J00D</v>
      </c>
      <c r="AW512" t="s">
        <v>1748</v>
      </c>
      <c r="AX512" t="s">
        <v>99</v>
      </c>
      <c r="AY512">
        <v>0.08</v>
      </c>
      <c r="AZ512" t="s">
        <v>0</v>
      </c>
      <c r="BA512">
        <v>2</v>
      </c>
      <c r="BB512" t="s">
        <v>13</v>
      </c>
      <c r="BC512">
        <v>102</v>
      </c>
      <c r="BD512">
        <v>37</v>
      </c>
      <c r="BE512" t="s">
        <v>24</v>
      </c>
      <c r="BF512">
        <v>0</v>
      </c>
      <c r="BG512">
        <v>0.8</v>
      </c>
      <c r="BH512">
        <v>20</v>
      </c>
      <c r="BI512" t="s">
        <v>11</v>
      </c>
      <c r="BJ512" t="s">
        <v>481</v>
      </c>
      <c r="BK512" t="s">
        <v>5</v>
      </c>
      <c r="BL512">
        <v>1</v>
      </c>
      <c r="BM512" t="s">
        <v>22</v>
      </c>
      <c r="BN512">
        <v>0.08</v>
      </c>
      <c r="BO512" t="s">
        <v>5</v>
      </c>
      <c r="BP512">
        <v>1</v>
      </c>
      <c r="BQ512" t="s">
        <v>5</v>
      </c>
      <c r="BR512" t="s">
        <v>8</v>
      </c>
      <c r="BS512" t="s">
        <v>480</v>
      </c>
      <c r="BT512">
        <v>10000</v>
      </c>
      <c r="BU512" t="s">
        <v>6</v>
      </c>
      <c r="BV512" t="s">
        <v>5</v>
      </c>
      <c r="BW512" t="s">
        <v>487</v>
      </c>
      <c r="BX512" t="s">
        <v>3</v>
      </c>
      <c r="BY512" t="s">
        <v>99</v>
      </c>
      <c r="BZ512" t="s">
        <v>1</v>
      </c>
      <c r="CA512" t="s">
        <v>0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8"/>
        <v>0</v>
      </c>
      <c r="FB512" t="b">
        <f t="shared" si="109"/>
        <v>0</v>
      </c>
    </row>
    <row r="513" spans="1:158" hidden="1" x14ac:dyDescent="0.2">
      <c r="A513">
        <v>600</v>
      </c>
      <c r="B513" s="7" t="s">
        <v>489</v>
      </c>
      <c r="C513" t="s">
        <v>17</v>
      </c>
      <c r="D513">
        <v>409604723</v>
      </c>
      <c r="E513" t="s">
        <v>488</v>
      </c>
      <c r="G513" t="s">
        <v>6</v>
      </c>
      <c r="H513" s="1">
        <v>2</v>
      </c>
      <c r="I513" s="1">
        <v>2</v>
      </c>
      <c r="J513" s="1">
        <f>VLOOKUP(B513,'[4]AVL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105"/>
        <v>630</v>
      </c>
      <c r="AL513" s="1">
        <f t="shared" si="106"/>
        <v>10000</v>
      </c>
      <c r="AM513" s="1">
        <f t="shared" si="113"/>
        <v>31.5</v>
      </c>
      <c r="AN513" s="1">
        <f t="shared" si="114"/>
        <v>500</v>
      </c>
      <c r="AO513" s="1">
        <f t="shared" si="115"/>
        <v>468.5</v>
      </c>
      <c r="AP513" s="1" t="s">
        <v>26</v>
      </c>
      <c r="AQ513" s="1">
        <f>VLOOKUP($B513,'[2]AVL F03 05.05.26_לעבוד'!$B$29:$H$721,6,)</f>
        <v>0</v>
      </c>
      <c r="AR513" s="1" t="s">
        <v>25</v>
      </c>
      <c r="AS513" s="1" t="s">
        <v>14</v>
      </c>
      <c r="AT513">
        <f t="shared" si="107"/>
        <v>0.1</v>
      </c>
      <c r="AU513" t="str">
        <f>VLOOKUP(B513,'[3]AVL F03 05.05.26_לעבוד'!$B$27:$B$694,1,)</f>
        <v>LQW15AN15NG80D</v>
      </c>
      <c r="AW513" t="s">
        <v>1722</v>
      </c>
      <c r="AX513" t="s">
        <v>2</v>
      </c>
      <c r="AY513">
        <v>0.05</v>
      </c>
      <c r="AZ513" t="s">
        <v>0</v>
      </c>
      <c r="BA513">
        <v>2</v>
      </c>
      <c r="BB513" t="s">
        <v>13</v>
      </c>
      <c r="BC513">
        <v>99</v>
      </c>
      <c r="BD513">
        <v>104</v>
      </c>
      <c r="BE513" t="s">
        <v>24</v>
      </c>
      <c r="BF513">
        <v>0</v>
      </c>
      <c r="BG513">
        <v>0.5</v>
      </c>
      <c r="BH513">
        <v>20</v>
      </c>
      <c r="BI513" t="s">
        <v>11</v>
      </c>
      <c r="BJ513" t="s">
        <v>481</v>
      </c>
      <c r="BK513" t="s">
        <v>5</v>
      </c>
      <c r="BL513">
        <v>1</v>
      </c>
      <c r="BM513" t="s">
        <v>22</v>
      </c>
      <c r="BN513">
        <v>0.05</v>
      </c>
      <c r="BO513" t="s">
        <v>5</v>
      </c>
      <c r="BP513">
        <v>1</v>
      </c>
      <c r="BQ513" t="s">
        <v>5</v>
      </c>
      <c r="BR513" t="s">
        <v>8</v>
      </c>
      <c r="BS513" t="s">
        <v>480</v>
      </c>
      <c r="BT513">
        <v>10000</v>
      </c>
      <c r="BU513" t="s">
        <v>6</v>
      </c>
      <c r="BV513" t="s">
        <v>31</v>
      </c>
      <c r="BW513" t="s">
        <v>487</v>
      </c>
      <c r="BX513" t="s">
        <v>3</v>
      </c>
      <c r="BY513" t="s">
        <v>2</v>
      </c>
      <c r="BZ513" t="s">
        <v>1</v>
      </c>
      <c r="CA513" t="s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8"/>
        <v>0</v>
      </c>
      <c r="FB513" t="b">
        <f t="shared" si="109"/>
        <v>0</v>
      </c>
    </row>
    <row r="514" spans="1:158" hidden="1" x14ac:dyDescent="0.2">
      <c r="A514">
        <v>601</v>
      </c>
      <c r="B514" s="7" t="s">
        <v>486</v>
      </c>
      <c r="C514" t="s">
        <v>17</v>
      </c>
      <c r="D514" t="s">
        <v>485</v>
      </c>
      <c r="E514" t="s">
        <v>484</v>
      </c>
      <c r="F514">
        <v>402231893</v>
      </c>
      <c r="G514" t="s">
        <v>6</v>
      </c>
      <c r="H514" s="1">
        <v>2</v>
      </c>
      <c r="I514" s="1">
        <v>2</v>
      </c>
      <c r="J514" s="1">
        <f>VLOOKUP(B514,'[4]AVL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105"/>
        <v>630</v>
      </c>
      <c r="AL514" s="1">
        <f t="shared" si="106"/>
        <v>4000</v>
      </c>
      <c r="AM514" s="1">
        <f t="shared" si="113"/>
        <v>25.2</v>
      </c>
      <c r="AN514" s="1">
        <f t="shared" si="114"/>
        <v>160</v>
      </c>
      <c r="AO514" s="1">
        <f t="shared" si="115"/>
        <v>134.80000000000001</v>
      </c>
      <c r="AP514" s="1" t="s">
        <v>26</v>
      </c>
      <c r="AQ514" s="1">
        <f>VLOOKUP($B514,'[2]AVL F03 05.05.26_לעבוד'!$B$29:$H$721,6,)</f>
        <v>0</v>
      </c>
      <c r="AR514" s="1" t="s">
        <v>46</v>
      </c>
      <c r="AS514" s="1" t="s">
        <v>14</v>
      </c>
      <c r="AT514">
        <f t="shared" si="107"/>
        <v>0.08</v>
      </c>
      <c r="AU514" t="str">
        <f>VLOOKUP(B514,'[3]AVL F03 05.05.26_לעבוד'!$B$27:$B$694,1,)</f>
        <v>LQW18AN33NJ00D</v>
      </c>
      <c r="AW514" t="s">
        <v>1748</v>
      </c>
      <c r="AX514" t="s">
        <v>2</v>
      </c>
      <c r="AY514">
        <v>0.04</v>
      </c>
      <c r="AZ514" t="s">
        <v>0</v>
      </c>
      <c r="BA514">
        <v>2</v>
      </c>
      <c r="BB514" t="s">
        <v>13</v>
      </c>
      <c r="BC514">
        <v>102</v>
      </c>
      <c r="BD514">
        <v>126</v>
      </c>
      <c r="BE514" t="s">
        <v>24</v>
      </c>
      <c r="BF514">
        <v>0</v>
      </c>
      <c r="BG514">
        <v>0.4</v>
      </c>
      <c r="BH514">
        <v>20</v>
      </c>
      <c r="BI514" t="s">
        <v>11</v>
      </c>
      <c r="BJ514" t="s">
        <v>481</v>
      </c>
      <c r="BK514" t="s">
        <v>5</v>
      </c>
      <c r="BL514">
        <v>1</v>
      </c>
      <c r="BM514" t="s">
        <v>22</v>
      </c>
      <c r="BN514">
        <v>0.04</v>
      </c>
      <c r="BO514" t="s">
        <v>5</v>
      </c>
      <c r="BP514">
        <v>1</v>
      </c>
      <c r="BQ514" t="s">
        <v>5</v>
      </c>
      <c r="BR514" t="s">
        <v>8</v>
      </c>
      <c r="BS514" t="s">
        <v>3</v>
      </c>
      <c r="BT514">
        <v>4000</v>
      </c>
      <c r="BU514" t="s">
        <v>6</v>
      </c>
      <c r="BV514" t="s">
        <v>31</v>
      </c>
      <c r="BW514" t="s">
        <v>50</v>
      </c>
      <c r="BX514" t="s">
        <v>3</v>
      </c>
      <c r="BY514" t="s">
        <v>2</v>
      </c>
      <c r="BZ514" t="s">
        <v>1</v>
      </c>
      <c r="CA514" t="s">
        <v>0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8"/>
        <v>0</v>
      </c>
      <c r="FB514" t="b">
        <f t="shared" si="109"/>
        <v>0</v>
      </c>
    </row>
    <row r="515" spans="1:158" hidden="1" x14ac:dyDescent="0.2">
      <c r="A515">
        <v>602</v>
      </c>
      <c r="B515" s="7" t="s">
        <v>483</v>
      </c>
      <c r="C515" t="s">
        <v>17</v>
      </c>
      <c r="D515">
        <v>400911783</v>
      </c>
      <c r="E515" t="s">
        <v>482</v>
      </c>
      <c r="G515" t="s">
        <v>6</v>
      </c>
      <c r="H515" s="1">
        <v>2</v>
      </c>
      <c r="I515" s="1">
        <v>3</v>
      </c>
      <c r="J515" s="1">
        <f>VLOOKUP(B515,'[4]AVL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105"/>
        <v>945</v>
      </c>
      <c r="AL515" s="1">
        <f t="shared" si="106"/>
        <v>4000</v>
      </c>
      <c r="AM515" s="1">
        <f t="shared" si="113"/>
        <v>47.25</v>
      </c>
      <c r="AN515" s="1">
        <f t="shared" si="114"/>
        <v>200</v>
      </c>
      <c r="AO515" s="1">
        <f t="shared" si="115"/>
        <v>152.75</v>
      </c>
      <c r="AP515" s="1" t="s">
        <v>26</v>
      </c>
      <c r="AQ515" s="1">
        <f>VLOOKUP($B515,'[2]AVL F03 05.05.26_לעבוד'!$B$29:$H$721,6,)</f>
        <v>0</v>
      </c>
      <c r="AR515" s="1" t="s">
        <v>25</v>
      </c>
      <c r="AS515" s="1" t="s">
        <v>14</v>
      </c>
      <c r="AT515">
        <f t="shared" si="107"/>
        <v>0.15000000000000002</v>
      </c>
      <c r="AU515" t="str">
        <f>VLOOKUP(B515,'[3]AVL F03 05.05.26_לעבוד'!$B$27:$B$694,1,)</f>
        <v>LQW18AN82NG00D</v>
      </c>
      <c r="AW515" t="s">
        <v>1722</v>
      </c>
      <c r="AX515" t="s">
        <v>2</v>
      </c>
      <c r="AY515">
        <v>0.05</v>
      </c>
      <c r="AZ515" t="s">
        <v>0</v>
      </c>
      <c r="BA515">
        <v>2</v>
      </c>
      <c r="BB515" t="s">
        <v>13</v>
      </c>
      <c r="BC515">
        <v>99</v>
      </c>
      <c r="BD515">
        <v>73</v>
      </c>
      <c r="BE515" t="s">
        <v>24</v>
      </c>
      <c r="BF515">
        <v>0</v>
      </c>
      <c r="BG515">
        <v>0.5</v>
      </c>
      <c r="BH515">
        <v>20</v>
      </c>
      <c r="BI515" t="s">
        <v>11</v>
      </c>
      <c r="BJ515" t="s">
        <v>481</v>
      </c>
      <c r="BK515" t="s">
        <v>5</v>
      </c>
      <c r="BL515">
        <v>1</v>
      </c>
      <c r="BM515" t="s">
        <v>22</v>
      </c>
      <c r="BN515">
        <v>0.05</v>
      </c>
      <c r="BO515" t="s">
        <v>5</v>
      </c>
      <c r="BP515">
        <v>1</v>
      </c>
      <c r="BQ515" t="s">
        <v>5</v>
      </c>
      <c r="BR515" t="s">
        <v>8</v>
      </c>
      <c r="BS515" t="s">
        <v>480</v>
      </c>
      <c r="BT515">
        <v>4000</v>
      </c>
      <c r="BU515" t="s">
        <v>6</v>
      </c>
      <c r="BV515" t="s">
        <v>31</v>
      </c>
      <c r="BW515" t="s">
        <v>20</v>
      </c>
      <c r="BX515" t="s">
        <v>3</v>
      </c>
      <c r="BY515" t="s">
        <v>2</v>
      </c>
      <c r="BZ515" t="s">
        <v>1</v>
      </c>
      <c r="CA515" t="s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8"/>
        <v>0</v>
      </c>
      <c r="FB515" t="b">
        <f t="shared" si="109"/>
        <v>0</v>
      </c>
    </row>
    <row r="516" spans="1:158" hidden="1" x14ac:dyDescent="0.2">
      <c r="A516">
        <v>603</v>
      </c>
      <c r="B516" s="7" t="s">
        <v>479</v>
      </c>
      <c r="C516" t="s">
        <v>36</v>
      </c>
      <c r="D516">
        <v>401274481</v>
      </c>
      <c r="E516" t="s">
        <v>478</v>
      </c>
      <c r="G516" t="s">
        <v>6</v>
      </c>
      <c r="H516" s="1">
        <v>2</v>
      </c>
      <c r="I516" s="1">
        <v>1</v>
      </c>
      <c r="J516" s="1">
        <f>VLOOKUP(B516,'[4]AVL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105"/>
        <v>315</v>
      </c>
      <c r="AL516" s="1">
        <f t="shared" si="106"/>
        <v>363</v>
      </c>
      <c r="AM516" s="1">
        <f t="shared" si="113"/>
        <v>1036.3499999999999</v>
      </c>
      <c r="AN516" s="1">
        <f t="shared" si="114"/>
        <v>1194.27</v>
      </c>
      <c r="AO516" s="1">
        <f t="shared" si="115"/>
        <v>157.92000000000007</v>
      </c>
      <c r="AP516" s="1" t="s">
        <v>26</v>
      </c>
      <c r="AQ516" s="1" t="str">
        <f>VLOOKUP($B516,'[2]AVL F03 05.05.26_לעבוד'!$B$29:$H$721,6,)</f>
        <v xml:space="preserve">תינתן עזרה מאלתא </v>
      </c>
      <c r="AR516" s="1" t="s">
        <v>25</v>
      </c>
      <c r="AS516" s="1" t="s">
        <v>14</v>
      </c>
      <c r="AT516">
        <f t="shared" si="107"/>
        <v>3.29</v>
      </c>
      <c r="AU516" t="str">
        <f>VLOOKUP(B516,'[3]AVL F03 05.05.26_לעבוד'!$B$27:$B$694,1,)</f>
        <v>LT1965EDD#PBF</v>
      </c>
      <c r="AW516" t="s">
        <v>1788</v>
      </c>
      <c r="AX516">
        <v>1</v>
      </c>
      <c r="AY516">
        <v>3.29</v>
      </c>
      <c r="AZ516" t="s">
        <v>0</v>
      </c>
      <c r="BA516">
        <v>2</v>
      </c>
      <c r="BB516" t="s">
        <v>13</v>
      </c>
      <c r="BC516">
        <v>99</v>
      </c>
      <c r="BD516">
        <v>97</v>
      </c>
      <c r="BE516" t="s">
        <v>270</v>
      </c>
      <c r="BF516">
        <v>0</v>
      </c>
      <c r="BG516">
        <v>3.29</v>
      </c>
      <c r="BH516">
        <v>20</v>
      </c>
      <c r="BI516" t="s">
        <v>11</v>
      </c>
      <c r="BJ516" t="s">
        <v>44</v>
      </c>
      <c r="BK516" t="s">
        <v>5</v>
      </c>
      <c r="BL516">
        <v>1</v>
      </c>
      <c r="BM516" t="s">
        <v>38</v>
      </c>
      <c r="BN516">
        <v>3.29</v>
      </c>
      <c r="BO516" t="s">
        <v>5</v>
      </c>
      <c r="BP516">
        <v>1</v>
      </c>
      <c r="BQ516" t="s">
        <v>5</v>
      </c>
      <c r="BR516" t="s">
        <v>8</v>
      </c>
      <c r="BS516" t="s">
        <v>43</v>
      </c>
      <c r="BT516">
        <v>121</v>
      </c>
      <c r="BU516" t="s">
        <v>6</v>
      </c>
      <c r="BV516" t="s">
        <v>192</v>
      </c>
      <c r="BW516" t="s">
        <v>42</v>
      </c>
      <c r="BX516" t="s">
        <v>3</v>
      </c>
      <c r="BY516">
        <v>1</v>
      </c>
      <c r="BZ516" t="s">
        <v>29</v>
      </c>
      <c r="CA516" t="s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5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8"/>
        <v>0</v>
      </c>
      <c r="FB516" t="b">
        <f t="shared" si="109"/>
        <v>1</v>
      </c>
    </row>
    <row r="517" spans="1:158" hidden="1" x14ac:dyDescent="0.2">
      <c r="A517">
        <v>604</v>
      </c>
      <c r="B517" s="7" t="s">
        <v>477</v>
      </c>
      <c r="C517" t="s">
        <v>36</v>
      </c>
      <c r="D517">
        <v>417679921</v>
      </c>
      <c r="E517" t="s">
        <v>476</v>
      </c>
      <c r="F517">
        <v>420349957</v>
      </c>
      <c r="G517" t="s">
        <v>6</v>
      </c>
      <c r="H517" s="1">
        <v>2</v>
      </c>
      <c r="I517" s="1">
        <v>8</v>
      </c>
      <c r="J517" s="1">
        <f>VLOOKUP(B517,'[4]AVL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105"/>
        <v>2520</v>
      </c>
      <c r="AL517" s="1">
        <f t="shared" si="106"/>
        <v>2550</v>
      </c>
      <c r="AM517" s="1">
        <f t="shared" si="113"/>
        <v>9903.6</v>
      </c>
      <c r="AN517" s="1">
        <f t="shared" si="114"/>
        <v>10021.5</v>
      </c>
      <c r="AO517" s="1">
        <f t="shared" si="115"/>
        <v>117.89999999999964</v>
      </c>
      <c r="AP517" s="1" t="s">
        <v>26</v>
      </c>
      <c r="AQ517" s="1">
        <f>VLOOKUP($B517,'[2]AVL F03 05.05.26_לעבוד'!$B$29:$H$721,6,)</f>
        <v>0</v>
      </c>
      <c r="AR517" s="1" t="s">
        <v>465</v>
      </c>
      <c r="AS517" s="1" t="s">
        <v>14</v>
      </c>
      <c r="AT517">
        <f t="shared" si="107"/>
        <v>31.44</v>
      </c>
      <c r="AU517" t="str">
        <f>VLOOKUP(B517,'[3]AVL F03 05.05.26_לעבוד'!$B$27:$B$694,1,)</f>
        <v>LTC2877HMSE#PBF</v>
      </c>
      <c r="AW517" t="s">
        <v>1744</v>
      </c>
      <c r="AX517">
        <v>1</v>
      </c>
      <c r="AY517">
        <v>3.93</v>
      </c>
      <c r="AZ517" t="s">
        <v>0</v>
      </c>
      <c r="BA517">
        <v>2</v>
      </c>
      <c r="BB517" t="s">
        <v>13</v>
      </c>
      <c r="BC517">
        <v>100</v>
      </c>
      <c r="BD517">
        <v>58</v>
      </c>
      <c r="BE517" t="s">
        <v>270</v>
      </c>
      <c r="BF517">
        <v>0</v>
      </c>
      <c r="BG517">
        <v>3.93</v>
      </c>
      <c r="BH517">
        <v>20</v>
      </c>
      <c r="BI517" t="s">
        <v>11</v>
      </c>
      <c r="BJ517" t="s">
        <v>44</v>
      </c>
      <c r="BK517" t="s">
        <v>5</v>
      </c>
      <c r="BL517">
        <v>1</v>
      </c>
      <c r="BM517" t="s">
        <v>75</v>
      </c>
      <c r="BN517">
        <v>3.93</v>
      </c>
      <c r="BO517" t="s">
        <v>5</v>
      </c>
      <c r="BP517">
        <v>1</v>
      </c>
      <c r="BQ517" t="s">
        <v>5</v>
      </c>
      <c r="BR517" t="s">
        <v>8</v>
      </c>
      <c r="BS517" t="s">
        <v>43</v>
      </c>
      <c r="BT517">
        <v>50</v>
      </c>
      <c r="BU517" t="s">
        <v>6</v>
      </c>
      <c r="BV517" t="s">
        <v>192</v>
      </c>
      <c r="BW517" t="s">
        <v>42</v>
      </c>
      <c r="BX517" t="s">
        <v>3</v>
      </c>
      <c r="BY517">
        <v>1</v>
      </c>
      <c r="BZ517" t="s">
        <v>29</v>
      </c>
      <c r="CA517" t="s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8"/>
        <v>0</v>
      </c>
      <c r="FB517" t="b">
        <f t="shared" si="109"/>
        <v>1</v>
      </c>
    </row>
    <row r="518" spans="1:158" hidden="1" x14ac:dyDescent="0.2">
      <c r="A518">
        <v>605</v>
      </c>
      <c r="B518" s="7" t="s">
        <v>475</v>
      </c>
      <c r="C518" t="s">
        <v>17</v>
      </c>
      <c r="D518">
        <v>403886832</v>
      </c>
      <c r="E518" t="s">
        <v>474</v>
      </c>
      <c r="F518">
        <v>403902012</v>
      </c>
      <c r="G518" t="s">
        <v>6</v>
      </c>
      <c r="H518" s="1">
        <v>2</v>
      </c>
      <c r="I518" s="1">
        <v>1</v>
      </c>
      <c r="J518" s="1">
        <f>VLOOKUP(B518,'[4]AVL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105"/>
        <v>315</v>
      </c>
      <c r="AL518" s="1">
        <f t="shared" si="106"/>
        <v>375</v>
      </c>
      <c r="AM518" s="1">
        <f t="shared" si="113"/>
        <v>576.45000000000005</v>
      </c>
      <c r="AN518" s="1">
        <f t="shared" si="114"/>
        <v>686.25</v>
      </c>
      <c r="AO518" s="1">
        <f t="shared" si="115"/>
        <v>109.79999999999995</v>
      </c>
      <c r="AP518" s="1" t="s">
        <v>26</v>
      </c>
      <c r="AQ518" s="1">
        <f>VLOOKUP($B518,'[2]AVL F03 05.05.26_לעבוד'!$B$29:$H$721,6,)</f>
        <v>0</v>
      </c>
      <c r="AR518" s="1" t="s">
        <v>25</v>
      </c>
      <c r="AS518" s="1" t="s">
        <v>14</v>
      </c>
      <c r="AT518">
        <f t="shared" si="107"/>
        <v>1.83</v>
      </c>
      <c r="AU518" t="str">
        <f>VLOOKUP(B518,'[3]AVL F03 05.05.26_לעבוד'!$B$27:$B$694,1,)</f>
        <v>LTH-010-01-G-D-A-K-TR</v>
      </c>
      <c r="AW518" t="s">
        <v>1755</v>
      </c>
      <c r="AX518" t="s">
        <v>56</v>
      </c>
      <c r="AY518">
        <v>1.83</v>
      </c>
      <c r="AZ518" t="s">
        <v>0</v>
      </c>
      <c r="BA518">
        <v>2</v>
      </c>
      <c r="BB518" t="s">
        <v>13</v>
      </c>
      <c r="BC518">
        <v>99</v>
      </c>
      <c r="BD518">
        <v>56</v>
      </c>
      <c r="BE518" t="s">
        <v>57</v>
      </c>
      <c r="BF518">
        <v>0</v>
      </c>
      <c r="BG518">
        <v>1.83</v>
      </c>
      <c r="BH518">
        <v>20</v>
      </c>
      <c r="BI518" t="s">
        <v>11</v>
      </c>
      <c r="BJ518" t="s">
        <v>10</v>
      </c>
      <c r="BK518" t="s">
        <v>5</v>
      </c>
      <c r="BL518">
        <v>1</v>
      </c>
      <c r="BM518" t="s">
        <v>38</v>
      </c>
      <c r="BN518">
        <v>1.83</v>
      </c>
      <c r="BO518" t="s">
        <v>5</v>
      </c>
      <c r="BP518">
        <v>1</v>
      </c>
      <c r="BQ518" t="s">
        <v>5</v>
      </c>
      <c r="BR518" t="s">
        <v>8</v>
      </c>
      <c r="BS518" t="s">
        <v>7</v>
      </c>
      <c r="BT518">
        <v>125</v>
      </c>
      <c r="BU518" t="s">
        <v>6</v>
      </c>
      <c r="BV518" t="s">
        <v>31</v>
      </c>
      <c r="BW518" t="s">
        <v>4</v>
      </c>
      <c r="BX518" t="s">
        <v>3</v>
      </c>
      <c r="BY518" t="s">
        <v>56</v>
      </c>
      <c r="BZ518" t="s">
        <v>1</v>
      </c>
      <c r="CA518" t="s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8"/>
        <v>0</v>
      </c>
      <c r="FB518" t="b">
        <f t="shared" si="109"/>
        <v>0</v>
      </c>
    </row>
    <row r="519" spans="1:158" hidden="1" x14ac:dyDescent="0.2">
      <c r="A519">
        <v>606</v>
      </c>
      <c r="B519" s="7" t="s">
        <v>473</v>
      </c>
      <c r="C519" t="s">
        <v>36</v>
      </c>
      <c r="D519">
        <v>400611960</v>
      </c>
      <c r="E519" t="s">
        <v>472</v>
      </c>
      <c r="G519" t="s">
        <v>6</v>
      </c>
      <c r="H519" s="1">
        <v>2</v>
      </c>
      <c r="I519" s="1">
        <v>1</v>
      </c>
      <c r="J519" s="1">
        <f>VLOOKUP(B519,'[4]AVL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105"/>
        <v>315</v>
      </c>
      <c r="AL519" s="1">
        <f t="shared" si="106"/>
        <v>340</v>
      </c>
      <c r="AM519" s="1">
        <f t="shared" si="113"/>
        <v>2986.2000000000003</v>
      </c>
      <c r="AN519" s="1">
        <f t="shared" si="114"/>
        <v>3223.2000000000003</v>
      </c>
      <c r="AO519" s="1">
        <f t="shared" si="115"/>
        <v>237</v>
      </c>
      <c r="AP519" s="1" t="s">
        <v>26</v>
      </c>
      <c r="AQ519" s="1" t="str">
        <f>VLOOKUP($B519,'[2]AVL F03 05.05.26_לעבוד'!$B$29:$H$721,6,)</f>
        <v xml:space="preserve">תינתן עזרה מאלתא </v>
      </c>
      <c r="AR519" s="1" t="s">
        <v>25</v>
      </c>
      <c r="AS519" s="1" t="s">
        <v>14</v>
      </c>
      <c r="AT519">
        <f t="shared" si="107"/>
        <v>9.48</v>
      </c>
      <c r="AU519" t="str">
        <f>VLOOKUP(B519,'[3]AVL F03 05.05.26_לעבוד'!$B$27:$B$694,1,)</f>
        <v>LTM4608AIV#PBF</v>
      </c>
      <c r="AW519" t="s">
        <v>1788</v>
      </c>
      <c r="AX519">
        <v>1</v>
      </c>
      <c r="AY519">
        <v>9.48</v>
      </c>
      <c r="AZ519" t="s">
        <v>0</v>
      </c>
      <c r="BA519">
        <v>2</v>
      </c>
      <c r="BB519" t="s">
        <v>13</v>
      </c>
      <c r="BC519">
        <v>100</v>
      </c>
      <c r="BD519">
        <v>71</v>
      </c>
      <c r="BE519" t="s">
        <v>270</v>
      </c>
      <c r="BF519">
        <v>0</v>
      </c>
      <c r="BG519">
        <v>9.48</v>
      </c>
      <c r="BH519">
        <v>20</v>
      </c>
      <c r="BI519" t="s">
        <v>11</v>
      </c>
      <c r="BJ519" t="s">
        <v>44</v>
      </c>
      <c r="BK519" t="s">
        <v>5</v>
      </c>
      <c r="BL519">
        <v>1</v>
      </c>
      <c r="BM519" t="s">
        <v>22</v>
      </c>
      <c r="BN519">
        <v>9.48</v>
      </c>
      <c r="BO519" t="s">
        <v>5</v>
      </c>
      <c r="BP519">
        <v>1</v>
      </c>
      <c r="BQ519" t="s">
        <v>5</v>
      </c>
      <c r="BR519" t="s">
        <v>8</v>
      </c>
      <c r="BS519" t="s">
        <v>43</v>
      </c>
      <c r="BT519">
        <v>170</v>
      </c>
      <c r="BU519" t="s">
        <v>6</v>
      </c>
      <c r="BV519" t="s">
        <v>368</v>
      </c>
      <c r="BW519" t="s">
        <v>42</v>
      </c>
      <c r="BX519" t="s">
        <v>3</v>
      </c>
      <c r="BY519">
        <v>1</v>
      </c>
      <c r="BZ519" t="s">
        <v>29</v>
      </c>
      <c r="CA519" t="s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8"/>
        <v>0</v>
      </c>
      <c r="FB519" t="b">
        <f t="shared" si="109"/>
        <v>0</v>
      </c>
    </row>
    <row r="520" spans="1:158" hidden="1" x14ac:dyDescent="0.2">
      <c r="A520">
        <v>607</v>
      </c>
      <c r="B520" s="7" t="s">
        <v>471</v>
      </c>
      <c r="C520" t="s">
        <v>36</v>
      </c>
      <c r="D520">
        <v>401055473</v>
      </c>
      <c r="E520" t="s">
        <v>470</v>
      </c>
      <c r="G520" t="s">
        <v>6</v>
      </c>
      <c r="H520" s="1">
        <v>2</v>
      </c>
      <c r="I520" s="1">
        <v>6</v>
      </c>
      <c r="J520" s="1">
        <f>VLOOKUP(B520,'[4]AVL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105"/>
        <v>1890</v>
      </c>
      <c r="AL520" s="1">
        <f t="shared" si="106"/>
        <v>2040</v>
      </c>
      <c r="AM520" s="1">
        <f t="shared" si="113"/>
        <v>25874.1</v>
      </c>
      <c r="AN520" s="1">
        <f t="shared" si="114"/>
        <v>27927.599999999999</v>
      </c>
      <c r="AO520" s="1">
        <f t="shared" si="115"/>
        <v>2053.5</v>
      </c>
      <c r="AP520" s="1" t="s">
        <v>107</v>
      </c>
      <c r="AQ520" s="1">
        <f>VLOOKUP($B520,'[2]AVL F03 05.05.26_לעבוד'!$B$29:$H$721,6,)</f>
        <v>0</v>
      </c>
      <c r="AR520" s="1" t="s">
        <v>25</v>
      </c>
      <c r="AS520" s="1" t="s">
        <v>14</v>
      </c>
      <c r="AT520">
        <f t="shared" si="107"/>
        <v>82.14</v>
      </c>
      <c r="AU520" t="str">
        <f>VLOOKUP(B520,'[3]AVL F03 05.05.26_לעבוד'!$B$27:$B$694,1,)</f>
        <v>LTM4618IV#PBF</v>
      </c>
      <c r="AW520" t="s">
        <v>1744</v>
      </c>
      <c r="AX520">
        <v>1</v>
      </c>
      <c r="AY520">
        <v>13.69</v>
      </c>
      <c r="AZ520" t="s">
        <v>0</v>
      </c>
      <c r="BA520">
        <v>2</v>
      </c>
      <c r="BB520" t="s">
        <v>13</v>
      </c>
      <c r="BC520">
        <v>100</v>
      </c>
      <c r="BD520">
        <v>292</v>
      </c>
      <c r="BE520" t="s">
        <v>270</v>
      </c>
      <c r="BF520">
        <v>0</v>
      </c>
      <c r="BG520">
        <v>13.69</v>
      </c>
      <c r="BH520">
        <v>20</v>
      </c>
      <c r="BI520" t="s">
        <v>11</v>
      </c>
      <c r="BJ520" t="s">
        <v>44</v>
      </c>
      <c r="BK520" t="s">
        <v>5</v>
      </c>
      <c r="BL520">
        <v>1</v>
      </c>
      <c r="BM520" t="s">
        <v>75</v>
      </c>
      <c r="BN520">
        <v>13.69</v>
      </c>
      <c r="BO520" t="s">
        <v>5</v>
      </c>
      <c r="BP520">
        <v>1</v>
      </c>
      <c r="BQ520" t="s">
        <v>5</v>
      </c>
      <c r="BR520" t="s">
        <v>8</v>
      </c>
      <c r="BS520" t="s">
        <v>43</v>
      </c>
      <c r="BT520">
        <v>170</v>
      </c>
      <c r="BU520" t="s">
        <v>6</v>
      </c>
      <c r="BV520" t="s">
        <v>368</v>
      </c>
      <c r="BW520" t="s">
        <v>42</v>
      </c>
      <c r="BX520" t="s">
        <v>3</v>
      </c>
      <c r="BY520">
        <v>1</v>
      </c>
      <c r="BZ520" t="s">
        <v>29</v>
      </c>
      <c r="CA520" t="s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-222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300</v>
      </c>
      <c r="EN520" cm="1">
        <f t="array" ref="EN520">SUMPRODUCT($K520:$AJ520,TRANSPOSE(EN$4:EN$29))</f>
        <v>468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8"/>
        <v>0</v>
      </c>
      <c r="FB520" t="b">
        <f t="shared" si="109"/>
        <v>0</v>
      </c>
    </row>
    <row r="521" spans="1:158" hidden="1" x14ac:dyDescent="0.2">
      <c r="A521">
        <v>608</v>
      </c>
      <c r="B521" s="7" t="s">
        <v>469</v>
      </c>
      <c r="C521" t="s">
        <v>36</v>
      </c>
      <c r="D521">
        <v>407004454</v>
      </c>
      <c r="E521" t="s">
        <v>468</v>
      </c>
      <c r="G521" t="s">
        <v>6</v>
      </c>
      <c r="H521" s="1">
        <v>2</v>
      </c>
      <c r="I521" s="1">
        <v>2</v>
      </c>
      <c r="J521" s="1">
        <f>VLOOKUP(B521,'[4]AVL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105"/>
        <v>630</v>
      </c>
      <c r="AL521" s="1">
        <f t="shared" si="106"/>
        <v>780</v>
      </c>
      <c r="AM521" s="1">
        <f t="shared" si="113"/>
        <v>11749.5</v>
      </c>
      <c r="AN521" s="1">
        <f t="shared" si="114"/>
        <v>14546.999999999998</v>
      </c>
      <c r="AO521" s="1">
        <f t="shared" si="115"/>
        <v>2797.4999999999982</v>
      </c>
      <c r="AP521" s="1" t="s">
        <v>107</v>
      </c>
      <c r="AQ521" s="1" t="str">
        <f>VLOOKUP($B521,'[2]AVL F03 05.05.26_לעבוד'!$B$29:$H$721,6,)</f>
        <v xml:space="preserve">תינתן עזרה מאלתא </v>
      </c>
      <c r="AR521" s="1" t="s">
        <v>25</v>
      </c>
      <c r="AS521" s="1" t="s">
        <v>14</v>
      </c>
      <c r="AT521">
        <f t="shared" si="107"/>
        <v>37.299999999999997</v>
      </c>
      <c r="AU521" t="str">
        <f>VLOOKUP(B521,'[3]AVL F03 05.05.26_לעבוד'!$B$27:$B$694,1,)</f>
        <v>LTM4622IY#PBF</v>
      </c>
      <c r="AW521" t="s">
        <v>1788</v>
      </c>
      <c r="AX521">
        <v>1</v>
      </c>
      <c r="AY521">
        <v>18.649999999999999</v>
      </c>
      <c r="AZ521" t="s">
        <v>0</v>
      </c>
      <c r="BA521">
        <v>2</v>
      </c>
      <c r="BB521" t="s">
        <v>13</v>
      </c>
      <c r="BC521">
        <v>100</v>
      </c>
      <c r="BD521">
        <v>215</v>
      </c>
      <c r="BE521" t="s">
        <v>270</v>
      </c>
      <c r="BF521">
        <v>0</v>
      </c>
      <c r="BG521">
        <v>18.649999999999999</v>
      </c>
      <c r="BH521">
        <v>20</v>
      </c>
      <c r="BI521" t="s">
        <v>11</v>
      </c>
      <c r="BJ521" t="s">
        <v>44</v>
      </c>
      <c r="BK521" t="s">
        <v>5</v>
      </c>
      <c r="BL521">
        <v>1</v>
      </c>
      <c r="BM521" t="s">
        <v>22</v>
      </c>
      <c r="BN521">
        <v>18.649999999999999</v>
      </c>
      <c r="BO521" t="s">
        <v>5</v>
      </c>
      <c r="BP521">
        <v>1</v>
      </c>
      <c r="BQ521" t="s">
        <v>5</v>
      </c>
      <c r="BR521" t="s">
        <v>8</v>
      </c>
      <c r="BS521" t="s">
        <v>43</v>
      </c>
      <c r="BT521">
        <v>260</v>
      </c>
      <c r="BU521" t="s">
        <v>6</v>
      </c>
      <c r="BV521" t="s">
        <v>368</v>
      </c>
      <c r="BW521" t="s">
        <v>42</v>
      </c>
      <c r="BX521" t="s">
        <v>3</v>
      </c>
      <c r="BY521">
        <v>1</v>
      </c>
      <c r="BZ521" t="s">
        <v>29</v>
      </c>
      <c r="CA521" t="s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5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8"/>
        <v>0</v>
      </c>
      <c r="FB521" t="b">
        <f t="shared" si="109"/>
        <v>0</v>
      </c>
    </row>
    <row r="522" spans="1:158" hidden="1" x14ac:dyDescent="0.2">
      <c r="A522">
        <v>609</v>
      </c>
      <c r="B522" s="7" t="s">
        <v>467</v>
      </c>
      <c r="C522" t="s">
        <v>17</v>
      </c>
      <c r="D522">
        <v>405562003</v>
      </c>
      <c r="E522" t="s">
        <v>466</v>
      </c>
      <c r="G522" t="s">
        <v>6</v>
      </c>
      <c r="H522" s="1">
        <v>1</v>
      </c>
      <c r="I522" s="1">
        <v>13</v>
      </c>
      <c r="J522" s="1">
        <f>VLOOKUP(B522,'[4]AVL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105"/>
        <v>4095</v>
      </c>
      <c r="AL522" s="1">
        <f t="shared" si="106"/>
        <v>4165</v>
      </c>
      <c r="AQ522" s="1" t="str">
        <f>VLOOKUP($B522,'[2]AVL F03 05.05.26_לעבוד'!$B$29:$H$721,6,)</f>
        <v xml:space="preserve"> </v>
      </c>
      <c r="AR522" s="1" t="s">
        <v>465</v>
      </c>
      <c r="AS522" s="1" t="s">
        <v>14</v>
      </c>
      <c r="AT522">
        <f t="shared" si="107"/>
        <v>765.05000000000007</v>
      </c>
      <c r="AU522" t="str">
        <f>VLOOKUP(B522,'[3]AVL F03 05.05.26_לעבוד'!$B$27:$B$694,1,)</f>
        <v>LTM4634IY</v>
      </c>
      <c r="AW522" t="s">
        <v>1744</v>
      </c>
      <c r="AX522">
        <v>1</v>
      </c>
      <c r="AY522">
        <v>58.85</v>
      </c>
      <c r="AZ522" t="s">
        <v>0</v>
      </c>
      <c r="BA522">
        <v>1</v>
      </c>
      <c r="BB522" t="s">
        <v>13</v>
      </c>
      <c r="BC522">
        <v>357</v>
      </c>
      <c r="BD522">
        <v>96</v>
      </c>
      <c r="BE522" t="s">
        <v>270</v>
      </c>
      <c r="BF522">
        <v>0</v>
      </c>
      <c r="BG522">
        <v>58.85</v>
      </c>
      <c r="BH522">
        <v>20</v>
      </c>
      <c r="BI522" t="s">
        <v>11</v>
      </c>
      <c r="BJ522" t="s">
        <v>44</v>
      </c>
      <c r="BK522" t="s">
        <v>5</v>
      </c>
      <c r="BL522">
        <v>1</v>
      </c>
      <c r="BM522" t="s">
        <v>22</v>
      </c>
      <c r="BN522">
        <v>58.85</v>
      </c>
      <c r="BO522" t="s">
        <v>5</v>
      </c>
      <c r="BP522">
        <v>1</v>
      </c>
      <c r="BQ522" t="s">
        <v>5</v>
      </c>
      <c r="BR522" t="s">
        <v>8</v>
      </c>
      <c r="BS522" t="s">
        <v>43</v>
      </c>
      <c r="BT522">
        <v>119</v>
      </c>
      <c r="BU522" t="s">
        <v>6</v>
      </c>
      <c r="BV522" t="s">
        <v>368</v>
      </c>
      <c r="BW522" t="s">
        <v>42</v>
      </c>
      <c r="BX522" t="s">
        <v>3</v>
      </c>
      <c r="BY522">
        <v>1</v>
      </c>
      <c r="BZ522" t="s">
        <v>29</v>
      </c>
      <c r="CA522" t="s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258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900</v>
      </c>
      <c r="EN522" cm="1">
        <f t="array" ref="EN522">SUMPRODUCT($K522:$AJ522,TRANSPOSE(EN$4:EN$29))</f>
        <v>954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8"/>
        <v>0</v>
      </c>
      <c r="FB522" t="b">
        <f t="shared" si="109"/>
        <v>0</v>
      </c>
    </row>
    <row r="523" spans="1:158" hidden="1" x14ac:dyDescent="0.2">
      <c r="A523">
        <v>610</v>
      </c>
      <c r="B523" s="7" t="s">
        <v>464</v>
      </c>
      <c r="C523" t="s">
        <v>36</v>
      </c>
      <c r="D523">
        <v>422697047</v>
      </c>
      <c r="E523" t="s">
        <v>463</v>
      </c>
      <c r="G523" t="s">
        <v>6</v>
      </c>
      <c r="H523" s="1">
        <v>1</v>
      </c>
      <c r="I523" s="1">
        <v>1</v>
      </c>
      <c r="J523" s="1">
        <f>VLOOKUP(B523,'[4]AVL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105"/>
        <v>315</v>
      </c>
      <c r="AL523" s="1">
        <f t="shared" si="106"/>
        <v>340</v>
      </c>
      <c r="AQ523" s="1">
        <f>VLOOKUP($B523,'[2]AVL F03 05.05.26_לעבוד'!$B$29:$H$721,6,)</f>
        <v>0</v>
      </c>
      <c r="AR523" s="1" t="s">
        <v>25</v>
      </c>
      <c r="AS523" s="1" t="s">
        <v>14</v>
      </c>
      <c r="AT523">
        <f t="shared" si="107"/>
        <v>43.55</v>
      </c>
      <c r="AU523" t="str">
        <f>VLOOKUP(B523,'[3]AVL F03 05.05.26_לעבוד'!$B$27:$B$694,1,)</f>
        <v>LTM4643MPV#PBF</v>
      </c>
      <c r="AW523" t="s">
        <v>1744</v>
      </c>
      <c r="AX523">
        <v>1</v>
      </c>
      <c r="AY523">
        <v>43.55</v>
      </c>
      <c r="AZ523" t="s">
        <v>0</v>
      </c>
      <c r="BA523">
        <v>1</v>
      </c>
      <c r="BB523" t="s">
        <v>13</v>
      </c>
      <c r="BC523">
        <v>356</v>
      </c>
      <c r="BD523">
        <v>162</v>
      </c>
      <c r="BE523" t="s">
        <v>270</v>
      </c>
      <c r="BF523">
        <v>0</v>
      </c>
      <c r="BG523">
        <v>43.55</v>
      </c>
      <c r="BH523">
        <v>20</v>
      </c>
      <c r="BI523" t="s">
        <v>11</v>
      </c>
      <c r="BJ523" t="s">
        <v>44</v>
      </c>
      <c r="BK523" t="s">
        <v>5</v>
      </c>
      <c r="BL523">
        <v>1</v>
      </c>
      <c r="BM523" t="s">
        <v>22</v>
      </c>
      <c r="BN523">
        <v>43.55</v>
      </c>
      <c r="BO523" t="s">
        <v>5</v>
      </c>
      <c r="BP523">
        <v>1</v>
      </c>
      <c r="BQ523" t="s">
        <v>5</v>
      </c>
      <c r="BR523" t="s">
        <v>8</v>
      </c>
      <c r="BS523" t="s">
        <v>43</v>
      </c>
      <c r="BT523">
        <v>170</v>
      </c>
      <c r="BU523" t="s">
        <v>6</v>
      </c>
      <c r="BV523" t="s">
        <v>368</v>
      </c>
      <c r="BW523" t="s">
        <v>42</v>
      </c>
      <c r="BX523" t="s">
        <v>3</v>
      </c>
      <c r="BY523">
        <v>1</v>
      </c>
      <c r="BZ523" t="s">
        <v>29</v>
      </c>
      <c r="CA523" t="s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8"/>
        <v>0</v>
      </c>
      <c r="FB523" t="b">
        <f t="shared" si="109"/>
        <v>0</v>
      </c>
    </row>
    <row r="524" spans="1:158" hidden="1" x14ac:dyDescent="0.2">
      <c r="A524">
        <v>611</v>
      </c>
      <c r="B524" s="7" t="s">
        <v>462</v>
      </c>
      <c r="C524" t="s">
        <v>36</v>
      </c>
      <c r="D524">
        <v>404059725</v>
      </c>
      <c r="E524" t="s">
        <v>461</v>
      </c>
      <c r="G524" t="s">
        <v>6</v>
      </c>
      <c r="H524" s="1">
        <v>2</v>
      </c>
      <c r="I524" s="1">
        <v>1</v>
      </c>
      <c r="J524" s="1">
        <f>VLOOKUP(B524,'[4]AVL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105"/>
        <v>315</v>
      </c>
      <c r="AL524" s="1">
        <f t="shared" si="106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26</v>
      </c>
      <c r="AQ524" s="1" t="str">
        <f>VLOOKUP($B524,'[2]AVL F03 05.05.26_לעבוד'!$B$29:$H$721,6,)</f>
        <v xml:space="preserve">תינתן עזרה מאלתא </v>
      </c>
      <c r="AR524" s="1" t="s">
        <v>25</v>
      </c>
      <c r="AS524" s="1" t="s">
        <v>14</v>
      </c>
      <c r="AT524">
        <f t="shared" si="107"/>
        <v>26.9</v>
      </c>
      <c r="AU524" t="str">
        <f>VLOOKUP(B524,'[3]AVL F03 05.05.26_לעבוד'!$B$27:$B$694,1,)</f>
        <v>LTM4644IY#PBF</v>
      </c>
      <c r="AW524" t="s">
        <v>1788</v>
      </c>
      <c r="AX524">
        <v>1</v>
      </c>
      <c r="AY524">
        <v>26.9</v>
      </c>
      <c r="AZ524" t="s">
        <v>0</v>
      </c>
      <c r="BA524">
        <v>2</v>
      </c>
      <c r="BB524" t="s">
        <v>13</v>
      </c>
      <c r="BC524">
        <v>100</v>
      </c>
      <c r="BD524">
        <v>230</v>
      </c>
      <c r="BE524" t="s">
        <v>270</v>
      </c>
      <c r="BF524">
        <v>0</v>
      </c>
      <c r="BG524">
        <v>26.9</v>
      </c>
      <c r="BH524">
        <v>20</v>
      </c>
      <c r="BI524" t="s">
        <v>11</v>
      </c>
      <c r="BJ524" t="s">
        <v>44</v>
      </c>
      <c r="BK524" t="s">
        <v>5</v>
      </c>
      <c r="BL524">
        <v>1</v>
      </c>
      <c r="BM524" t="s">
        <v>22</v>
      </c>
      <c r="BN524">
        <v>26.9</v>
      </c>
      <c r="BO524" t="s">
        <v>5</v>
      </c>
      <c r="BP524">
        <v>1</v>
      </c>
      <c r="BQ524" t="s">
        <v>5</v>
      </c>
      <c r="BR524" t="s">
        <v>8</v>
      </c>
      <c r="BS524" t="s">
        <v>43</v>
      </c>
      <c r="BT524">
        <v>170</v>
      </c>
      <c r="BU524" t="s">
        <v>6</v>
      </c>
      <c r="BV524" t="s">
        <v>368</v>
      </c>
      <c r="BW524" t="s">
        <v>42</v>
      </c>
      <c r="BX524" t="s">
        <v>3</v>
      </c>
      <c r="BY524">
        <v>1</v>
      </c>
      <c r="BZ524" t="s">
        <v>29</v>
      </c>
      <c r="CA524" t="s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8"/>
        <v>0</v>
      </c>
      <c r="FB524" t="b">
        <f t="shared" si="109"/>
        <v>0</v>
      </c>
    </row>
    <row r="525" spans="1:158" hidden="1" x14ac:dyDescent="0.2">
      <c r="A525">
        <v>612</v>
      </c>
      <c r="B525" s="7" t="s">
        <v>460</v>
      </c>
      <c r="C525" t="s">
        <v>17</v>
      </c>
      <c r="D525">
        <v>418614855</v>
      </c>
      <c r="E525" t="s">
        <v>459</v>
      </c>
      <c r="G525" t="s">
        <v>6</v>
      </c>
      <c r="H525" s="1">
        <v>1</v>
      </c>
      <c r="I525" s="1">
        <v>7</v>
      </c>
      <c r="J525" s="1">
        <f>VLOOKUP(B525,'[4]AVL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105"/>
        <v>2205</v>
      </c>
      <c r="AL525" s="1">
        <f t="shared" si="106"/>
        <v>2340</v>
      </c>
      <c r="AQ525" s="1" t="str">
        <f>VLOOKUP($B525,'[2]AVL F03 05.05.26_לעבוד'!$B$29:$H$721,6,)</f>
        <v xml:space="preserve">תינתן עזרה מאלתא </v>
      </c>
      <c r="AR525" s="1" t="s">
        <v>151</v>
      </c>
      <c r="AS525" s="1" t="s">
        <v>14</v>
      </c>
      <c r="AT525">
        <f t="shared" si="107"/>
        <v>125.64999999999999</v>
      </c>
      <c r="AU525" t="str">
        <f>VLOOKUP(B525,'[3]AVL F03 05.05.26_לעבוד'!$B$27:$B$694,1,)</f>
        <v>LTM8003HY</v>
      </c>
      <c r="AW525" t="s">
        <v>1788</v>
      </c>
      <c r="AX525">
        <v>1</v>
      </c>
      <c r="AY525">
        <v>17.95</v>
      </c>
      <c r="AZ525" t="s">
        <v>0</v>
      </c>
      <c r="BA525">
        <v>1</v>
      </c>
      <c r="BB525" t="s">
        <v>13</v>
      </c>
      <c r="BC525">
        <v>356</v>
      </c>
      <c r="BD525">
        <v>95</v>
      </c>
      <c r="BE525" t="s">
        <v>270</v>
      </c>
      <c r="BF525">
        <v>0</v>
      </c>
      <c r="BG525">
        <v>17.95</v>
      </c>
      <c r="BH525">
        <v>20</v>
      </c>
      <c r="BI525" t="s">
        <v>11</v>
      </c>
      <c r="BJ525" t="s">
        <v>44</v>
      </c>
      <c r="BK525" t="s">
        <v>5</v>
      </c>
      <c r="BL525">
        <v>1</v>
      </c>
      <c r="BM525" t="s">
        <v>22</v>
      </c>
      <c r="BN525">
        <v>17.95</v>
      </c>
      <c r="BO525" t="s">
        <v>5</v>
      </c>
      <c r="BP525">
        <v>1</v>
      </c>
      <c r="BQ525" t="s">
        <v>5</v>
      </c>
      <c r="BR525" t="s">
        <v>8</v>
      </c>
      <c r="BS525" t="s">
        <v>43</v>
      </c>
      <c r="BT525">
        <v>260</v>
      </c>
      <c r="BU525" t="s">
        <v>6</v>
      </c>
      <c r="BV525" t="s">
        <v>368</v>
      </c>
      <c r="BW525" t="s">
        <v>42</v>
      </c>
      <c r="BX525" t="s">
        <v>3</v>
      </c>
      <c r="BY525">
        <v>1</v>
      </c>
      <c r="BZ525" t="s">
        <v>29</v>
      </c>
      <c r="CA525" t="s">
        <v>0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8"/>
        <v>0</v>
      </c>
      <c r="FB525" t="b">
        <f t="shared" si="109"/>
        <v>0</v>
      </c>
    </row>
    <row r="526" spans="1:158" hidden="1" x14ac:dyDescent="0.2">
      <c r="A526">
        <v>613</v>
      </c>
      <c r="B526" s="7" t="s">
        <v>1700</v>
      </c>
      <c r="C526" t="s">
        <v>36</v>
      </c>
      <c r="D526">
        <v>421223649</v>
      </c>
      <c r="E526" t="s">
        <v>459</v>
      </c>
      <c r="G526" t="s">
        <v>6</v>
      </c>
      <c r="H526" s="1">
        <v>2</v>
      </c>
      <c r="I526" s="1">
        <v>2</v>
      </c>
      <c r="J526" s="1">
        <f>VLOOKUP(B526,'[4]AVL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105"/>
        <v>630</v>
      </c>
      <c r="AL526" s="1">
        <f t="shared" si="106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107</v>
      </c>
      <c r="AQ526" s="1" t="str">
        <f>VLOOKUP($B526,'[2]AVL F03 05.05.26_לעבוד'!$B$29:$H$721,6,)</f>
        <v xml:space="preserve">תינתן עזרה מאלתא </v>
      </c>
      <c r="AR526" s="1" t="s">
        <v>151</v>
      </c>
      <c r="AS526" s="1" t="s">
        <v>14</v>
      </c>
      <c r="AT526">
        <f t="shared" si="107"/>
        <v>27.44</v>
      </c>
      <c r="AU526" t="str">
        <f>VLOOKUP(B526,'[3]AVL F03 05.05.26_לעבוד'!$B$27:$B$694,1,)</f>
        <v>LTM8003HY</v>
      </c>
      <c r="AW526" t="s">
        <v>1788</v>
      </c>
      <c r="AX526">
        <v>1</v>
      </c>
      <c r="AY526">
        <v>13.72</v>
      </c>
      <c r="AZ526" t="s">
        <v>0</v>
      </c>
      <c r="BA526">
        <v>2</v>
      </c>
      <c r="BB526" t="s">
        <v>13</v>
      </c>
      <c r="BC526">
        <v>100</v>
      </c>
      <c r="BD526">
        <v>47</v>
      </c>
      <c r="BE526" t="s">
        <v>270</v>
      </c>
      <c r="BF526">
        <v>0</v>
      </c>
      <c r="BG526">
        <v>13.72</v>
      </c>
      <c r="BH526">
        <v>20</v>
      </c>
      <c r="BI526" t="s">
        <v>11</v>
      </c>
      <c r="BJ526" t="s">
        <v>44</v>
      </c>
      <c r="BK526" t="s">
        <v>5</v>
      </c>
      <c r="BL526">
        <v>1</v>
      </c>
      <c r="BM526" t="s">
        <v>22</v>
      </c>
      <c r="BN526">
        <v>13.72</v>
      </c>
      <c r="BO526" t="s">
        <v>5</v>
      </c>
      <c r="BP526">
        <v>1</v>
      </c>
      <c r="BQ526" t="s">
        <v>5</v>
      </c>
      <c r="BR526" t="s">
        <v>8</v>
      </c>
      <c r="BS526" t="s">
        <v>43</v>
      </c>
      <c r="BT526">
        <v>260</v>
      </c>
      <c r="BU526" t="s">
        <v>6</v>
      </c>
      <c r="BV526" t="s">
        <v>368</v>
      </c>
      <c r="BW526" t="s">
        <v>42</v>
      </c>
      <c r="BX526" t="s">
        <v>3</v>
      </c>
      <c r="BY526">
        <v>1</v>
      </c>
      <c r="BZ526" t="s">
        <v>29</v>
      </c>
      <c r="CA526" t="s">
        <v>0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8"/>
        <v>0</v>
      </c>
      <c r="FB526" t="b">
        <f t="shared" si="109"/>
        <v>0</v>
      </c>
    </row>
    <row r="527" spans="1:158" hidden="1" x14ac:dyDescent="0.2">
      <c r="A527">
        <v>614</v>
      </c>
      <c r="B527" s="7" t="s">
        <v>458</v>
      </c>
      <c r="C527" t="s">
        <v>36</v>
      </c>
      <c r="D527">
        <v>401521080</v>
      </c>
      <c r="E527" t="s">
        <v>457</v>
      </c>
      <c r="G527" t="s">
        <v>6</v>
      </c>
      <c r="H527" s="1">
        <v>2</v>
      </c>
      <c r="I527" s="1">
        <v>1</v>
      </c>
      <c r="J527" s="1">
        <f>VLOOKUP(B527,'[4]AVL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105"/>
        <v>315</v>
      </c>
      <c r="AL527" s="1">
        <f t="shared" si="106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107</v>
      </c>
      <c r="AQ527" s="1">
        <f>VLOOKUP($B527,'[2]AVL F03 05.05.26_לעבוד'!$B$29:$H$721,6,)</f>
        <v>0</v>
      </c>
      <c r="AR527" s="1" t="s">
        <v>25</v>
      </c>
      <c r="AS527" s="1" t="s">
        <v>14</v>
      </c>
      <c r="AT527">
        <f t="shared" si="107"/>
        <v>30.14</v>
      </c>
      <c r="AU527" t="str">
        <f>VLOOKUP(B527,'[3]AVL F03 05.05.26_לעבוד'!$B$27:$B$694,1,)</f>
        <v>LTM8026IV#PBF</v>
      </c>
      <c r="AW527" t="s">
        <v>1744</v>
      </c>
      <c r="AX527">
        <v>1</v>
      </c>
      <c r="AY527">
        <v>30.14</v>
      </c>
      <c r="AZ527" t="s">
        <v>0</v>
      </c>
      <c r="BA527">
        <v>2</v>
      </c>
      <c r="BB527" t="s">
        <v>13</v>
      </c>
      <c r="BC527">
        <v>100</v>
      </c>
      <c r="BD527">
        <v>131</v>
      </c>
      <c r="BE527" t="s">
        <v>270</v>
      </c>
      <c r="BF527">
        <v>0</v>
      </c>
      <c r="BG527">
        <v>30.14</v>
      </c>
      <c r="BH527">
        <v>20</v>
      </c>
      <c r="BI527" t="s">
        <v>11</v>
      </c>
      <c r="BJ527" t="s">
        <v>44</v>
      </c>
      <c r="BK527" t="s">
        <v>5</v>
      </c>
      <c r="BL527">
        <v>1</v>
      </c>
      <c r="BM527" t="s">
        <v>22</v>
      </c>
      <c r="BN527">
        <v>30.14</v>
      </c>
      <c r="BO527" t="s">
        <v>5</v>
      </c>
      <c r="BP527">
        <v>1</v>
      </c>
      <c r="BQ527" t="s">
        <v>5</v>
      </c>
      <c r="BR527" t="s">
        <v>8</v>
      </c>
      <c r="BS527" t="s">
        <v>43</v>
      </c>
      <c r="BT527">
        <v>119</v>
      </c>
      <c r="BU527" t="s">
        <v>6</v>
      </c>
      <c r="BV527" t="s">
        <v>368</v>
      </c>
      <c r="BW527" t="s">
        <v>42</v>
      </c>
      <c r="BX527" t="s">
        <v>3</v>
      </c>
      <c r="BY527">
        <v>1</v>
      </c>
      <c r="BZ527" t="s">
        <v>29</v>
      </c>
      <c r="CA527" t="s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8"/>
        <v>0</v>
      </c>
      <c r="FB527" t="b">
        <f t="shared" si="109"/>
        <v>0</v>
      </c>
    </row>
    <row r="528" spans="1:158" hidden="1" x14ac:dyDescent="0.2">
      <c r="A528">
        <v>617</v>
      </c>
      <c r="B528" s="7" t="s">
        <v>456</v>
      </c>
      <c r="C528" t="s">
        <v>17</v>
      </c>
      <c r="D528" t="s">
        <v>455</v>
      </c>
      <c r="E528" t="s">
        <v>454</v>
      </c>
      <c r="G528" t="s">
        <v>6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105"/>
        <v>315</v>
      </c>
      <c r="AL528" s="1">
        <f t="shared" si="106"/>
        <v>315</v>
      </c>
      <c r="AP528" s="1" t="s">
        <v>85</v>
      </c>
      <c r="AQ528" s="1">
        <f>VLOOKUP($B528,'[2]AVL F03 05.05.26_לעבוד'!$B$29:$H$721,6,)</f>
        <v>0</v>
      </c>
      <c r="AR528" s="1" t="s">
        <v>465</v>
      </c>
      <c r="AS528" s="1" t="s">
        <v>93</v>
      </c>
      <c r="AT528">
        <f t="shared" si="107"/>
        <v>14</v>
      </c>
      <c r="AU528" t="e">
        <f>VLOOKUP(B528,'[3]AVL F03 05.05.26_לעבוד'!$B$27:$B$694,1,)</f>
        <v>#N/A</v>
      </c>
      <c r="AV528" t="s">
        <v>145</v>
      </c>
      <c r="AW528" t="s">
        <v>1709</v>
      </c>
      <c r="AX528">
        <v>1</v>
      </c>
      <c r="AY528">
        <v>14</v>
      </c>
      <c r="AZ528" t="s">
        <v>0</v>
      </c>
      <c r="BA528">
        <v>1</v>
      </c>
      <c r="BB528" t="s">
        <v>13</v>
      </c>
      <c r="BC528" t="s">
        <v>289</v>
      </c>
      <c r="BD528">
        <v>78</v>
      </c>
      <c r="BE528" t="s">
        <v>12</v>
      </c>
      <c r="BF528">
        <v>0</v>
      </c>
      <c r="BG528">
        <v>14</v>
      </c>
      <c r="BH528">
        <v>20</v>
      </c>
      <c r="BI528" t="s">
        <v>11</v>
      </c>
      <c r="BJ528" t="s">
        <v>453</v>
      </c>
      <c r="BK528" t="s">
        <v>5</v>
      </c>
      <c r="BL528" t="s">
        <v>5</v>
      </c>
      <c r="BM528" t="s">
        <v>75</v>
      </c>
      <c r="BN528">
        <v>14</v>
      </c>
      <c r="BO528" t="s">
        <v>5</v>
      </c>
      <c r="BP528">
        <v>1</v>
      </c>
      <c r="BQ528" t="s">
        <v>5</v>
      </c>
      <c r="BR528" t="s">
        <v>8</v>
      </c>
      <c r="BS528" t="s">
        <v>452</v>
      </c>
      <c r="BT528">
        <v>1</v>
      </c>
      <c r="BU528" t="s">
        <v>6</v>
      </c>
      <c r="BV528" t="s">
        <v>5</v>
      </c>
      <c r="BW528" t="s">
        <v>4</v>
      </c>
      <c r="BX528" t="s">
        <v>3</v>
      </c>
      <c r="BY528">
        <v>1</v>
      </c>
      <c r="BZ528" t="s">
        <v>29</v>
      </c>
      <c r="CA528" t="s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30</v>
      </c>
      <c r="DP528">
        <f>SUM($CB528,$CC528:CM528)-SUM($EC528:EN528)</f>
        <v>100</v>
      </c>
      <c r="DQ528">
        <f>SUM($CB528,$CC528:CN528)-SUM($EC528:EO528)</f>
        <v>50</v>
      </c>
      <c r="DR528">
        <f>SUM($CB528,$CC528:CO528)-SUM($EC528:EP528)</f>
        <v>0</v>
      </c>
      <c r="DS528">
        <f>SUM($CB528,$CC528:CP528)-SUM($EC528:EQ528)</f>
        <v>0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40</v>
      </c>
      <c r="EN528" cm="1">
        <f t="array" ref="EN528">SUMPRODUCT($K528:$AJ528,TRANSPOSE(EN$4:EN$29))</f>
        <v>50</v>
      </c>
      <c r="EO528" cm="1">
        <f t="array" ref="EO528">SUMPRODUCT($K528:$AJ528,TRANSPOSE(EO$4:EO$29))</f>
        <v>50</v>
      </c>
      <c r="EP528" cm="1">
        <f t="array" ref="EP528">SUMPRODUCT($K528:$AJ528,TRANSPOSE(EP$4:EP$29))</f>
        <v>50</v>
      </c>
      <c r="EQ528" cm="1">
        <f t="array" ref="EQ528">SUMPRODUCT($K528:$AJ528,TRANSPOSE(EQ$4:EQ$29))</f>
        <v>0</v>
      </c>
      <c r="ER528" cm="1">
        <f t="array" ref="ER528">SUMPRODUCT($K528:$AJ528,TRANSPOSE(ER$4:ER$29))</f>
        <v>0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8"/>
        <v>0</v>
      </c>
      <c r="FB528" t="b">
        <f t="shared" si="109"/>
        <v>0</v>
      </c>
    </row>
    <row r="529" spans="1:158" hidden="1" x14ac:dyDescent="0.2">
      <c r="A529">
        <v>618</v>
      </c>
      <c r="B529" s="7" t="s">
        <v>451</v>
      </c>
      <c r="C529" t="s">
        <v>17</v>
      </c>
      <c r="D529">
        <v>407968305</v>
      </c>
      <c r="E529" t="s">
        <v>450</v>
      </c>
      <c r="F529">
        <v>401026794</v>
      </c>
      <c r="G529" t="s">
        <v>263</v>
      </c>
      <c r="H529" s="1">
        <v>2</v>
      </c>
      <c r="I529" s="1" t="s">
        <v>262</v>
      </c>
      <c r="J529" s="1" t="str">
        <f>VLOOKUP(B529,'[4]AVL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105"/>
        <v>63</v>
      </c>
      <c r="AL529" s="1">
        <f t="shared" si="106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26</v>
      </c>
      <c r="AQ529" s="1">
        <f>VLOOKUP($B529,'[2]AVL F03 05.05.26_לעבוד'!$B$29:$H$721,6,)</f>
        <v>0</v>
      </c>
      <c r="AR529" s="1" t="s">
        <v>25</v>
      </c>
      <c r="AS529" s="1" t="s">
        <v>14</v>
      </c>
      <c r="AT529">
        <f t="shared" si="107"/>
        <v>1.0000000000000002E-2</v>
      </c>
      <c r="AU529" t="str">
        <f>VLOOKUP(B529,'[3]AVL F03 05.05.26_לעבוד'!$B$27:$B$694,1,)</f>
        <v>M6-10-724</v>
      </c>
      <c r="AW529" t="s">
        <v>1765</v>
      </c>
      <c r="AX529" t="s">
        <v>126</v>
      </c>
      <c r="AY529">
        <v>0.05</v>
      </c>
      <c r="AZ529" t="s">
        <v>0</v>
      </c>
      <c r="BA529">
        <v>2</v>
      </c>
      <c r="BB529" t="s">
        <v>132</v>
      </c>
      <c r="BC529">
        <v>91</v>
      </c>
      <c r="BD529">
        <v>111</v>
      </c>
      <c r="BE529" t="s">
        <v>131</v>
      </c>
      <c r="BF529">
        <v>20</v>
      </c>
      <c r="BG529">
        <v>214</v>
      </c>
      <c r="BH529">
        <v>20</v>
      </c>
      <c r="BI529" t="s">
        <v>11</v>
      </c>
      <c r="BJ529" t="s">
        <v>130</v>
      </c>
      <c r="BK529" t="s">
        <v>5</v>
      </c>
      <c r="BL529" t="s">
        <v>5</v>
      </c>
      <c r="BM529" t="s">
        <v>128</v>
      </c>
      <c r="BN529">
        <v>214</v>
      </c>
      <c r="BO529" t="s">
        <v>5</v>
      </c>
      <c r="BP529">
        <v>1</v>
      </c>
      <c r="BQ529" t="s">
        <v>5</v>
      </c>
      <c r="BR529" t="s">
        <v>8</v>
      </c>
      <c r="BS529" t="s">
        <v>277</v>
      </c>
      <c r="BT529">
        <v>10000</v>
      </c>
      <c r="BU529" t="s">
        <v>31</v>
      </c>
      <c r="BV529" t="s">
        <v>5</v>
      </c>
      <c r="BW529">
        <v>724</v>
      </c>
      <c r="BX529" t="s">
        <v>3</v>
      </c>
      <c r="BY529" t="s">
        <v>126</v>
      </c>
      <c r="BZ529" t="s">
        <v>1</v>
      </c>
      <c r="CA529" t="s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9968.1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14.5</v>
      </c>
      <c r="EN529" cm="1">
        <f t="array" ref="EN529">SUMPRODUCT($K529:$AJ529,TRANSPOSE(EN$4:EN$29))</f>
        <v>8.1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8"/>
        <v>0</v>
      </c>
      <c r="FB529" t="b">
        <f t="shared" si="109"/>
        <v>0</v>
      </c>
    </row>
    <row r="530" spans="1:158" hidden="1" x14ac:dyDescent="0.2">
      <c r="A530">
        <v>619</v>
      </c>
      <c r="B530" s="7" t="s">
        <v>449</v>
      </c>
      <c r="C530" t="s">
        <v>17</v>
      </c>
      <c r="D530">
        <v>407972334</v>
      </c>
      <c r="E530" t="s">
        <v>448</v>
      </c>
      <c r="F530">
        <v>405536565</v>
      </c>
      <c r="G530" t="s">
        <v>263</v>
      </c>
      <c r="H530" s="1">
        <v>2</v>
      </c>
      <c r="I530" s="1" t="s">
        <v>262</v>
      </c>
      <c r="J530" s="1" t="str">
        <f>VLOOKUP(B530,'[4]AVL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105"/>
        <v>31.5</v>
      </c>
      <c r="AL530" s="1">
        <f t="shared" si="106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26</v>
      </c>
      <c r="AQ530" s="1">
        <f>VLOOKUP($B530,'[2]AVL F03 05.05.26_לעבוד'!$B$29:$H$721,6,)</f>
        <v>0</v>
      </c>
      <c r="AR530" s="1" t="s">
        <v>25</v>
      </c>
      <c r="AS530" s="10" t="s">
        <v>14</v>
      </c>
      <c r="AT530">
        <f t="shared" si="107"/>
        <v>5.000000000000001E-3</v>
      </c>
      <c r="AU530" t="str">
        <f>VLOOKUP(B530,'[3]AVL F03 05.05.26_לעבוד'!$B$27:$B$694,1,)</f>
        <v>M6-6-724</v>
      </c>
      <c r="AW530" t="s">
        <v>1765</v>
      </c>
      <c r="AX530" t="s">
        <v>126</v>
      </c>
      <c r="AY530">
        <v>0.05</v>
      </c>
      <c r="AZ530" t="s">
        <v>0</v>
      </c>
      <c r="BA530">
        <v>2</v>
      </c>
      <c r="BB530" t="s">
        <v>132</v>
      </c>
      <c r="BC530">
        <v>91</v>
      </c>
      <c r="BD530">
        <v>29</v>
      </c>
      <c r="BE530" t="s">
        <v>131</v>
      </c>
      <c r="BF530">
        <v>20</v>
      </c>
      <c r="BG530">
        <v>179</v>
      </c>
      <c r="BH530">
        <v>20</v>
      </c>
      <c r="BI530" t="s">
        <v>11</v>
      </c>
      <c r="BJ530" t="s">
        <v>130</v>
      </c>
      <c r="BK530" t="s">
        <v>5</v>
      </c>
      <c r="BL530" t="s">
        <v>5</v>
      </c>
      <c r="BM530" t="s">
        <v>128</v>
      </c>
      <c r="BN530">
        <v>179</v>
      </c>
      <c r="BO530" t="s">
        <v>5</v>
      </c>
      <c r="BP530">
        <v>1</v>
      </c>
      <c r="BQ530" t="s">
        <v>5</v>
      </c>
      <c r="BR530" t="s">
        <v>8</v>
      </c>
      <c r="BS530" t="s">
        <v>277</v>
      </c>
      <c r="BT530">
        <v>10000</v>
      </c>
      <c r="BU530" t="s">
        <v>31</v>
      </c>
      <c r="BV530" t="s">
        <v>5</v>
      </c>
      <c r="BW530">
        <v>724</v>
      </c>
      <c r="BX530" t="s">
        <v>3</v>
      </c>
      <c r="BY530" t="s">
        <v>126</v>
      </c>
      <c r="BZ530" t="s">
        <v>1</v>
      </c>
      <c r="CA530" t="s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9989.25</v>
      </c>
      <c r="DO530">
        <f>SUM($CB530,$CC530:CL530)-SUM($EC530:EM530)</f>
        <v>9987.25</v>
      </c>
      <c r="DP530">
        <f>SUM($CB530,$CC530:CM530)-SUM($EC530:EN530)</f>
        <v>9984.5</v>
      </c>
      <c r="DQ530">
        <f>SUM($CB530,$CC530:CN530)-SUM($EC530:EO530)</f>
        <v>9981.75</v>
      </c>
      <c r="DR530">
        <f>SUM($CB530,$CC530:CO530)-SUM($EC530:EP530)</f>
        <v>9980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8</v>
      </c>
      <c r="EM530" cm="1">
        <f t="array" ref="EM530">SUMPRODUCT($K530:$AJ530,TRANSPOSE(EM$4:EM$29))</f>
        <v>2</v>
      </c>
      <c r="EN530" cm="1">
        <f t="array" ref="EN530">SUMPRODUCT($K530:$AJ530,TRANSPOSE(EN$4:EN$29))</f>
        <v>2.75</v>
      </c>
      <c r="EO530" cm="1">
        <f t="array" ref="EO530">SUMPRODUCT($K530:$AJ530,TRANSPOSE(EO$4:EO$29))</f>
        <v>2.75</v>
      </c>
      <c r="EP530" cm="1">
        <f t="array" ref="EP530">SUMPRODUCT($K530:$AJ530,TRANSPOSE(EP$4:EP$29))</f>
        <v>1.75</v>
      </c>
      <c r="EQ530" cm="1">
        <f t="array" ref="EQ530">SUMPRODUCT($K530:$AJ530,TRANSPOSE(EQ$4:EQ$29))</f>
        <v>0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8"/>
        <v>0</v>
      </c>
      <c r="FB530" t="b">
        <f t="shared" si="109"/>
        <v>0</v>
      </c>
    </row>
    <row r="531" spans="1:158" hidden="1" x14ac:dyDescent="0.2">
      <c r="A531">
        <v>620</v>
      </c>
      <c r="B531" s="7" t="s">
        <v>447</v>
      </c>
      <c r="C531" t="s">
        <v>17</v>
      </c>
      <c r="D531">
        <v>405670656</v>
      </c>
      <c r="E531" t="s">
        <v>446</v>
      </c>
      <c r="G531" t="s">
        <v>6</v>
      </c>
      <c r="H531" s="1">
        <v>2</v>
      </c>
      <c r="I531" s="1">
        <v>48</v>
      </c>
      <c r="J531" s="1">
        <f>VLOOKUP(B531,'[4]AVL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105"/>
        <v>15120</v>
      </c>
      <c r="AL531" s="1">
        <f t="shared" si="106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26</v>
      </c>
      <c r="AQ531" s="1">
        <f>VLOOKUP($B531,'[2]AVL F03 05.05.26_לעבוד'!$B$29:$H$721,6,)</f>
        <v>0</v>
      </c>
      <c r="AR531" s="1" t="s">
        <v>25</v>
      </c>
      <c r="AS531" s="1" t="s">
        <v>14</v>
      </c>
      <c r="AT531">
        <f t="shared" si="107"/>
        <v>184.32</v>
      </c>
      <c r="AU531" t="str">
        <f>VLOOKUP(B531,'[3]AVL F03 05.05.26_לעבוד'!$B$27:$B$694,1,)</f>
        <v>M80-331</v>
      </c>
      <c r="AW531" t="s">
        <v>1718</v>
      </c>
      <c r="AX531" t="s">
        <v>293</v>
      </c>
      <c r="AY531">
        <v>3.84</v>
      </c>
      <c r="AZ531" t="s">
        <v>0</v>
      </c>
      <c r="BA531">
        <v>2</v>
      </c>
      <c r="BB531" t="s">
        <v>13</v>
      </c>
      <c r="BC531">
        <v>99</v>
      </c>
      <c r="BD531">
        <v>15</v>
      </c>
      <c r="BE531" t="s">
        <v>57</v>
      </c>
      <c r="BF531">
        <v>0</v>
      </c>
      <c r="BG531">
        <v>3.84</v>
      </c>
      <c r="BH531">
        <v>20</v>
      </c>
      <c r="BI531" t="s">
        <v>11</v>
      </c>
      <c r="BJ531" t="s">
        <v>66</v>
      </c>
      <c r="BK531" t="s">
        <v>5</v>
      </c>
      <c r="BL531">
        <v>1</v>
      </c>
      <c r="BM531" t="s">
        <v>75</v>
      </c>
      <c r="BN531">
        <v>3.84</v>
      </c>
      <c r="BO531" t="s">
        <v>5</v>
      </c>
      <c r="BP531">
        <v>1</v>
      </c>
      <c r="BQ531" t="s">
        <v>5</v>
      </c>
      <c r="BR531" t="s">
        <v>8</v>
      </c>
      <c r="BS531" t="s">
        <v>65</v>
      </c>
      <c r="BT531">
        <v>125</v>
      </c>
      <c r="BU531" t="s">
        <v>6</v>
      </c>
      <c r="BV531" t="s">
        <v>31</v>
      </c>
      <c r="BW531" t="s">
        <v>4</v>
      </c>
      <c r="BX531" t="s">
        <v>3</v>
      </c>
      <c r="BY531" t="s">
        <v>293</v>
      </c>
      <c r="BZ531" t="s">
        <v>1</v>
      </c>
      <c r="CA531" t="s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8"/>
        <v>0</v>
      </c>
      <c r="FB531" t="b">
        <f t="shared" si="109"/>
        <v>0</v>
      </c>
    </row>
    <row r="532" spans="1:158" hidden="1" x14ac:dyDescent="0.2">
      <c r="A532">
        <v>623</v>
      </c>
      <c r="B532" s="7" t="s">
        <v>445</v>
      </c>
      <c r="C532" t="s">
        <v>17</v>
      </c>
      <c r="D532">
        <v>575514146</v>
      </c>
      <c r="E532" t="s">
        <v>444</v>
      </c>
      <c r="F532" t="s">
        <v>443</v>
      </c>
      <c r="G532" t="s">
        <v>6</v>
      </c>
      <c r="H532" s="1">
        <v>1</v>
      </c>
      <c r="I532" s="1">
        <v>1</v>
      </c>
      <c r="J532" s="1">
        <f>VLOOKUP(B532,'[4]AVL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105"/>
        <v>315</v>
      </c>
      <c r="AL532" s="1">
        <f t="shared" si="106"/>
        <v>315</v>
      </c>
      <c r="AP532" s="1" t="s">
        <v>85</v>
      </c>
      <c r="AQ532" s="1">
        <f>VLOOKUP($B532,'[2]AVL F03 05.05.26_לעבוד'!$B$29:$H$721,6,)</f>
        <v>0</v>
      </c>
      <c r="AR532" s="1" t="s">
        <v>25</v>
      </c>
      <c r="AS532" s="1" t="s">
        <v>93</v>
      </c>
      <c r="AT532">
        <f t="shared" si="107"/>
        <v>24</v>
      </c>
      <c r="AU532" t="str">
        <f>VLOOKUP(B532,'[3]AVL F03 05.05.26_לעבוד'!$B$27:$B$694,1,)</f>
        <v>M83528/002B024</v>
      </c>
      <c r="AW532" t="s">
        <v>1709</v>
      </c>
      <c r="AX532">
        <v>1</v>
      </c>
      <c r="AY532">
        <v>24</v>
      </c>
      <c r="AZ532" t="s">
        <v>0</v>
      </c>
      <c r="BA532">
        <v>1</v>
      </c>
      <c r="BB532" t="s">
        <v>13</v>
      </c>
      <c r="BC532">
        <v>317</v>
      </c>
      <c r="BD532">
        <v>48</v>
      </c>
      <c r="BE532" t="s">
        <v>288</v>
      </c>
      <c r="BF532">
        <v>0</v>
      </c>
      <c r="BG532">
        <v>24</v>
      </c>
      <c r="BH532">
        <v>20</v>
      </c>
      <c r="BI532" t="s">
        <v>11</v>
      </c>
      <c r="BJ532" t="s">
        <v>442</v>
      </c>
      <c r="BK532" t="s">
        <v>5</v>
      </c>
      <c r="BL532" t="s">
        <v>5</v>
      </c>
      <c r="BM532" t="s">
        <v>38</v>
      </c>
      <c r="BN532">
        <v>24</v>
      </c>
      <c r="BO532" t="s">
        <v>5</v>
      </c>
      <c r="BP532">
        <v>1</v>
      </c>
      <c r="BQ532" t="s">
        <v>5</v>
      </c>
      <c r="BR532" t="s">
        <v>8</v>
      </c>
      <c r="BS532" t="s">
        <v>441</v>
      </c>
      <c r="BT532">
        <v>1</v>
      </c>
      <c r="BU532" t="s">
        <v>6</v>
      </c>
      <c r="BV532" t="s">
        <v>5</v>
      </c>
      <c r="BW532" t="s">
        <v>121</v>
      </c>
      <c r="BX532" t="s">
        <v>3</v>
      </c>
      <c r="BY532">
        <v>1</v>
      </c>
      <c r="BZ532" t="s">
        <v>29</v>
      </c>
      <c r="CA532" t="s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185</v>
      </c>
      <c r="DO532">
        <f>SUM($CB532,$CC532:CL532)-SUM($EC532:EM532)</f>
        <v>145</v>
      </c>
      <c r="DP532">
        <f>SUM($CB532,$CC532:CM532)-SUM($EC532:EN532)</f>
        <v>90</v>
      </c>
      <c r="DQ532">
        <f>SUM($CB532,$CC532:CN532)-SUM($EC532:EO532)</f>
        <v>35</v>
      </c>
      <c r="DR532">
        <f>SUM($CB532,$CC532:CO532)-SUM($EC532:EP532)</f>
        <v>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10</v>
      </c>
      <c r="EM532" cm="1">
        <f t="array" ref="EM532">SUMPRODUCT($K532:$AJ532,TRANSPOSE(EM$4:EM$29))</f>
        <v>40</v>
      </c>
      <c r="EN532" cm="1">
        <f t="array" ref="EN532">SUMPRODUCT($K532:$AJ532,TRANSPOSE(EN$4:EN$29))</f>
        <v>55</v>
      </c>
      <c r="EO532" cm="1">
        <f t="array" ref="EO532">SUMPRODUCT($K532:$AJ532,TRANSPOSE(EO$4:EO$29))</f>
        <v>55</v>
      </c>
      <c r="EP532" cm="1">
        <f t="array" ref="EP532">SUMPRODUCT($K532:$AJ532,TRANSPOSE(EP$4:EP$29))</f>
        <v>35</v>
      </c>
      <c r="EQ532" cm="1">
        <f t="array" ref="EQ532">SUMPRODUCT($K532:$AJ532,TRANSPOSE(EQ$4:EQ$29))</f>
        <v>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8"/>
        <v>0</v>
      </c>
      <c r="FB532" t="b">
        <f t="shared" si="109"/>
        <v>0</v>
      </c>
    </row>
    <row r="533" spans="1:158" hidden="1" x14ac:dyDescent="0.2">
      <c r="A533">
        <v>624</v>
      </c>
      <c r="B533" s="7" t="s">
        <v>440</v>
      </c>
      <c r="C533" t="s">
        <v>36</v>
      </c>
      <c r="D533">
        <v>401882191</v>
      </c>
      <c r="E533" t="s">
        <v>439</v>
      </c>
      <c r="G533" t="s">
        <v>6</v>
      </c>
      <c r="H533" s="1">
        <v>2</v>
      </c>
      <c r="I533" s="1">
        <v>2</v>
      </c>
      <c r="J533" s="1">
        <f>VLOOKUP(B533,'[4]AVL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105"/>
        <v>630</v>
      </c>
      <c r="AL533" s="1">
        <f t="shared" si="106"/>
        <v>2500</v>
      </c>
      <c r="AM533" s="1">
        <f t="shared" ref="AM533:AM539" si="116">AK533*AY533</f>
        <v>718.2</v>
      </c>
      <c r="AN533" s="1">
        <f t="shared" ref="AN533:AN539" si="117">AL533*AY533</f>
        <v>2850.0000000000005</v>
      </c>
      <c r="AO533" s="1">
        <f t="shared" ref="AO533:AO539" si="118">AN533-AM533</f>
        <v>2131.8000000000002</v>
      </c>
      <c r="AP533" s="1" t="s">
        <v>107</v>
      </c>
      <c r="AQ533" s="1">
        <f>VLOOKUP($B533,'[2]AVL F03 05.05.26_לעבוד'!$B$29:$H$721,6,)</f>
        <v>0</v>
      </c>
      <c r="AR533" s="1" t="s">
        <v>25</v>
      </c>
      <c r="AS533" s="1" t="s">
        <v>14</v>
      </c>
      <c r="AT533">
        <f t="shared" si="107"/>
        <v>2.2800000000000002</v>
      </c>
      <c r="AU533" t="str">
        <f>VLOOKUP(B533,'[3]AVL F03 05.05.26_לעבוד'!$B$27:$B$694,1,)</f>
        <v>MAX14595ETA+T</v>
      </c>
      <c r="AW533" t="s">
        <v>1722</v>
      </c>
      <c r="AX533">
        <v>1</v>
      </c>
      <c r="AY533">
        <v>1.1400000000000001</v>
      </c>
      <c r="AZ533" t="s">
        <v>0</v>
      </c>
      <c r="BA533">
        <v>2</v>
      </c>
      <c r="BB533" t="s">
        <v>13</v>
      </c>
      <c r="BC533">
        <v>100</v>
      </c>
      <c r="BD533">
        <v>148</v>
      </c>
      <c r="BE533" t="s">
        <v>270</v>
      </c>
      <c r="BF533">
        <v>0</v>
      </c>
      <c r="BG533">
        <v>1.1400000000000001</v>
      </c>
      <c r="BH533">
        <v>20</v>
      </c>
      <c r="BI533" t="s">
        <v>11</v>
      </c>
      <c r="BJ533" t="s">
        <v>44</v>
      </c>
      <c r="BK533" t="s">
        <v>5</v>
      </c>
      <c r="BL533">
        <v>1</v>
      </c>
      <c r="BM533" t="s">
        <v>38</v>
      </c>
      <c r="BN533">
        <v>1.1400000000000001</v>
      </c>
      <c r="BO533" t="s">
        <v>5</v>
      </c>
      <c r="BP533">
        <v>1</v>
      </c>
      <c r="BQ533" t="s">
        <v>5</v>
      </c>
      <c r="BR533" t="s">
        <v>8</v>
      </c>
      <c r="BS533" t="s">
        <v>43</v>
      </c>
      <c r="BT533">
        <v>2500</v>
      </c>
      <c r="BU533" t="s">
        <v>6</v>
      </c>
      <c r="BV533" t="s">
        <v>31</v>
      </c>
      <c r="BW533" t="s">
        <v>42</v>
      </c>
      <c r="BX533" t="s">
        <v>3</v>
      </c>
      <c r="BY533">
        <v>1</v>
      </c>
      <c r="BZ533" t="s">
        <v>29</v>
      </c>
      <c r="CA533" t="s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8"/>
        <v>0</v>
      </c>
      <c r="FB533" t="b">
        <f t="shared" si="109"/>
        <v>0</v>
      </c>
    </row>
    <row r="534" spans="1:158" hidden="1" x14ac:dyDescent="0.2">
      <c r="A534">
        <v>625</v>
      </c>
      <c r="B534" s="7" t="s">
        <v>438</v>
      </c>
      <c r="C534" t="s">
        <v>36</v>
      </c>
      <c r="D534">
        <v>400976665</v>
      </c>
      <c r="E534" t="s">
        <v>437</v>
      </c>
      <c r="F534">
        <v>406622970</v>
      </c>
      <c r="G534" t="s">
        <v>6</v>
      </c>
      <c r="H534" s="1">
        <v>2</v>
      </c>
      <c r="I534" s="1">
        <v>1</v>
      </c>
      <c r="J534" s="1">
        <f>VLOOKUP(B534,'[4]AVL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105"/>
        <v>315</v>
      </c>
      <c r="AL534" s="1">
        <f t="shared" si="106"/>
        <v>400</v>
      </c>
      <c r="AM534" s="1">
        <f t="shared" si="116"/>
        <v>1260</v>
      </c>
      <c r="AN534" s="1">
        <f t="shared" si="117"/>
        <v>1600</v>
      </c>
      <c r="AO534" s="1">
        <f t="shared" si="118"/>
        <v>340</v>
      </c>
      <c r="AP534" s="1" t="s">
        <v>26</v>
      </c>
      <c r="AQ534" s="1">
        <f>VLOOKUP($B534,'[2]AVL F03 05.05.26_לעבוד'!$B$29:$H$721,6,)</f>
        <v>0</v>
      </c>
      <c r="AR534" s="1" t="s">
        <v>25</v>
      </c>
      <c r="AS534" s="1" t="s">
        <v>14</v>
      </c>
      <c r="AT534">
        <f t="shared" si="107"/>
        <v>4</v>
      </c>
      <c r="AU534" t="str">
        <f>VLOOKUP(B534,'[3]AVL F03 05.05.26_לעבוד'!$B$27:$B$694,1,)</f>
        <v>MAX3232EETE+</v>
      </c>
      <c r="AW534" t="s">
        <v>1722</v>
      </c>
      <c r="AX534">
        <v>1</v>
      </c>
      <c r="AY534">
        <v>4</v>
      </c>
      <c r="AZ534" t="s">
        <v>0</v>
      </c>
      <c r="BA534">
        <v>2</v>
      </c>
      <c r="BB534" t="s">
        <v>13</v>
      </c>
      <c r="BC534">
        <v>100</v>
      </c>
      <c r="BD534">
        <v>365</v>
      </c>
      <c r="BE534" t="s">
        <v>270</v>
      </c>
      <c r="BF534">
        <v>0</v>
      </c>
      <c r="BG534">
        <v>4</v>
      </c>
      <c r="BH534">
        <v>20</v>
      </c>
      <c r="BI534" t="s">
        <v>11</v>
      </c>
      <c r="BJ534" t="s">
        <v>44</v>
      </c>
      <c r="BK534" t="s">
        <v>5</v>
      </c>
      <c r="BL534">
        <v>1</v>
      </c>
      <c r="BM534" t="s">
        <v>22</v>
      </c>
      <c r="BN534">
        <v>4</v>
      </c>
      <c r="BO534" t="s">
        <v>5</v>
      </c>
      <c r="BP534">
        <v>1</v>
      </c>
      <c r="BQ534" t="s">
        <v>5</v>
      </c>
      <c r="BR534" t="s">
        <v>8</v>
      </c>
      <c r="BS534" t="s">
        <v>43</v>
      </c>
      <c r="BT534">
        <v>100</v>
      </c>
      <c r="BU534" t="s">
        <v>6</v>
      </c>
      <c r="BV534" t="s">
        <v>192</v>
      </c>
      <c r="BW534" t="s">
        <v>42</v>
      </c>
      <c r="BX534" t="s">
        <v>3</v>
      </c>
      <c r="BY534">
        <v>1</v>
      </c>
      <c r="BZ534">
        <v>0</v>
      </c>
      <c r="CA534" t="s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8"/>
        <v>0</v>
      </c>
      <c r="FB534" t="b">
        <f t="shared" si="109"/>
        <v>0</v>
      </c>
    </row>
    <row r="535" spans="1:158" hidden="1" x14ac:dyDescent="0.2">
      <c r="A535">
        <v>626</v>
      </c>
      <c r="B535" s="7" t="s">
        <v>436</v>
      </c>
      <c r="C535" t="s">
        <v>17</v>
      </c>
      <c r="D535">
        <v>400391792</v>
      </c>
      <c r="E535" t="s">
        <v>435</v>
      </c>
      <c r="F535">
        <v>409377480</v>
      </c>
      <c r="G535" t="s">
        <v>6</v>
      </c>
      <c r="H535" s="1">
        <v>2</v>
      </c>
      <c r="I535" s="1">
        <v>14</v>
      </c>
      <c r="J535" s="1">
        <f>VLOOKUP(B535,'[4]AVL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105"/>
        <v>4410</v>
      </c>
      <c r="AL535" s="1">
        <f t="shared" si="106"/>
        <v>5000</v>
      </c>
      <c r="AM535" s="1">
        <f t="shared" si="116"/>
        <v>573.30000000000007</v>
      </c>
      <c r="AN535" s="1">
        <f t="shared" si="117"/>
        <v>650</v>
      </c>
      <c r="AO535" s="1">
        <f t="shared" si="118"/>
        <v>76.699999999999932</v>
      </c>
      <c r="AP535" s="1" t="s">
        <v>26</v>
      </c>
      <c r="AQ535" s="1">
        <f>VLOOKUP($B535,'[2]AVL F03 05.05.26_לעבוד'!$B$29:$H$721,6,)</f>
        <v>0</v>
      </c>
      <c r="AR535" s="1" t="s">
        <v>46</v>
      </c>
      <c r="AS535" s="1" t="s">
        <v>14</v>
      </c>
      <c r="AT535">
        <f t="shared" si="107"/>
        <v>1.82</v>
      </c>
      <c r="AU535" t="str">
        <f>VLOOKUP(B535,'[3]AVL F03 05.05.26_לעבוד'!$B$27:$B$694,1,)</f>
        <v>MC74ACT04DR2G</v>
      </c>
      <c r="AW535" t="s">
        <v>1748</v>
      </c>
      <c r="AX535" t="s">
        <v>41</v>
      </c>
      <c r="AY535">
        <v>0.13</v>
      </c>
      <c r="AZ535" t="s">
        <v>0</v>
      </c>
      <c r="BA535">
        <v>2</v>
      </c>
      <c r="BB535" t="s">
        <v>13</v>
      </c>
      <c r="BC535">
        <v>100</v>
      </c>
      <c r="BD535">
        <v>29</v>
      </c>
      <c r="BE535" t="s">
        <v>45</v>
      </c>
      <c r="BF535">
        <v>0</v>
      </c>
      <c r="BG535">
        <v>0.13</v>
      </c>
      <c r="BH535">
        <v>20</v>
      </c>
      <c r="BI535" t="s">
        <v>11</v>
      </c>
      <c r="BJ535" t="s">
        <v>44</v>
      </c>
      <c r="BK535" t="s">
        <v>5</v>
      </c>
      <c r="BL535">
        <v>1</v>
      </c>
      <c r="BM535" t="s">
        <v>22</v>
      </c>
      <c r="BN535">
        <v>0.13</v>
      </c>
      <c r="BO535" t="s">
        <v>5</v>
      </c>
      <c r="BP535">
        <v>1</v>
      </c>
      <c r="BQ535" t="s">
        <v>5</v>
      </c>
      <c r="BR535" t="s">
        <v>8</v>
      </c>
      <c r="BS535" t="s">
        <v>43</v>
      </c>
      <c r="BT535">
        <v>2500</v>
      </c>
      <c r="BU535" t="s">
        <v>6</v>
      </c>
      <c r="BV535" t="s">
        <v>31</v>
      </c>
      <c r="BW535" t="s">
        <v>42</v>
      </c>
      <c r="BX535" t="s">
        <v>3</v>
      </c>
      <c r="BY535" t="s">
        <v>41</v>
      </c>
      <c r="BZ535" t="s">
        <v>1</v>
      </c>
      <c r="CA535" t="s">
        <v>0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1170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340</v>
      </c>
      <c r="EN535" cm="1">
        <f t="array" ref="EN535">SUMPRODUCT($K535:$AJ535,TRANSPOSE(EN$4:EN$29))</f>
        <v>970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8"/>
        <v>0</v>
      </c>
      <c r="FB535" t="b">
        <f t="shared" si="109"/>
        <v>0</v>
      </c>
    </row>
    <row r="536" spans="1:158" hidden="1" x14ac:dyDescent="0.2">
      <c r="A536">
        <v>627</v>
      </c>
      <c r="B536" s="7" t="s">
        <v>434</v>
      </c>
      <c r="C536" t="s">
        <v>17</v>
      </c>
      <c r="D536">
        <v>400149265</v>
      </c>
      <c r="E536" t="s">
        <v>433</v>
      </c>
      <c r="G536" t="s">
        <v>6</v>
      </c>
      <c r="H536" s="1">
        <v>2</v>
      </c>
      <c r="I536" s="1">
        <v>14</v>
      </c>
      <c r="J536" s="1">
        <f>VLOOKUP(B536,'[4]AVL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105"/>
        <v>4410</v>
      </c>
      <c r="AL536" s="1">
        <f t="shared" si="106"/>
        <v>8000</v>
      </c>
      <c r="AM536" s="1">
        <f t="shared" si="116"/>
        <v>88.2</v>
      </c>
      <c r="AN536" s="1">
        <f t="shared" si="117"/>
        <v>160</v>
      </c>
      <c r="AO536" s="1">
        <f t="shared" si="118"/>
        <v>71.8</v>
      </c>
      <c r="AP536" s="1" t="s">
        <v>26</v>
      </c>
      <c r="AQ536" s="1">
        <f>VLOOKUP($B536,'[2]AVL F03 05.05.26_לעבוד'!$B$29:$H$721,6,)</f>
        <v>0</v>
      </c>
      <c r="AR536" s="1" t="s">
        <v>25</v>
      </c>
      <c r="AS536" s="1" t="s">
        <v>14</v>
      </c>
      <c r="AT536">
        <f t="shared" si="107"/>
        <v>0.28000000000000003</v>
      </c>
      <c r="AU536" t="str">
        <f>VLOOKUP(B536,'[3]AVL F03 05.05.26_לעבוד'!$B$27:$B$694,1,)</f>
        <v>MI0603J601R-10</v>
      </c>
      <c r="AW536" t="s">
        <v>1741</v>
      </c>
      <c r="AX536" t="s">
        <v>41</v>
      </c>
      <c r="AY536">
        <v>0.02</v>
      </c>
      <c r="AZ536" t="s">
        <v>0</v>
      </c>
      <c r="BA536">
        <v>2</v>
      </c>
      <c r="BB536" t="s">
        <v>13</v>
      </c>
      <c r="BC536">
        <v>96</v>
      </c>
      <c r="BD536">
        <v>111</v>
      </c>
      <c r="BE536" t="s">
        <v>24</v>
      </c>
      <c r="BF536">
        <v>0</v>
      </c>
      <c r="BG536">
        <v>0.2</v>
      </c>
      <c r="BH536">
        <v>20</v>
      </c>
      <c r="BI536" t="s">
        <v>11</v>
      </c>
      <c r="BJ536" t="s">
        <v>138</v>
      </c>
      <c r="BK536" t="s">
        <v>5</v>
      </c>
      <c r="BL536">
        <v>1</v>
      </c>
      <c r="BM536" t="s">
        <v>22</v>
      </c>
      <c r="BN536">
        <v>0.02</v>
      </c>
      <c r="BO536" t="s">
        <v>5</v>
      </c>
      <c r="BP536">
        <v>1</v>
      </c>
      <c r="BQ536" t="s">
        <v>5</v>
      </c>
      <c r="BR536" t="s">
        <v>8</v>
      </c>
      <c r="BS536" t="s">
        <v>137</v>
      </c>
      <c r="BT536">
        <v>4000</v>
      </c>
      <c r="BU536" t="s">
        <v>6</v>
      </c>
      <c r="BV536" t="s">
        <v>31</v>
      </c>
      <c r="BW536" t="s">
        <v>81</v>
      </c>
      <c r="BX536" t="s">
        <v>3</v>
      </c>
      <c r="BY536" t="s">
        <v>41</v>
      </c>
      <c r="BZ536" t="s">
        <v>1</v>
      </c>
      <c r="CA536" t="s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8"/>
        <v>0</v>
      </c>
      <c r="FB536" t="b">
        <f t="shared" si="109"/>
        <v>0</v>
      </c>
    </row>
    <row r="537" spans="1:158" hidden="1" x14ac:dyDescent="0.2">
      <c r="A537">
        <v>628</v>
      </c>
      <c r="B537" s="7" t="s">
        <v>432</v>
      </c>
      <c r="C537" t="s">
        <v>17</v>
      </c>
      <c r="D537">
        <v>409177477</v>
      </c>
      <c r="E537" t="s">
        <v>431</v>
      </c>
      <c r="G537" t="s">
        <v>6</v>
      </c>
      <c r="H537" s="1">
        <v>2</v>
      </c>
      <c r="I537" s="1">
        <v>8</v>
      </c>
      <c r="J537" s="1">
        <f>VLOOKUP(B537,'[4]AVL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105"/>
        <v>2520</v>
      </c>
      <c r="AL537" s="1">
        <f t="shared" si="106"/>
        <v>5000</v>
      </c>
      <c r="AM537" s="1">
        <f t="shared" si="116"/>
        <v>9424.8000000000011</v>
      </c>
      <c r="AN537" s="1">
        <f t="shared" si="117"/>
        <v>18700</v>
      </c>
      <c r="AO537" s="1">
        <f t="shared" si="118"/>
        <v>9275.1999999999989</v>
      </c>
      <c r="AP537" s="1" t="s">
        <v>107</v>
      </c>
      <c r="AQ537" s="1">
        <f>VLOOKUP($B537,'[2]AVL F03 05.05.26_לעבוד'!$B$29:$H$721,6,)</f>
        <v>0</v>
      </c>
      <c r="AR537" s="1" t="s">
        <v>25</v>
      </c>
      <c r="AS537" s="1" t="s">
        <v>14</v>
      </c>
      <c r="AT537">
        <f t="shared" si="107"/>
        <v>29.92</v>
      </c>
      <c r="AU537" t="str">
        <f>VLOOKUP(B537,'[3]AVL F03 05.05.26_לעבוד'!$B$27:$B$694,1,)</f>
        <v>MIC2587-1YM-TR</v>
      </c>
      <c r="AW537" t="s">
        <v>1722</v>
      </c>
      <c r="AX537" t="s">
        <v>2</v>
      </c>
      <c r="AY537">
        <v>3.74</v>
      </c>
      <c r="AZ537" t="s">
        <v>0</v>
      </c>
      <c r="BA537">
        <v>2</v>
      </c>
      <c r="BB537" t="s">
        <v>13</v>
      </c>
      <c r="BC537">
        <v>99</v>
      </c>
      <c r="BD537">
        <v>120</v>
      </c>
      <c r="BE537" t="s">
        <v>45</v>
      </c>
      <c r="BF537">
        <v>0</v>
      </c>
      <c r="BG537">
        <v>3.74</v>
      </c>
      <c r="BH537">
        <v>20</v>
      </c>
      <c r="BI537" t="s">
        <v>11</v>
      </c>
      <c r="BJ537" t="s">
        <v>44</v>
      </c>
      <c r="BK537" t="s">
        <v>5</v>
      </c>
      <c r="BL537">
        <v>1</v>
      </c>
      <c r="BM537" t="s">
        <v>22</v>
      </c>
      <c r="BN537">
        <v>3.74</v>
      </c>
      <c r="BO537" t="s">
        <v>5</v>
      </c>
      <c r="BP537">
        <v>1</v>
      </c>
      <c r="BQ537" t="s">
        <v>5</v>
      </c>
      <c r="BR537" t="s">
        <v>8</v>
      </c>
      <c r="BS537" t="s">
        <v>43</v>
      </c>
      <c r="BT537">
        <v>2500</v>
      </c>
      <c r="BU537" t="s">
        <v>6</v>
      </c>
      <c r="BV537" t="s">
        <v>31</v>
      </c>
      <c r="BW537" t="s">
        <v>42</v>
      </c>
      <c r="BX537" t="s">
        <v>3</v>
      </c>
      <c r="BY537" t="s">
        <v>2</v>
      </c>
      <c r="BZ537" t="s">
        <v>1</v>
      </c>
      <c r="CA537" t="s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8"/>
        <v>0</v>
      </c>
      <c r="FB537" t="b">
        <f t="shared" si="109"/>
        <v>0</v>
      </c>
    </row>
    <row r="538" spans="1:158" x14ac:dyDescent="0.2">
      <c r="A538">
        <v>629</v>
      </c>
      <c r="B538" s="7" t="s">
        <v>430</v>
      </c>
      <c r="C538" t="s">
        <v>17</v>
      </c>
      <c r="D538">
        <v>402236709</v>
      </c>
      <c r="E538" t="s">
        <v>429</v>
      </c>
      <c r="G538" t="s">
        <v>6</v>
      </c>
      <c r="H538" s="1">
        <v>2</v>
      </c>
      <c r="I538" s="1">
        <v>1</v>
      </c>
      <c r="J538" s="1">
        <f>VLOOKUP(B538,'[4]AVL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105"/>
        <v>315</v>
      </c>
      <c r="AL538" s="1">
        <f t="shared" si="106"/>
        <v>350</v>
      </c>
      <c r="AM538" s="1">
        <f t="shared" si="116"/>
        <v>87147.900000000009</v>
      </c>
      <c r="AN538" s="1">
        <f t="shared" si="117"/>
        <v>96831.000000000015</v>
      </c>
      <c r="AO538" s="1">
        <f t="shared" si="118"/>
        <v>9683.1000000000058</v>
      </c>
      <c r="AP538" s="1" t="s">
        <v>107</v>
      </c>
      <c r="AQ538" s="1" t="str">
        <f>VLOOKUP($B538,'[2]AVL F03 05.05.26_לעבוד'!$B$29:$H$721,6,)</f>
        <v xml:space="preserve">תינתן עזרה מאלתא </v>
      </c>
      <c r="AR538" s="1" t="s">
        <v>25</v>
      </c>
      <c r="AS538" s="1" t="s">
        <v>14</v>
      </c>
      <c r="AT538">
        <f t="shared" si="107"/>
        <v>276.66000000000003</v>
      </c>
      <c r="AU538" t="str">
        <f>VLOOKUP(B538,'[3]AVL F03 05.05.26_לעבוד'!$B$27:$B$694,1,)</f>
        <v>MK-3C3-051-223-2400-EMI</v>
      </c>
      <c r="AW538" t="s">
        <v>1788</v>
      </c>
      <c r="AX538" t="s">
        <v>2</v>
      </c>
      <c r="AY538">
        <v>276.66000000000003</v>
      </c>
      <c r="AZ538" t="s">
        <v>0</v>
      </c>
      <c r="BA538">
        <v>2</v>
      </c>
      <c r="BB538" t="s">
        <v>13</v>
      </c>
      <c r="BC538">
        <v>99</v>
      </c>
      <c r="BD538">
        <v>248</v>
      </c>
      <c r="BE538" t="s">
        <v>12</v>
      </c>
      <c r="BF538">
        <v>0</v>
      </c>
      <c r="BG538">
        <v>276.66000000000003</v>
      </c>
      <c r="BH538">
        <v>20</v>
      </c>
      <c r="BI538" t="s">
        <v>11</v>
      </c>
      <c r="BJ538" t="s">
        <v>10</v>
      </c>
      <c r="BK538" t="s">
        <v>5</v>
      </c>
      <c r="BL538" t="s">
        <v>5</v>
      </c>
      <c r="BM538" t="s">
        <v>22</v>
      </c>
      <c r="BN538">
        <v>276.66000000000003</v>
      </c>
      <c r="BO538" t="s">
        <v>5</v>
      </c>
      <c r="BP538">
        <v>1</v>
      </c>
      <c r="BQ538" t="s">
        <v>5</v>
      </c>
      <c r="BR538" t="s">
        <v>8</v>
      </c>
      <c r="BS538" t="s">
        <v>7</v>
      </c>
      <c r="BT538">
        <v>50</v>
      </c>
      <c r="BU538" t="s">
        <v>6</v>
      </c>
      <c r="BV538" t="s">
        <v>31</v>
      </c>
      <c r="BW538" t="s">
        <v>4</v>
      </c>
      <c r="BX538" t="s">
        <v>3</v>
      </c>
      <c r="BY538" t="s">
        <v>2</v>
      </c>
      <c r="BZ538" t="s">
        <v>1</v>
      </c>
      <c r="CA538" t="s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-50</v>
      </c>
      <c r="DN538">
        <f>SUM($CB538,$CC538:CK538)-SUM($EC538:EL538)</f>
        <v>-200</v>
      </c>
      <c r="DO538">
        <f>SUM($CB538,$CC538:CL538)-SUM($EC538:EM538)</f>
        <v>-200</v>
      </c>
      <c r="DP538">
        <f>SUM($CB538,$CC538:CM538)-SUM($EC538:EN538)</f>
        <v>-200</v>
      </c>
      <c r="DQ538">
        <f>SUM($CB538,$CC538:CN538)-SUM($EC538:EO538)</f>
        <v>-200</v>
      </c>
      <c r="DR538">
        <f>SUM($CB538,$CC538:CO538)-SUM($EC538:EP538)</f>
        <v>-25</v>
      </c>
      <c r="DS538">
        <f>SUM($CB538,$CC538:CP538)-SUM($EC538:EQ538)</f>
        <v>-25</v>
      </c>
      <c r="DT538">
        <f>SUM($CB538,$CC538:CQ538)-SUM($EC538:ER538)</f>
        <v>-25</v>
      </c>
      <c r="DU538">
        <f>SUM($CB538,$CC538:CR538)-SUM($EC538:ES538)</f>
        <v>-25</v>
      </c>
      <c r="DV538">
        <f>SUM($CB538,$CC538:CS538)-SUM($EC538:ET538)</f>
        <v>-25</v>
      </c>
      <c r="DW538">
        <f>SUM($CB538,$CC538:CT538)-SUM($EC538:EU538)</f>
        <v>-25</v>
      </c>
      <c r="DX538">
        <f>SUM($CB538,$CC538:CU538)-SUM($EC538:EV538)</f>
        <v>-25</v>
      </c>
      <c r="DY538">
        <f>SUM($CB538,$CC538:CV538)-SUM($EC538:EW538)</f>
        <v>-25</v>
      </c>
      <c r="DZ538">
        <f>SUM($CB538,$CC538:CW538)-SUM($EC538:EX538)</f>
        <v>-25</v>
      </c>
      <c r="EA538">
        <f>SUM($CB538,$CC538:CX538)-SUM($EC538:EY538)</f>
        <v>-25</v>
      </c>
      <c r="EB538">
        <f>SUM($CB538,$CC538:CY538)-SUM($EC538:EZ538)</f>
        <v>-25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8"/>
        <v>0</v>
      </c>
      <c r="FB538" t="b">
        <f t="shared" si="109"/>
        <v>1</v>
      </c>
    </row>
    <row r="539" spans="1:158" hidden="1" x14ac:dyDescent="0.2">
      <c r="A539">
        <v>630</v>
      </c>
      <c r="B539" s="7" t="s">
        <v>427</v>
      </c>
      <c r="C539" t="s">
        <v>17</v>
      </c>
      <c r="D539">
        <v>400054690</v>
      </c>
      <c r="E539" t="s">
        <v>426</v>
      </c>
      <c r="G539" t="s">
        <v>6</v>
      </c>
      <c r="H539" s="1">
        <v>2</v>
      </c>
      <c r="I539" s="1">
        <v>24</v>
      </c>
      <c r="J539" s="1">
        <f>VLOOKUP(B539,'[4]AVL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105"/>
        <v>7560</v>
      </c>
      <c r="AL539" s="1">
        <f t="shared" si="106"/>
        <v>9000</v>
      </c>
      <c r="AM539" s="1">
        <f t="shared" si="116"/>
        <v>151.20000000000002</v>
      </c>
      <c r="AN539" s="1">
        <f t="shared" si="117"/>
        <v>180</v>
      </c>
      <c r="AO539" s="1">
        <f t="shared" si="118"/>
        <v>28.799999999999983</v>
      </c>
      <c r="AP539" s="1" t="s">
        <v>26</v>
      </c>
      <c r="AQ539" s="1">
        <f>VLOOKUP($B539,'[2]AVL F03 05.05.26_לעבוד'!$B$29:$H$721,6,)</f>
        <v>0</v>
      </c>
      <c r="AR539" s="1" t="s">
        <v>25</v>
      </c>
      <c r="AS539" s="1" t="s">
        <v>14</v>
      </c>
      <c r="AT539">
        <f t="shared" si="107"/>
        <v>0.48</v>
      </c>
      <c r="AU539" t="str">
        <f>VLOOKUP(B539,'[3]AVL F03 05.05.26_לעבוד'!$B$27:$B$694,1,)</f>
        <v>MM3Z3V3T1G</v>
      </c>
      <c r="AW539" t="s">
        <v>1722</v>
      </c>
      <c r="AX539" t="s">
        <v>41</v>
      </c>
      <c r="AY539">
        <v>0.02</v>
      </c>
      <c r="AZ539" t="s">
        <v>0</v>
      </c>
      <c r="BA539">
        <v>2</v>
      </c>
      <c r="BB539" t="s">
        <v>13</v>
      </c>
      <c r="BC539">
        <v>100</v>
      </c>
      <c r="BD539">
        <v>27</v>
      </c>
      <c r="BE539" t="s">
        <v>45</v>
      </c>
      <c r="BF539">
        <v>0</v>
      </c>
      <c r="BG539">
        <v>0.2</v>
      </c>
      <c r="BH539">
        <v>20</v>
      </c>
      <c r="BI539" t="s">
        <v>11</v>
      </c>
      <c r="BJ539" t="s">
        <v>213</v>
      </c>
      <c r="BK539" t="s">
        <v>5</v>
      </c>
      <c r="BL539">
        <v>1</v>
      </c>
      <c r="BM539" t="s">
        <v>22</v>
      </c>
      <c r="BN539">
        <v>0.02</v>
      </c>
      <c r="BO539" t="s">
        <v>5</v>
      </c>
      <c r="BP539">
        <v>1</v>
      </c>
      <c r="BQ539" t="s">
        <v>5</v>
      </c>
      <c r="BR539" t="s">
        <v>8</v>
      </c>
      <c r="BS539" t="s">
        <v>212</v>
      </c>
      <c r="BT539">
        <v>3000</v>
      </c>
      <c r="BU539" t="s">
        <v>6</v>
      </c>
      <c r="BV539" t="s">
        <v>5</v>
      </c>
      <c r="BW539" t="s">
        <v>50</v>
      </c>
      <c r="BX539" t="s">
        <v>3</v>
      </c>
      <c r="BY539" t="s">
        <v>41</v>
      </c>
      <c r="BZ539" t="s">
        <v>1</v>
      </c>
      <c r="CA539" t="s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3000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1500</v>
      </c>
      <c r="EN539" cm="1">
        <f t="array" ref="EN539">SUMPRODUCT($K539:$AJ539,TRANSPOSE(EN$4:EN$29))</f>
        <v>1800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8"/>
        <v>0</v>
      </c>
      <c r="FB539" t="b">
        <f t="shared" si="109"/>
        <v>0</v>
      </c>
    </row>
    <row r="540" spans="1:158" hidden="1" x14ac:dyDescent="0.2">
      <c r="A540">
        <v>631</v>
      </c>
      <c r="B540" s="7" t="s">
        <v>425</v>
      </c>
      <c r="C540" t="s">
        <v>17</v>
      </c>
      <c r="D540">
        <v>401203561</v>
      </c>
      <c r="E540" t="s">
        <v>424</v>
      </c>
      <c r="G540" t="s">
        <v>6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105"/>
        <v>6615</v>
      </c>
      <c r="AL540" s="1">
        <f t="shared" si="106"/>
        <v>9000</v>
      </c>
      <c r="AQ540" s="1" t="str">
        <f>VLOOKUP($B540,'[2]AVL F03 05.05.26_לעבוד'!$B$29:$H$721,6,)</f>
        <v>26/07/26 מלאי חלקי זמין באלתא - 2K והיתרה 24/09/26</v>
      </c>
      <c r="AR540" s="1" t="s">
        <v>1782</v>
      </c>
      <c r="AS540" s="1" t="s">
        <v>14</v>
      </c>
      <c r="AT540">
        <f t="shared" si="107"/>
        <v>0.42</v>
      </c>
      <c r="AU540" t="e">
        <f>VLOOKUP(B540,'[3]AVL F03 05.05.26_לעבוד'!$B$27:$B$694,1,)</f>
        <v>#N/A</v>
      </c>
      <c r="AV540" t="s">
        <v>145</v>
      </c>
      <c r="AW540" t="s">
        <v>1785</v>
      </c>
      <c r="AX540" t="s">
        <v>41</v>
      </c>
      <c r="AY540">
        <v>0.02</v>
      </c>
      <c r="AZ540" t="s">
        <v>0</v>
      </c>
      <c r="BA540">
        <v>1</v>
      </c>
      <c r="BB540" t="s">
        <v>13</v>
      </c>
      <c r="BC540">
        <v>357</v>
      </c>
      <c r="BD540">
        <v>60</v>
      </c>
      <c r="BE540" t="s">
        <v>45</v>
      </c>
      <c r="BF540">
        <v>0</v>
      </c>
      <c r="BG540">
        <v>0.22</v>
      </c>
      <c r="BH540">
        <v>20</v>
      </c>
      <c r="BI540" t="s">
        <v>11</v>
      </c>
      <c r="BJ540" t="s">
        <v>213</v>
      </c>
      <c r="BK540" t="s">
        <v>5</v>
      </c>
      <c r="BL540">
        <v>1</v>
      </c>
      <c r="BM540" t="s">
        <v>38</v>
      </c>
      <c r="BN540">
        <v>0.02</v>
      </c>
      <c r="BO540" t="s">
        <v>5</v>
      </c>
      <c r="BP540">
        <v>1</v>
      </c>
      <c r="BQ540" t="s">
        <v>5</v>
      </c>
      <c r="BR540" t="s">
        <v>8</v>
      </c>
      <c r="BS540" t="s">
        <v>212</v>
      </c>
      <c r="BT540">
        <v>3000</v>
      </c>
      <c r="BU540" t="s">
        <v>6</v>
      </c>
      <c r="BV540" t="s">
        <v>31</v>
      </c>
      <c r="BW540" t="s">
        <v>50</v>
      </c>
      <c r="BX540" t="s">
        <v>3</v>
      </c>
      <c r="BY540" t="s">
        <v>41</v>
      </c>
      <c r="BZ540" t="s">
        <v>1</v>
      </c>
      <c r="CA540" t="s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8"/>
        <v>0</v>
      </c>
      <c r="FB540" t="b">
        <f t="shared" si="109"/>
        <v>0</v>
      </c>
    </row>
    <row r="541" spans="1:158" hidden="1" x14ac:dyDescent="0.2">
      <c r="A541">
        <v>632</v>
      </c>
      <c r="B541" s="7" t="s">
        <v>423</v>
      </c>
      <c r="C541" t="s">
        <v>17</v>
      </c>
      <c r="D541">
        <v>400068581</v>
      </c>
      <c r="E541" t="s">
        <v>422</v>
      </c>
      <c r="F541">
        <v>400856511</v>
      </c>
      <c r="G541" t="s">
        <v>6</v>
      </c>
      <c r="H541" s="1">
        <v>2</v>
      </c>
      <c r="I541" s="1">
        <v>74</v>
      </c>
      <c r="J541" s="1">
        <f>VLOOKUP(B541,'[4]AVL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105"/>
        <v>23310</v>
      </c>
      <c r="AL541" s="1">
        <f t="shared" si="106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26</v>
      </c>
      <c r="AQ541" s="1">
        <f>VLOOKUP($B541,'[2]AVL F03 05.05.26_לעבוד'!$B$29:$H$721,6,)</f>
        <v>0</v>
      </c>
      <c r="AR541" s="1" t="s">
        <v>25</v>
      </c>
      <c r="AS541" s="1" t="s">
        <v>14</v>
      </c>
      <c r="AT541">
        <f t="shared" si="107"/>
        <v>2.2199999999999998</v>
      </c>
      <c r="AU541" t="str">
        <f>VLOOKUP(B541,'[3]AVL F03 05.05.26_לעבוד'!$B$27:$B$694,1,)</f>
        <v>MM3Z5V1T1G</v>
      </c>
      <c r="AV541" t="s">
        <v>335</v>
      </c>
      <c r="AW541" t="s">
        <v>1722</v>
      </c>
      <c r="AX541" t="s">
        <v>41</v>
      </c>
      <c r="AY541">
        <v>0.03</v>
      </c>
      <c r="AZ541" t="s">
        <v>0</v>
      </c>
      <c r="BA541">
        <v>2</v>
      </c>
      <c r="BB541" t="s">
        <v>13</v>
      </c>
      <c r="BC541">
        <v>100</v>
      </c>
      <c r="BD541">
        <v>41</v>
      </c>
      <c r="BE541" t="s">
        <v>45</v>
      </c>
      <c r="BF541">
        <v>0</v>
      </c>
      <c r="BG541">
        <v>0.3</v>
      </c>
      <c r="BH541">
        <v>20</v>
      </c>
      <c r="BI541" t="s">
        <v>11</v>
      </c>
      <c r="BJ541" t="s">
        <v>213</v>
      </c>
      <c r="BK541" t="s">
        <v>5</v>
      </c>
      <c r="BL541">
        <v>1</v>
      </c>
      <c r="BM541" t="s">
        <v>22</v>
      </c>
      <c r="BN541">
        <v>0.03</v>
      </c>
      <c r="BO541" t="s">
        <v>5</v>
      </c>
      <c r="BP541">
        <v>1</v>
      </c>
      <c r="BQ541" t="s">
        <v>5</v>
      </c>
      <c r="BR541" t="s">
        <v>8</v>
      </c>
      <c r="BS541" t="s">
        <v>212</v>
      </c>
      <c r="BT541">
        <v>3000</v>
      </c>
      <c r="BU541" t="s">
        <v>6</v>
      </c>
      <c r="BV541" t="s">
        <v>31</v>
      </c>
      <c r="BW541" t="s">
        <v>50</v>
      </c>
      <c r="BX541" t="s">
        <v>3</v>
      </c>
      <c r="BY541" t="s">
        <v>41</v>
      </c>
      <c r="BZ541" t="s">
        <v>1</v>
      </c>
      <c r="CA541" t="s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10850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2490</v>
      </c>
      <c r="EN541" cm="1">
        <f t="array" ref="EN541">SUMPRODUCT($K541:$AJ541,TRANSPOSE(EN$4:EN$29))</f>
        <v>4650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8"/>
        <v>0</v>
      </c>
      <c r="FB541" t="b">
        <f t="shared" si="109"/>
        <v>0</v>
      </c>
    </row>
    <row r="542" spans="1:158" hidden="1" x14ac:dyDescent="0.2">
      <c r="A542">
        <v>633</v>
      </c>
      <c r="B542" s="7" t="s">
        <v>421</v>
      </c>
      <c r="C542" t="s">
        <v>17</v>
      </c>
      <c r="D542">
        <v>400857672</v>
      </c>
      <c r="E542" t="s">
        <v>420</v>
      </c>
      <c r="G542" t="s">
        <v>6</v>
      </c>
      <c r="H542" s="1">
        <v>1</v>
      </c>
      <c r="I542" s="1">
        <v>18</v>
      </c>
      <c r="J542" s="1">
        <f>VLOOKUP(B542,'[4]AVL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105"/>
        <v>5670</v>
      </c>
      <c r="AL542" s="1">
        <f t="shared" si="106"/>
        <v>6000</v>
      </c>
      <c r="AQ542" s="1">
        <f>VLOOKUP($B542,'[2]AVL F03 05.05.26_לעבוד'!$B$29:$H$721,6,)</f>
        <v>0</v>
      </c>
      <c r="AR542" s="1" t="s">
        <v>25</v>
      </c>
      <c r="AS542" s="1" t="s">
        <v>14</v>
      </c>
      <c r="AT542">
        <f t="shared" si="107"/>
        <v>7.0200000000000005</v>
      </c>
      <c r="AU542" t="str">
        <f>VLOOKUP(B542,'[3]AVL F03 05.05.26_לעבוד'!$B$27:$B$694,1,)</f>
        <v>MM8430-2610RA1</v>
      </c>
      <c r="AW542" t="s">
        <v>1742</v>
      </c>
      <c r="AX542">
        <v>1</v>
      </c>
      <c r="AY542">
        <v>0.39</v>
      </c>
      <c r="AZ542" t="s">
        <v>0</v>
      </c>
      <c r="BA542">
        <v>1</v>
      </c>
      <c r="BB542" t="s">
        <v>13</v>
      </c>
      <c r="BC542">
        <v>317</v>
      </c>
      <c r="BD542">
        <v>121</v>
      </c>
      <c r="BE542" t="s">
        <v>53</v>
      </c>
      <c r="BF542">
        <v>0</v>
      </c>
      <c r="BG542">
        <v>0.39</v>
      </c>
      <c r="BH542">
        <v>60</v>
      </c>
      <c r="BI542" t="s">
        <v>11</v>
      </c>
      <c r="BJ542" t="s">
        <v>33</v>
      </c>
      <c r="BK542" t="s">
        <v>5</v>
      </c>
      <c r="BL542">
        <v>1</v>
      </c>
      <c r="BM542" t="s">
        <v>22</v>
      </c>
      <c r="BN542">
        <v>0.39</v>
      </c>
      <c r="BO542" t="s">
        <v>5</v>
      </c>
      <c r="BP542">
        <v>1</v>
      </c>
      <c r="BQ542" t="s">
        <v>5</v>
      </c>
      <c r="BR542" t="s">
        <v>8</v>
      </c>
      <c r="BS542" t="s">
        <v>32</v>
      </c>
      <c r="BT542">
        <v>1000</v>
      </c>
      <c r="BU542" t="s">
        <v>6</v>
      </c>
      <c r="BV542" t="s">
        <v>31</v>
      </c>
      <c r="BW542" t="s">
        <v>30</v>
      </c>
      <c r="BX542" t="s">
        <v>3</v>
      </c>
      <c r="BY542">
        <v>1</v>
      </c>
      <c r="BZ542" t="s">
        <v>29</v>
      </c>
      <c r="CA542" t="s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8"/>
        <v>0</v>
      </c>
      <c r="FB542" t="b">
        <f t="shared" si="109"/>
        <v>0</v>
      </c>
    </row>
    <row r="543" spans="1:158" hidden="1" x14ac:dyDescent="0.2">
      <c r="A543">
        <v>634</v>
      </c>
      <c r="B543" s="7" t="s">
        <v>419</v>
      </c>
      <c r="C543" t="s">
        <v>17</v>
      </c>
      <c r="D543">
        <v>424084749</v>
      </c>
      <c r="E543" t="s">
        <v>418</v>
      </c>
      <c r="F543">
        <v>424101102</v>
      </c>
      <c r="G543" t="s">
        <v>6</v>
      </c>
      <c r="H543" s="1">
        <v>2</v>
      </c>
      <c r="I543" s="1">
        <v>7</v>
      </c>
      <c r="J543" s="1">
        <f>VLOOKUP(B543,'[4]AVL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9">SUM(K543:AJ543)*300*1.05</f>
        <v>2205</v>
      </c>
      <c r="AL543" s="1">
        <f t="shared" ref="AL543:AL606" si="120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26</v>
      </c>
      <c r="AQ543" s="1">
        <f>VLOOKUP($B543,'[2]AVL F03 05.05.26_לעבוד'!$B$29:$H$721,6,)</f>
        <v>0</v>
      </c>
      <c r="AR543" s="1" t="s">
        <v>25</v>
      </c>
      <c r="AS543" s="1" t="s">
        <v>14</v>
      </c>
      <c r="AT543">
        <f t="shared" ref="AT543:AT606" si="121">SUM(K543:AJ543)*AY543</f>
        <v>7.0000000000000007E-2</v>
      </c>
      <c r="AU543" t="str">
        <f>VLOOKUP(B543,'[3]AVL F03 05.05.26_לעבוד'!$B$27:$B$694,1,)</f>
        <v>MMBD4148-7-F</v>
      </c>
      <c r="AW543" t="s">
        <v>1722</v>
      </c>
      <c r="AX543" t="s">
        <v>41</v>
      </c>
      <c r="AY543">
        <v>0.01</v>
      </c>
      <c r="AZ543" t="s">
        <v>0</v>
      </c>
      <c r="BA543">
        <v>2</v>
      </c>
      <c r="BB543" t="s">
        <v>13</v>
      </c>
      <c r="BC543">
        <v>100</v>
      </c>
      <c r="BD543">
        <v>22</v>
      </c>
      <c r="BE543" t="s">
        <v>76</v>
      </c>
      <c r="BF543">
        <v>0</v>
      </c>
      <c r="BG543">
        <v>0.1</v>
      </c>
      <c r="BH543">
        <v>20</v>
      </c>
      <c r="BI543" t="s">
        <v>11</v>
      </c>
      <c r="BJ543" t="s">
        <v>213</v>
      </c>
      <c r="BK543" t="s">
        <v>5</v>
      </c>
      <c r="BL543">
        <v>1</v>
      </c>
      <c r="BM543" t="s">
        <v>22</v>
      </c>
      <c r="BN543">
        <v>0.01</v>
      </c>
      <c r="BO543" t="s">
        <v>5</v>
      </c>
      <c r="BP543">
        <v>1</v>
      </c>
      <c r="BQ543" t="s">
        <v>5</v>
      </c>
      <c r="BR543" t="s">
        <v>8</v>
      </c>
      <c r="BS543" t="s">
        <v>212</v>
      </c>
      <c r="BT543">
        <v>3000</v>
      </c>
      <c r="BU543" t="s">
        <v>6</v>
      </c>
      <c r="BV543" t="s">
        <v>31</v>
      </c>
      <c r="BW543" t="s">
        <v>50</v>
      </c>
      <c r="BX543" t="s">
        <v>3</v>
      </c>
      <c r="BY543" t="s">
        <v>41</v>
      </c>
      <c r="BZ543" t="s">
        <v>1</v>
      </c>
      <c r="CA543" t="s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22">SUM(EC543:EZ543)-200*SUM(K543:AJ543)</f>
        <v>0</v>
      </c>
      <c r="FB543" t="b">
        <f t="shared" si="109"/>
        <v>0</v>
      </c>
    </row>
    <row r="544" spans="1:158" hidden="1" x14ac:dyDescent="0.2">
      <c r="A544">
        <v>636</v>
      </c>
      <c r="B544" s="7" t="s">
        <v>417</v>
      </c>
      <c r="C544" t="s">
        <v>17</v>
      </c>
      <c r="D544">
        <v>400993872</v>
      </c>
      <c r="E544" t="s">
        <v>416</v>
      </c>
      <c r="G544" t="s">
        <v>6</v>
      </c>
      <c r="H544" s="1">
        <v>1</v>
      </c>
      <c r="I544" s="1">
        <v>8</v>
      </c>
      <c r="J544" s="1">
        <f>VLOOKUP(B544,'[4]AVL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9"/>
        <v>2520</v>
      </c>
      <c r="AL544" s="1">
        <f t="shared" si="120"/>
        <v>10000</v>
      </c>
      <c r="AQ544" s="1">
        <f>VLOOKUP($B544,'[2]AVL F03 05.05.26_לעבוד'!$B$29:$H$721,6,)</f>
        <v>0</v>
      </c>
      <c r="AR544" s="1" t="s">
        <v>25</v>
      </c>
      <c r="AS544" s="1" t="s">
        <v>14</v>
      </c>
      <c r="AT544">
        <f t="shared" si="121"/>
        <v>0.4</v>
      </c>
      <c r="AU544" t="str">
        <f>VLOOKUP(B544,'[3]AVL F03 05.05.26_לעבוד'!$B$27:$B$694,1,)</f>
        <v>MMSZ5245BT1G</v>
      </c>
      <c r="AW544" t="s">
        <v>1722</v>
      </c>
      <c r="AX544" t="s">
        <v>41</v>
      </c>
      <c r="AY544">
        <v>0.05</v>
      </c>
      <c r="AZ544" t="s">
        <v>0</v>
      </c>
      <c r="BA544">
        <v>1</v>
      </c>
      <c r="BB544" t="s">
        <v>13</v>
      </c>
      <c r="BC544">
        <v>322</v>
      </c>
      <c r="BD544">
        <v>512</v>
      </c>
      <c r="BE544" t="s">
        <v>76</v>
      </c>
      <c r="BF544">
        <v>0</v>
      </c>
      <c r="BG544">
        <v>0.5</v>
      </c>
      <c r="BH544">
        <v>20</v>
      </c>
      <c r="BI544" t="s">
        <v>11</v>
      </c>
      <c r="BJ544" t="s">
        <v>213</v>
      </c>
      <c r="BK544" t="s">
        <v>5</v>
      </c>
      <c r="BL544">
        <v>1</v>
      </c>
      <c r="BM544" t="s">
        <v>38</v>
      </c>
      <c r="BN544">
        <v>0.05</v>
      </c>
      <c r="BO544" t="s">
        <v>5</v>
      </c>
      <c r="BP544">
        <v>1</v>
      </c>
      <c r="BQ544" t="s">
        <v>5</v>
      </c>
      <c r="BR544" t="s">
        <v>8</v>
      </c>
      <c r="BS544" t="s">
        <v>212</v>
      </c>
      <c r="BT544">
        <v>10000</v>
      </c>
      <c r="BU544" t="s">
        <v>6</v>
      </c>
      <c r="BV544" t="s">
        <v>5</v>
      </c>
      <c r="BW544" t="s">
        <v>50</v>
      </c>
      <c r="BX544" t="s">
        <v>3</v>
      </c>
      <c r="BY544" t="s">
        <v>41</v>
      </c>
      <c r="BZ544" t="s">
        <v>1</v>
      </c>
      <c r="CA544" t="s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22"/>
        <v>0</v>
      </c>
      <c r="FB544" t="b">
        <f t="shared" ref="FB544:FB607" si="123">OR(DM544&lt;0,DN544&lt;0)</f>
        <v>0</v>
      </c>
    </row>
    <row r="545" spans="1:158" hidden="1" x14ac:dyDescent="0.2">
      <c r="A545">
        <v>645</v>
      </c>
      <c r="B545" s="7" t="s">
        <v>415</v>
      </c>
      <c r="C545" t="s">
        <v>17</v>
      </c>
      <c r="D545">
        <v>514104025</v>
      </c>
      <c r="E545" t="s">
        <v>413</v>
      </c>
      <c r="G545" t="s">
        <v>6</v>
      </c>
      <c r="H545" s="1">
        <v>2</v>
      </c>
      <c r="I545" s="1">
        <v>32</v>
      </c>
      <c r="J545" s="1">
        <f>VLOOKUP(B545,'[4]AVL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9"/>
        <v>10080</v>
      </c>
      <c r="AL545" s="1">
        <f t="shared" si="120"/>
        <v>12800</v>
      </c>
      <c r="AM545" s="1">
        <f t="shared" ref="AM545:AM571" si="124">AK545*AY545</f>
        <v>100.8</v>
      </c>
      <c r="AN545" s="1">
        <f t="shared" ref="AN545:AN571" si="125">AL545*AY545</f>
        <v>128</v>
      </c>
      <c r="AO545" s="1">
        <f t="shared" ref="AO545:AO571" si="126">AN545-AM545</f>
        <v>27.200000000000003</v>
      </c>
      <c r="AP545" s="1" t="s">
        <v>26</v>
      </c>
      <c r="AQ545" s="1">
        <f>VLOOKUP($B545,'[2]AVL F03 05.05.26_לעבוד'!$B$29:$H$721,6,)</f>
        <v>0</v>
      </c>
      <c r="AR545" s="1" t="s">
        <v>25</v>
      </c>
      <c r="AS545" s="1" t="s">
        <v>93</v>
      </c>
      <c r="AT545">
        <f t="shared" si="121"/>
        <v>0.32</v>
      </c>
      <c r="AU545" t="str">
        <f>VLOOKUP(B545,'[3]AVL F03 05.05.26_לעבוד'!$B$27:$B$694,1,)</f>
        <v>MS15795-801</v>
      </c>
      <c r="AW545" t="s">
        <v>1766</v>
      </c>
      <c r="AX545">
        <v>1</v>
      </c>
      <c r="AY545">
        <v>0.01</v>
      </c>
      <c r="AZ545" t="s">
        <v>0</v>
      </c>
      <c r="BA545">
        <v>2</v>
      </c>
      <c r="BB545" t="s">
        <v>132</v>
      </c>
      <c r="BC545">
        <v>97</v>
      </c>
      <c r="BD545">
        <v>90</v>
      </c>
      <c r="BE545" t="s">
        <v>288</v>
      </c>
      <c r="BF545">
        <v>110</v>
      </c>
      <c r="BG545">
        <v>6.8</v>
      </c>
      <c r="BH545">
        <v>20</v>
      </c>
      <c r="BI545" t="s">
        <v>11</v>
      </c>
      <c r="BJ545" t="s">
        <v>412</v>
      </c>
      <c r="BK545" t="s">
        <v>129</v>
      </c>
      <c r="BL545" t="s">
        <v>5</v>
      </c>
      <c r="BM545" t="s">
        <v>128</v>
      </c>
      <c r="BN545">
        <v>0.01</v>
      </c>
      <c r="BO545" t="s">
        <v>5</v>
      </c>
      <c r="BP545">
        <v>1</v>
      </c>
      <c r="BQ545" t="s">
        <v>325</v>
      </c>
      <c r="BR545" t="s">
        <v>8</v>
      </c>
      <c r="BS545" t="s">
        <v>318</v>
      </c>
      <c r="BT545">
        <v>6400</v>
      </c>
      <c r="BU545" t="s">
        <v>6</v>
      </c>
      <c r="BV545" t="s">
        <v>5</v>
      </c>
      <c r="BW545">
        <v>514</v>
      </c>
      <c r="BX545" t="s">
        <v>3</v>
      </c>
      <c r="BY545">
        <v>1</v>
      </c>
      <c r="BZ545" t="s">
        <v>29</v>
      </c>
      <c r="CA545" t="s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5120</v>
      </c>
      <c r="DO545">
        <f>SUM($CB545,$CC545:CL545)-SUM($EC545:EM545)</f>
        <v>3200</v>
      </c>
      <c r="DP545">
        <f>SUM($CB545,$CC545:CM545)-SUM($EC545:EN545)</f>
        <v>1600</v>
      </c>
      <c r="DQ545">
        <f>SUM($CB545,$CC545:CN545)-SUM($EC545:EO545)</f>
        <v>320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1280</v>
      </c>
      <c r="EM545" cm="1">
        <f t="array" ref="EM545">SUMPRODUCT($K545:$AJ545,TRANSPOSE(EM$4:EM$29))</f>
        <v>1920</v>
      </c>
      <c r="EN545" cm="1">
        <f t="array" ref="EN545">SUMPRODUCT($K545:$AJ545,TRANSPOSE(EN$4:EN$29))</f>
        <v>1600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22"/>
        <v>0</v>
      </c>
      <c r="FB545" t="b">
        <f t="shared" si="123"/>
        <v>0</v>
      </c>
    </row>
    <row r="546" spans="1:158" hidden="1" x14ac:dyDescent="0.2">
      <c r="A546">
        <v>646</v>
      </c>
      <c r="B546" s="7" t="s">
        <v>414</v>
      </c>
      <c r="C546" t="s">
        <v>17</v>
      </c>
      <c r="D546">
        <v>514301928</v>
      </c>
      <c r="E546" t="s">
        <v>413</v>
      </c>
      <c r="G546" t="s">
        <v>6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9"/>
        <v>315</v>
      </c>
      <c r="AL546" s="1">
        <f t="shared" si="120"/>
        <v>315</v>
      </c>
      <c r="AM546" s="1">
        <f t="shared" si="124"/>
        <v>12.6</v>
      </c>
      <c r="AN546" s="1">
        <f t="shared" si="125"/>
        <v>12.6</v>
      </c>
      <c r="AO546" s="1">
        <f t="shared" si="126"/>
        <v>0</v>
      </c>
      <c r="AP546" s="1" t="s">
        <v>85</v>
      </c>
      <c r="AQ546" s="1" t="str">
        <f>VLOOKUP($B546,'[2]AVL F03 05.05.26_לעבוד'!$B$29:$H$721,6,)</f>
        <v xml:space="preserve">26/07/26 חדש ב AVL , יסופק כ BFE </v>
      </c>
      <c r="AR546" s="1" t="s">
        <v>68</v>
      </c>
      <c r="AS546" s="1" t="s">
        <v>93</v>
      </c>
      <c r="AT546">
        <f t="shared" si="121"/>
        <v>0.04</v>
      </c>
      <c r="AU546" t="e">
        <f>VLOOKUP(B546,'[3]AVL F03 05.05.26_לעבוד'!$B$27:$B$694,1,)</f>
        <v>#N/A</v>
      </c>
      <c r="AV546" t="s">
        <v>323</v>
      </c>
      <c r="AW546" t="s">
        <v>1785</v>
      </c>
      <c r="AX546">
        <v>1</v>
      </c>
      <c r="AY546">
        <v>0.04</v>
      </c>
      <c r="AZ546" t="s">
        <v>0</v>
      </c>
      <c r="BA546">
        <v>2</v>
      </c>
      <c r="BB546" t="s">
        <v>132</v>
      </c>
      <c r="BC546">
        <v>97</v>
      </c>
      <c r="BD546">
        <v>30</v>
      </c>
      <c r="BE546" t="s">
        <v>185</v>
      </c>
      <c r="BF546">
        <v>5000</v>
      </c>
      <c r="BG546">
        <v>0.4</v>
      </c>
      <c r="BH546">
        <v>20</v>
      </c>
      <c r="BI546" t="s">
        <v>11</v>
      </c>
      <c r="BJ546" t="s">
        <v>412</v>
      </c>
      <c r="BK546" t="s">
        <v>129</v>
      </c>
      <c r="BL546" t="s">
        <v>5</v>
      </c>
      <c r="BM546" t="s">
        <v>128</v>
      </c>
      <c r="BN546">
        <v>0.04</v>
      </c>
      <c r="BO546" t="s">
        <v>5</v>
      </c>
      <c r="BP546">
        <v>1</v>
      </c>
      <c r="BQ546" t="s">
        <v>325</v>
      </c>
      <c r="BR546" t="s">
        <v>8</v>
      </c>
      <c r="BS546" t="s">
        <v>318</v>
      </c>
      <c r="BT546">
        <v>1</v>
      </c>
      <c r="BU546" t="s">
        <v>6</v>
      </c>
      <c r="BV546" t="s">
        <v>5</v>
      </c>
      <c r="BW546">
        <v>514</v>
      </c>
      <c r="BX546" t="s">
        <v>3</v>
      </c>
      <c r="BY546">
        <v>1</v>
      </c>
      <c r="BZ546" t="s">
        <v>29</v>
      </c>
      <c r="CA546" t="s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5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0</v>
      </c>
      <c r="DN546">
        <f>SUM($CB546,$CC546:CK546)-SUM($EC546:EL546)</f>
        <v>-10</v>
      </c>
      <c r="DO546">
        <f>SUM($CB546,$CC546:CL546)-SUM($EC546:EM546)</f>
        <v>-50</v>
      </c>
      <c r="DP546">
        <f>SUM($CB546,$CC546:CM546)-SUM($EC546:EN546)</f>
        <v>-105</v>
      </c>
      <c r="DQ546">
        <f>SUM($CB546,$CC546:CN546)-SUM($EC546:EO546)</f>
        <v>-160</v>
      </c>
      <c r="DR546">
        <f>SUM($CB546,$CC546:CO546)-SUM($EC546:EP546)</f>
        <v>-195</v>
      </c>
      <c r="DS546">
        <f>SUM($CB546,$CC546:CP546)-SUM($EC546:EQ546)</f>
        <v>-195</v>
      </c>
      <c r="DT546">
        <f>SUM($CB546,$CC546:CQ546)-SUM($EC546:ER546)</f>
        <v>-195</v>
      </c>
      <c r="DU546">
        <f>SUM($CB546,$CC546:CR546)-SUM($EC546:ES546)</f>
        <v>-195</v>
      </c>
      <c r="DV546">
        <f>SUM($CB546,$CC546:CS546)-SUM($EC546:ET546)</f>
        <v>-195</v>
      </c>
      <c r="DW546">
        <f>SUM($CB546,$CC546:CT546)-SUM($EC546:EU546)</f>
        <v>-195</v>
      </c>
      <c r="DX546">
        <f>SUM($CB546,$CC546:CU546)-SUM($EC546:EV546)</f>
        <v>-195</v>
      </c>
      <c r="DY546">
        <f>SUM($CB546,$CC546:CV546)-SUM($EC546:EW546)</f>
        <v>-195</v>
      </c>
      <c r="DZ546">
        <f>SUM($CB546,$CC546:CW546)-SUM($EC546:EX546)</f>
        <v>-195</v>
      </c>
      <c r="EA546">
        <f>SUM($CB546,$CC546:CX546)-SUM($EC546:EY546)</f>
        <v>-195</v>
      </c>
      <c r="EB546">
        <f>SUM($CB546,$CC546:CY546)-SUM($EC546:EZ546)</f>
        <v>-195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10</v>
      </c>
      <c r="EM546" cm="1">
        <f t="array" ref="EM546">SUMPRODUCT($K546:$AJ546,TRANSPOSE(EM$4:EM$29))</f>
        <v>40</v>
      </c>
      <c r="EN546" cm="1">
        <f t="array" ref="EN546">SUMPRODUCT($K546:$AJ546,TRANSPOSE(EN$4:EN$29))</f>
        <v>55</v>
      </c>
      <c r="EO546" cm="1">
        <f t="array" ref="EO546">SUMPRODUCT($K546:$AJ546,TRANSPOSE(EO$4:EO$29))</f>
        <v>55</v>
      </c>
      <c r="EP546" cm="1">
        <f t="array" ref="EP546">SUMPRODUCT($K546:$AJ546,TRANSPOSE(EP$4:EP$29))</f>
        <v>35</v>
      </c>
      <c r="EQ546" cm="1">
        <f t="array" ref="EQ546">SUMPRODUCT($K546:$AJ546,TRANSPOSE(EQ$4:EQ$29))</f>
        <v>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22"/>
        <v>0</v>
      </c>
      <c r="FB546" t="b">
        <f t="shared" si="123"/>
        <v>1</v>
      </c>
    </row>
    <row r="547" spans="1:158" hidden="1" x14ac:dyDescent="0.2">
      <c r="A547">
        <v>650</v>
      </c>
      <c r="B547" s="7" t="s">
        <v>411</v>
      </c>
      <c r="C547" t="s">
        <v>17</v>
      </c>
      <c r="D547">
        <v>512306846</v>
      </c>
      <c r="E547" t="s">
        <v>349</v>
      </c>
      <c r="F547">
        <v>413820555</v>
      </c>
      <c r="G547" t="s">
        <v>6</v>
      </c>
      <c r="H547" s="1">
        <v>2</v>
      </c>
      <c r="I547" s="1">
        <v>40</v>
      </c>
      <c r="J547" s="1">
        <f>VLOOKUP(B547,'[4]AVL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9"/>
        <v>12600</v>
      </c>
      <c r="AL547" s="1">
        <f t="shared" si="120"/>
        <v>16000</v>
      </c>
      <c r="AM547" s="1">
        <f t="shared" si="124"/>
        <v>1638</v>
      </c>
      <c r="AN547" s="1">
        <f t="shared" si="125"/>
        <v>2080</v>
      </c>
      <c r="AO547" s="1">
        <f t="shared" si="126"/>
        <v>442</v>
      </c>
      <c r="AP547" s="1" t="s">
        <v>26</v>
      </c>
      <c r="AQ547" s="1">
        <f>VLOOKUP($B547,'[2]AVL F03 05.05.26_לעבוד'!$B$29:$H$721,6,)</f>
        <v>0</v>
      </c>
      <c r="AR547" s="1" t="s">
        <v>25</v>
      </c>
      <c r="AS547" s="1" t="s">
        <v>93</v>
      </c>
      <c r="AT547">
        <f t="shared" si="121"/>
        <v>5.2</v>
      </c>
      <c r="AU547" t="str">
        <f>VLOOKUP(B547,'[3]AVL F03 05.05.26_לעבוד'!$B$27:$B$694,1,)</f>
        <v>MS16995-18</v>
      </c>
      <c r="AW547" t="s">
        <v>1767</v>
      </c>
      <c r="AX547">
        <v>1</v>
      </c>
      <c r="AY547">
        <v>0.13</v>
      </c>
      <c r="AZ547" t="s">
        <v>0</v>
      </c>
      <c r="BA547">
        <v>2</v>
      </c>
      <c r="BB547" t="s">
        <v>132</v>
      </c>
      <c r="BC547">
        <v>97</v>
      </c>
      <c r="BD547">
        <v>105</v>
      </c>
      <c r="BE547" t="s">
        <v>185</v>
      </c>
      <c r="BF547">
        <v>19000</v>
      </c>
      <c r="BG547">
        <v>0.13</v>
      </c>
      <c r="BH547">
        <v>20</v>
      </c>
      <c r="BI547" t="s">
        <v>11</v>
      </c>
      <c r="BJ547" t="s">
        <v>319</v>
      </c>
      <c r="BK547" t="s">
        <v>129</v>
      </c>
      <c r="BL547" t="s">
        <v>5</v>
      </c>
      <c r="BM547" t="s">
        <v>128</v>
      </c>
      <c r="BN547">
        <v>0.13</v>
      </c>
      <c r="BO547" t="s">
        <v>5</v>
      </c>
      <c r="BP547">
        <v>1</v>
      </c>
      <c r="BQ547" t="s">
        <v>5</v>
      </c>
      <c r="BR547" t="s">
        <v>8</v>
      </c>
      <c r="BS547" t="s">
        <v>318</v>
      </c>
      <c r="BT547">
        <v>8000</v>
      </c>
      <c r="BU547" t="s">
        <v>6</v>
      </c>
      <c r="BV547" t="s">
        <v>317</v>
      </c>
      <c r="BW547">
        <v>500</v>
      </c>
      <c r="BX547" t="s">
        <v>3</v>
      </c>
      <c r="BY547">
        <v>1</v>
      </c>
      <c r="BZ547" t="s">
        <v>29</v>
      </c>
      <c r="CA547" t="s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340</v>
      </c>
      <c r="DO547">
        <f>SUM($CB547,$CC547:CL547)-SUM($EC547:EM547)</f>
        <v>-1260</v>
      </c>
      <c r="DP547">
        <f>SUM($CB547,$CC547:CM547)-SUM($EC547:EN547)</f>
        <v>-3320</v>
      </c>
      <c r="DQ547">
        <f>SUM($CB547,$CC547:CN547)-SUM($EC547:EO547)</f>
        <v>-5380</v>
      </c>
      <c r="DR547">
        <f>SUM($CB547,$CC547:CO547)-SUM($EC547:EP547)</f>
        <v>-7200</v>
      </c>
      <c r="DS547">
        <f>SUM($CB547,$CC547:CP547)-SUM($EC547:EQ547)</f>
        <v>-7200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400</v>
      </c>
      <c r="EM547" cm="1">
        <f t="array" ref="EM547">SUMPRODUCT($K547:$AJ547,TRANSPOSE(EM$4:EM$29))</f>
        <v>1600</v>
      </c>
      <c r="EN547" cm="1">
        <f t="array" ref="EN547">SUMPRODUCT($K547:$AJ547,TRANSPOSE(EN$4:EN$29))</f>
        <v>2060</v>
      </c>
      <c r="EO547" cm="1">
        <f t="array" ref="EO547">SUMPRODUCT($K547:$AJ547,TRANSPOSE(EO$4:EO$29))</f>
        <v>2060</v>
      </c>
      <c r="EP547" cm="1">
        <f t="array" ref="EP547">SUMPRODUCT($K547:$AJ547,TRANSPOSE(EP$4:EP$29))</f>
        <v>1820</v>
      </c>
      <c r="EQ547" cm="1">
        <f t="array" ref="EQ547">SUMPRODUCT($K547:$AJ547,TRANSPOSE(EQ$4:EQ$29))</f>
        <v>0</v>
      </c>
      <c r="ER547" cm="1">
        <f t="array" ref="ER547">SUMPRODUCT($K547:$AJ547,TRANSPOSE(ER$4:ER$29))</f>
        <v>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22"/>
        <v>0</v>
      </c>
      <c r="FB547" t="b">
        <f t="shared" si="123"/>
        <v>0</v>
      </c>
    </row>
    <row r="548" spans="1:158" hidden="1" x14ac:dyDescent="0.2">
      <c r="A548">
        <v>651</v>
      </c>
      <c r="B548" s="7" t="s">
        <v>410</v>
      </c>
      <c r="C548" t="s">
        <v>17</v>
      </c>
      <c r="D548">
        <v>512306762</v>
      </c>
      <c r="E548" t="s">
        <v>349</v>
      </c>
      <c r="F548">
        <v>401436173</v>
      </c>
      <c r="G548" t="s">
        <v>6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9"/>
        <v>315</v>
      </c>
      <c r="AL548" s="1">
        <f t="shared" si="120"/>
        <v>315</v>
      </c>
      <c r="AM548" s="1">
        <f t="shared" si="124"/>
        <v>28.349999999999998</v>
      </c>
      <c r="AN548" s="1">
        <f t="shared" si="125"/>
        <v>28.349999999999998</v>
      </c>
      <c r="AO548" s="1">
        <f t="shared" si="126"/>
        <v>0</v>
      </c>
      <c r="AP548" s="1" t="s">
        <v>85</v>
      </c>
      <c r="AQ548" s="1" t="str">
        <f>VLOOKUP($B548,'[2]AVL F03 05.05.26_לעבוד'!$B$29:$H$721,6,)</f>
        <v xml:space="preserve">26/07/26 חדש ב AVL , יסופק כ BFE </v>
      </c>
      <c r="AR548" s="1" t="s">
        <v>68</v>
      </c>
      <c r="AS548" s="1" t="s">
        <v>93</v>
      </c>
      <c r="AT548">
        <f t="shared" si="121"/>
        <v>0.09</v>
      </c>
      <c r="AU548" t="e">
        <f>VLOOKUP(B548,'[3]AVL F03 05.05.26_לעבוד'!$B$27:$B$694,1,)</f>
        <v>#N/A</v>
      </c>
      <c r="AV548" t="s">
        <v>323</v>
      </c>
      <c r="AW548" t="s">
        <v>1785</v>
      </c>
      <c r="AX548">
        <v>1</v>
      </c>
      <c r="AY548">
        <v>0.09</v>
      </c>
      <c r="AZ548" t="s">
        <v>0</v>
      </c>
      <c r="BA548">
        <v>2</v>
      </c>
      <c r="BB548" t="s">
        <v>132</v>
      </c>
      <c r="BC548">
        <v>97</v>
      </c>
      <c r="BD548">
        <v>162</v>
      </c>
      <c r="BE548" t="s">
        <v>185</v>
      </c>
      <c r="BF548">
        <v>1</v>
      </c>
      <c r="BG548">
        <v>0.9</v>
      </c>
      <c r="BH548">
        <v>20</v>
      </c>
      <c r="BI548" t="s">
        <v>11</v>
      </c>
      <c r="BJ548" t="s">
        <v>319</v>
      </c>
      <c r="BK548" t="s">
        <v>129</v>
      </c>
      <c r="BL548" t="s">
        <v>5</v>
      </c>
      <c r="BM548" t="s">
        <v>128</v>
      </c>
      <c r="BN548">
        <v>0.09</v>
      </c>
      <c r="BO548" t="s">
        <v>5</v>
      </c>
      <c r="BP548">
        <v>1</v>
      </c>
      <c r="BQ548" t="s">
        <v>5</v>
      </c>
      <c r="BR548" t="s">
        <v>8</v>
      </c>
      <c r="BS548" t="s">
        <v>318</v>
      </c>
      <c r="BT548">
        <v>1</v>
      </c>
      <c r="BU548" t="s">
        <v>6</v>
      </c>
      <c r="BV548" t="s">
        <v>317</v>
      </c>
      <c r="BW548">
        <v>500</v>
      </c>
      <c r="BX548" t="s">
        <v>3</v>
      </c>
      <c r="BY548">
        <v>1</v>
      </c>
      <c r="BZ548" t="s">
        <v>29</v>
      </c>
      <c r="CA548" t="s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5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0</v>
      </c>
      <c r="DN548">
        <f>SUM($CB548,$CC548:CK548)-SUM($EC548:EL548)</f>
        <v>-10</v>
      </c>
      <c r="DO548">
        <f>SUM($CB548,$CC548:CL548)-SUM($EC548:EM548)</f>
        <v>-50</v>
      </c>
      <c r="DP548">
        <f>SUM($CB548,$CC548:CM548)-SUM($EC548:EN548)</f>
        <v>-105</v>
      </c>
      <c r="DQ548">
        <f>SUM($CB548,$CC548:CN548)-SUM($EC548:EO548)</f>
        <v>-160</v>
      </c>
      <c r="DR548">
        <f>SUM($CB548,$CC548:CO548)-SUM($EC548:EP548)</f>
        <v>-195</v>
      </c>
      <c r="DS548">
        <f>SUM($CB548,$CC548:CP548)-SUM($EC548:EQ548)</f>
        <v>-195</v>
      </c>
      <c r="DT548">
        <f>SUM($CB548,$CC548:CQ548)-SUM($EC548:ER548)</f>
        <v>-195</v>
      </c>
      <c r="DU548">
        <f>SUM($CB548,$CC548:CR548)-SUM($EC548:ES548)</f>
        <v>-195</v>
      </c>
      <c r="DV548">
        <f>SUM($CB548,$CC548:CS548)-SUM($EC548:ET548)</f>
        <v>-195</v>
      </c>
      <c r="DW548">
        <f>SUM($CB548,$CC548:CT548)-SUM($EC548:EU548)</f>
        <v>-195</v>
      </c>
      <c r="DX548">
        <f>SUM($CB548,$CC548:CU548)-SUM($EC548:EV548)</f>
        <v>-195</v>
      </c>
      <c r="DY548">
        <f>SUM($CB548,$CC548:CV548)-SUM($EC548:EW548)</f>
        <v>-195</v>
      </c>
      <c r="DZ548">
        <f>SUM($CB548,$CC548:CW548)-SUM($EC548:EX548)</f>
        <v>-195</v>
      </c>
      <c r="EA548">
        <f>SUM($CB548,$CC548:CX548)-SUM($EC548:EY548)</f>
        <v>-195</v>
      </c>
      <c r="EB548">
        <f>SUM($CB548,$CC548:CY548)-SUM($EC548:EZ548)</f>
        <v>-195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10</v>
      </c>
      <c r="EM548" cm="1">
        <f t="array" ref="EM548">SUMPRODUCT($K548:$AJ548,TRANSPOSE(EM$4:EM$29))</f>
        <v>40</v>
      </c>
      <c r="EN548" cm="1">
        <f t="array" ref="EN548">SUMPRODUCT($K548:$AJ548,TRANSPOSE(EN$4:EN$29))</f>
        <v>55</v>
      </c>
      <c r="EO548" cm="1">
        <f t="array" ref="EO548">SUMPRODUCT($K548:$AJ548,TRANSPOSE(EO$4:EO$29))</f>
        <v>55</v>
      </c>
      <c r="EP548" cm="1">
        <f t="array" ref="EP548">SUMPRODUCT($K548:$AJ548,TRANSPOSE(EP$4:EP$29))</f>
        <v>35</v>
      </c>
      <c r="EQ548" cm="1">
        <f t="array" ref="EQ548">SUMPRODUCT($K548:$AJ548,TRANSPOSE(EQ$4:EQ$29))</f>
        <v>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22"/>
        <v>0</v>
      </c>
      <c r="FB548" t="b">
        <f t="shared" si="123"/>
        <v>1</v>
      </c>
    </row>
    <row r="549" spans="1:158" hidden="1" x14ac:dyDescent="0.2">
      <c r="A549">
        <v>652</v>
      </c>
      <c r="B549" s="7" t="s">
        <v>409</v>
      </c>
      <c r="C549" t="s">
        <v>17</v>
      </c>
      <c r="D549">
        <v>512309691</v>
      </c>
      <c r="E549" t="s">
        <v>349</v>
      </c>
      <c r="F549">
        <v>413820558</v>
      </c>
      <c r="G549" t="s">
        <v>6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9"/>
        <v>315</v>
      </c>
      <c r="AL549" s="1">
        <f t="shared" si="120"/>
        <v>315</v>
      </c>
      <c r="AM549" s="1">
        <f t="shared" si="124"/>
        <v>53.550000000000004</v>
      </c>
      <c r="AN549" s="1">
        <f t="shared" si="125"/>
        <v>53.550000000000004</v>
      </c>
      <c r="AO549" s="1">
        <f t="shared" si="126"/>
        <v>0</v>
      </c>
      <c r="AP549" s="1" t="s">
        <v>85</v>
      </c>
      <c r="AQ549" s="1" t="str">
        <f>VLOOKUP($B549,'[2]AVL F03 05.05.26_לעבוד'!$B$29:$H$721,6,)</f>
        <v xml:space="preserve">26/07/26 חדש ב AVL , יסופק כ BFE </v>
      </c>
      <c r="AR549" s="1" t="s">
        <v>68</v>
      </c>
      <c r="AS549" s="1" t="s">
        <v>93</v>
      </c>
      <c r="AT549">
        <f t="shared" si="121"/>
        <v>0.17</v>
      </c>
      <c r="AU549" t="e">
        <f>VLOOKUP(B549,'[3]AVL F03 05.05.26_לעבוד'!$B$27:$B$694,1,)</f>
        <v>#N/A</v>
      </c>
      <c r="AV549" t="s">
        <v>323</v>
      </c>
      <c r="AW549" t="s">
        <v>1785</v>
      </c>
      <c r="AX549">
        <v>1</v>
      </c>
      <c r="AY549">
        <v>0.17</v>
      </c>
      <c r="AZ549" t="s">
        <v>0</v>
      </c>
      <c r="BA549">
        <v>2</v>
      </c>
      <c r="BB549" t="s">
        <v>132</v>
      </c>
      <c r="BC549">
        <v>97</v>
      </c>
      <c r="BD549">
        <v>183</v>
      </c>
      <c r="BE549" t="s">
        <v>185</v>
      </c>
      <c r="BF549">
        <v>9000</v>
      </c>
      <c r="BG549">
        <v>0.17</v>
      </c>
      <c r="BH549">
        <v>20</v>
      </c>
      <c r="BI549" t="s">
        <v>11</v>
      </c>
      <c r="BJ549" t="s">
        <v>319</v>
      </c>
      <c r="BK549" t="s">
        <v>129</v>
      </c>
      <c r="BL549" t="s">
        <v>5</v>
      </c>
      <c r="BM549" t="s">
        <v>128</v>
      </c>
      <c r="BN549">
        <v>0.17</v>
      </c>
      <c r="BO549" t="s">
        <v>5</v>
      </c>
      <c r="BP549">
        <v>1</v>
      </c>
      <c r="BQ549" t="s">
        <v>5</v>
      </c>
      <c r="BR549" t="s">
        <v>8</v>
      </c>
      <c r="BS549" t="s">
        <v>318</v>
      </c>
      <c r="BT549">
        <v>1</v>
      </c>
      <c r="BU549" t="s">
        <v>6</v>
      </c>
      <c r="BV549" t="s">
        <v>317</v>
      </c>
      <c r="BW549">
        <v>500</v>
      </c>
      <c r="BX549" t="s">
        <v>3</v>
      </c>
      <c r="BY549">
        <v>1</v>
      </c>
      <c r="BZ549" t="s">
        <v>29</v>
      </c>
      <c r="CA549" t="s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5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0</v>
      </c>
      <c r="DN549">
        <f>SUM($CB549,$CC549:CK549)-SUM($EC549:EL549)</f>
        <v>-10</v>
      </c>
      <c r="DO549">
        <f>SUM($CB549,$CC549:CL549)-SUM($EC549:EM549)</f>
        <v>-50</v>
      </c>
      <c r="DP549">
        <f>SUM($CB549,$CC549:CM549)-SUM($EC549:EN549)</f>
        <v>-105</v>
      </c>
      <c r="DQ549">
        <f>SUM($CB549,$CC549:CN549)-SUM($EC549:EO549)</f>
        <v>-160</v>
      </c>
      <c r="DR549">
        <f>SUM($CB549,$CC549:CO549)-SUM($EC549:EP549)</f>
        <v>-195</v>
      </c>
      <c r="DS549">
        <f>SUM($CB549,$CC549:CP549)-SUM($EC549:EQ549)</f>
        <v>-195</v>
      </c>
      <c r="DT549">
        <f>SUM($CB549,$CC549:CQ549)-SUM($EC549:ER549)</f>
        <v>-195</v>
      </c>
      <c r="DU549">
        <f>SUM($CB549,$CC549:CR549)-SUM($EC549:ES549)</f>
        <v>-195</v>
      </c>
      <c r="DV549">
        <f>SUM($CB549,$CC549:CS549)-SUM($EC549:ET549)</f>
        <v>-195</v>
      </c>
      <c r="DW549">
        <f>SUM($CB549,$CC549:CT549)-SUM($EC549:EU549)</f>
        <v>-195</v>
      </c>
      <c r="DX549">
        <f>SUM($CB549,$CC549:CU549)-SUM($EC549:EV549)</f>
        <v>-195</v>
      </c>
      <c r="DY549">
        <f>SUM($CB549,$CC549:CV549)-SUM($EC549:EW549)</f>
        <v>-195</v>
      </c>
      <c r="DZ549">
        <f>SUM($CB549,$CC549:CW549)-SUM($EC549:EX549)</f>
        <v>-195</v>
      </c>
      <c r="EA549">
        <f>SUM($CB549,$CC549:CX549)-SUM($EC549:EY549)</f>
        <v>-195</v>
      </c>
      <c r="EB549">
        <f>SUM($CB549,$CC549:CY549)-SUM($EC549:EZ549)</f>
        <v>-195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10</v>
      </c>
      <c r="EM549" cm="1">
        <f t="array" ref="EM549">SUMPRODUCT($K549:$AJ549,TRANSPOSE(EM$4:EM$29))</f>
        <v>40</v>
      </c>
      <c r="EN549" cm="1">
        <f t="array" ref="EN549">SUMPRODUCT($K549:$AJ549,TRANSPOSE(EN$4:EN$29))</f>
        <v>55</v>
      </c>
      <c r="EO549" cm="1">
        <f t="array" ref="EO549">SUMPRODUCT($K549:$AJ549,TRANSPOSE(EO$4:EO$29))</f>
        <v>55</v>
      </c>
      <c r="EP549" cm="1">
        <f t="array" ref="EP549">SUMPRODUCT($K549:$AJ549,TRANSPOSE(EP$4:EP$29))</f>
        <v>35</v>
      </c>
      <c r="EQ549" cm="1">
        <f t="array" ref="EQ549">SUMPRODUCT($K549:$AJ549,TRANSPOSE(EQ$4:EQ$29))</f>
        <v>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22"/>
        <v>0</v>
      </c>
      <c r="FB549" t="b">
        <f t="shared" si="123"/>
        <v>1</v>
      </c>
    </row>
    <row r="550" spans="1:158" hidden="1" x14ac:dyDescent="0.2">
      <c r="A550">
        <v>654</v>
      </c>
      <c r="B550" s="7" t="s">
        <v>408</v>
      </c>
      <c r="C550" t="s">
        <v>17</v>
      </c>
      <c r="D550">
        <v>512313180</v>
      </c>
      <c r="E550" t="s">
        <v>320</v>
      </c>
      <c r="F550">
        <v>401411658</v>
      </c>
      <c r="G550" t="s">
        <v>6</v>
      </c>
      <c r="H550" s="1">
        <v>2</v>
      </c>
      <c r="I550" s="1">
        <v>4</v>
      </c>
      <c r="J550" s="1">
        <f>VLOOKUP(B550,'[4]AVL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9"/>
        <v>630</v>
      </c>
      <c r="AL550" s="1">
        <f t="shared" si="120"/>
        <v>1000</v>
      </c>
      <c r="AM550" s="1">
        <f t="shared" si="124"/>
        <v>18.899999999999999</v>
      </c>
      <c r="AN550" s="1">
        <f t="shared" si="125"/>
        <v>30</v>
      </c>
      <c r="AO550" s="1">
        <f t="shared" si="126"/>
        <v>11.100000000000001</v>
      </c>
      <c r="AP550" s="1" t="s">
        <v>26</v>
      </c>
      <c r="AQ550" s="1">
        <f>VLOOKUP($B550,'[2]AVL F03 05.05.26_לעבוד'!$B$29:$H$721,6,)</f>
        <v>0</v>
      </c>
      <c r="AR550" s="1" t="s">
        <v>25</v>
      </c>
      <c r="AS550" s="1" t="s">
        <v>93</v>
      </c>
      <c r="AT550">
        <f t="shared" si="121"/>
        <v>0.06</v>
      </c>
      <c r="AU550" t="str">
        <f>VLOOKUP(B550,'[3]AVL F03 05.05.26_לעבוד'!$B$27:$B$694,1,)</f>
        <v>MS24693-C2</v>
      </c>
      <c r="AW550" t="s">
        <v>1726</v>
      </c>
      <c r="AX550">
        <v>1</v>
      </c>
      <c r="AY550">
        <v>0.03</v>
      </c>
      <c r="AZ550" t="s">
        <v>0</v>
      </c>
      <c r="BA550">
        <v>2</v>
      </c>
      <c r="BB550" t="s">
        <v>132</v>
      </c>
      <c r="BC550">
        <v>97</v>
      </c>
      <c r="BD550">
        <v>56</v>
      </c>
      <c r="BE550" t="s">
        <v>185</v>
      </c>
      <c r="BF550">
        <v>20000</v>
      </c>
      <c r="BG550">
        <v>0.3</v>
      </c>
      <c r="BH550">
        <v>20</v>
      </c>
      <c r="BI550" t="s">
        <v>11</v>
      </c>
      <c r="BJ550" t="s">
        <v>319</v>
      </c>
      <c r="BK550" t="s">
        <v>129</v>
      </c>
      <c r="BL550" t="s">
        <v>5</v>
      </c>
      <c r="BM550" t="s">
        <v>128</v>
      </c>
      <c r="BN550">
        <v>0.03</v>
      </c>
      <c r="BO550" t="s">
        <v>5</v>
      </c>
      <c r="BP550">
        <v>840</v>
      </c>
      <c r="BQ550" t="s">
        <v>325</v>
      </c>
      <c r="BR550" t="s">
        <v>8</v>
      </c>
      <c r="BS550" t="s">
        <v>318</v>
      </c>
      <c r="BT550">
        <v>1000</v>
      </c>
      <c r="BU550" t="s">
        <v>6</v>
      </c>
      <c r="BV550" t="s">
        <v>317</v>
      </c>
      <c r="BW550" t="s">
        <v>121</v>
      </c>
      <c r="BX550" t="s">
        <v>3</v>
      </c>
      <c r="BY550">
        <v>1</v>
      </c>
      <c r="BZ550" t="s">
        <v>29</v>
      </c>
      <c r="CA550" t="s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900</v>
      </c>
      <c r="DO550">
        <f>SUM($CB550,$CC550:CL550)-SUM($EC550:EM550)</f>
        <v>780</v>
      </c>
      <c r="DP550">
        <f>SUM($CB550,$CC550:CM550)-SUM($EC550:EN550)</f>
        <v>680</v>
      </c>
      <c r="DQ550">
        <f>SUM($CB550,$CC550:CN550)-SUM($EC550:EO550)</f>
        <v>600</v>
      </c>
      <c r="DR550">
        <f>SUM($CB550,$CC550:CO550)-SUM($EC550:EP550)</f>
        <v>500</v>
      </c>
      <c r="DS550">
        <f>SUM($CB550,$CC550:CP550)-SUM($EC550:EQ550)</f>
        <v>500</v>
      </c>
      <c r="DT550">
        <f>SUM($CB550,$CC550:CQ550)-SUM($EC550:ER550)</f>
        <v>500</v>
      </c>
      <c r="DU550">
        <f>SUM($CB550,$CC550:CR550)-SUM($EC550:ES550)</f>
        <v>500</v>
      </c>
      <c r="DV550">
        <f>SUM($CB550,$CC550:CS550)-SUM($EC550:ET550)</f>
        <v>500</v>
      </c>
      <c r="DW550">
        <f>SUM($CB550,$CC550:CT550)-SUM($EC550:EU550)</f>
        <v>500</v>
      </c>
      <c r="DX550">
        <f>SUM($CB550,$CC550:CU550)-SUM($EC550:EV550)</f>
        <v>500</v>
      </c>
      <c r="DY550">
        <f>SUM($CB550,$CC550:CV550)-SUM($EC550:EW550)</f>
        <v>500</v>
      </c>
      <c r="DZ550">
        <f>SUM($CB550,$CC550:CW550)-SUM($EC550:EX550)</f>
        <v>500</v>
      </c>
      <c r="EA550">
        <f>SUM($CB550,$CC550:CX550)-SUM($EC550:EY550)</f>
        <v>500</v>
      </c>
      <c r="EB550">
        <f>SUM($CB550,$CC550:CY550)-SUM($EC550:EZ550)</f>
        <v>500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80</v>
      </c>
      <c r="EM550" cm="1">
        <f t="array" ref="EM550">SUMPRODUCT($K550:$AJ550,TRANSPOSE(EM$4:EM$29))</f>
        <v>120</v>
      </c>
      <c r="EN550" cm="1">
        <f t="array" ref="EN550">SUMPRODUCT($K550:$AJ550,TRANSPOSE(EN$4:EN$29))</f>
        <v>100</v>
      </c>
      <c r="EO550" cm="1">
        <f t="array" ref="EO550">SUMPRODUCT($K550:$AJ550,TRANSPOSE(EO$4:EO$29))</f>
        <v>80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22"/>
        <v>100</v>
      </c>
      <c r="FB550" t="b">
        <f t="shared" si="123"/>
        <v>0</v>
      </c>
    </row>
    <row r="551" spans="1:158" hidden="1" x14ac:dyDescent="0.2">
      <c r="A551">
        <v>656</v>
      </c>
      <c r="B551" s="7" t="s">
        <v>407</v>
      </c>
      <c r="C551" t="s">
        <v>17</v>
      </c>
      <c r="D551">
        <v>512316795</v>
      </c>
      <c r="E551" t="s">
        <v>320</v>
      </c>
      <c r="G551" t="s">
        <v>6</v>
      </c>
      <c r="H551" s="1">
        <v>2</v>
      </c>
      <c r="I551" s="1">
        <v>40</v>
      </c>
      <c r="J551" s="1">
        <f>VLOOKUP(B551,'[4]AVL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9"/>
        <v>12600</v>
      </c>
      <c r="AL551" s="1">
        <f t="shared" si="120"/>
        <v>16000</v>
      </c>
      <c r="AM551" s="1">
        <f t="shared" si="124"/>
        <v>882.00000000000011</v>
      </c>
      <c r="AN551" s="1">
        <f t="shared" si="125"/>
        <v>1120</v>
      </c>
      <c r="AO551" s="1">
        <f t="shared" si="126"/>
        <v>237.99999999999989</v>
      </c>
      <c r="AP551" s="1" t="s">
        <v>26</v>
      </c>
      <c r="AQ551" s="1">
        <f>VLOOKUP($B551,'[2]AVL F03 05.05.26_לעבוד'!$B$29:$H$721,6,)</f>
        <v>0</v>
      </c>
      <c r="AR551" s="1" t="s">
        <v>25</v>
      </c>
      <c r="AS551" s="1" t="s">
        <v>93</v>
      </c>
      <c r="AT551">
        <f t="shared" si="121"/>
        <v>2.8000000000000003</v>
      </c>
      <c r="AU551" t="str">
        <f>VLOOKUP(B551,'[3]AVL F03 05.05.26_לעבוד'!$B$27:$B$694,1,)</f>
        <v>MS24693-C270</v>
      </c>
      <c r="AW551" t="s">
        <v>1726</v>
      </c>
      <c r="AX551">
        <v>1</v>
      </c>
      <c r="AY551">
        <v>7.0000000000000007E-2</v>
      </c>
      <c r="AZ551" t="s">
        <v>0</v>
      </c>
      <c r="BA551">
        <v>2</v>
      </c>
      <c r="BB551" t="s">
        <v>132</v>
      </c>
      <c r="BC551">
        <v>97</v>
      </c>
      <c r="BD551">
        <v>28</v>
      </c>
      <c r="BE551" t="s">
        <v>185</v>
      </c>
      <c r="BF551">
        <v>1950</v>
      </c>
      <c r="BG551">
        <v>0.7</v>
      </c>
      <c r="BH551">
        <v>20</v>
      </c>
      <c r="BI551" t="s">
        <v>11</v>
      </c>
      <c r="BJ551" t="s">
        <v>319</v>
      </c>
      <c r="BK551" t="s">
        <v>129</v>
      </c>
      <c r="BL551" t="s">
        <v>5</v>
      </c>
      <c r="BM551" t="s">
        <v>128</v>
      </c>
      <c r="BN551">
        <v>7.0000000000000007E-2</v>
      </c>
      <c r="BO551" t="s">
        <v>5</v>
      </c>
      <c r="BP551">
        <v>1</v>
      </c>
      <c r="BQ551" t="s">
        <v>5</v>
      </c>
      <c r="BR551" t="s">
        <v>8</v>
      </c>
      <c r="BS551" t="s">
        <v>318</v>
      </c>
      <c r="BT551">
        <v>8000</v>
      </c>
      <c r="BU551" t="s">
        <v>6</v>
      </c>
      <c r="BV551" t="s">
        <v>5</v>
      </c>
      <c r="BW551" t="s">
        <v>121</v>
      </c>
      <c r="BX551" t="s">
        <v>3</v>
      </c>
      <c r="BY551">
        <v>1</v>
      </c>
      <c r="BZ551" t="s">
        <v>29</v>
      </c>
      <c r="CA551" t="s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6400</v>
      </c>
      <c r="DP551">
        <f>SUM($CB551,$CC551:CM551)-SUM($EC551:EN551)</f>
        <v>4400</v>
      </c>
      <c r="DQ551">
        <f>SUM($CB551,$CC551:CN551)-SUM($EC551:EO551)</f>
        <v>2400</v>
      </c>
      <c r="DR551">
        <f>SUM($CB551,$CC551:CO551)-SUM($EC551:EP551)</f>
        <v>400</v>
      </c>
      <c r="DS551">
        <f>SUM($CB551,$CC551:CP551)-SUM($EC551:EQ551)</f>
        <v>400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1600</v>
      </c>
      <c r="EN551" cm="1">
        <f t="array" ref="EN551">SUMPRODUCT($K551:$AJ551,TRANSPOSE(EN$4:EN$29))</f>
        <v>2000</v>
      </c>
      <c r="EO551" cm="1">
        <f t="array" ref="EO551">SUMPRODUCT($K551:$AJ551,TRANSPOSE(EO$4:EO$29))</f>
        <v>2000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0</v>
      </c>
      <c r="ER551" cm="1">
        <f t="array" ref="ER551">SUMPRODUCT($K551:$AJ551,TRANSPOSE(ER$4:ER$29))</f>
        <v>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22"/>
        <v>0</v>
      </c>
      <c r="FB551" t="b">
        <f t="shared" si="123"/>
        <v>0</v>
      </c>
    </row>
    <row r="552" spans="1:158" hidden="1" x14ac:dyDescent="0.2">
      <c r="A552">
        <v>657</v>
      </c>
      <c r="B552" s="7" t="s">
        <v>406</v>
      </c>
      <c r="C552" t="s">
        <v>17</v>
      </c>
      <c r="D552">
        <v>512315201</v>
      </c>
      <c r="E552" t="s">
        <v>404</v>
      </c>
      <c r="F552">
        <v>401313358</v>
      </c>
      <c r="G552" t="s">
        <v>6</v>
      </c>
      <c r="H552" s="1">
        <v>2</v>
      </c>
      <c r="I552" s="1">
        <v>2</v>
      </c>
      <c r="J552" s="1">
        <f>VLOOKUP(B552,'[4]AVL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9"/>
        <v>630</v>
      </c>
      <c r="AL552" s="1">
        <f t="shared" si="120"/>
        <v>1000</v>
      </c>
      <c r="AM552" s="1">
        <f t="shared" si="124"/>
        <v>69.3</v>
      </c>
      <c r="AN552" s="1">
        <f t="shared" si="125"/>
        <v>110</v>
      </c>
      <c r="AO552" s="1">
        <f t="shared" si="126"/>
        <v>40.700000000000003</v>
      </c>
      <c r="AP552" s="1" t="s">
        <v>26</v>
      </c>
      <c r="AQ552" s="1">
        <f>VLOOKUP($B552,'[2]AVL F03 05.05.26_לעבוד'!$B$29:$H$721,6,)</f>
        <v>0</v>
      </c>
      <c r="AR552" s="1" t="s">
        <v>25</v>
      </c>
      <c r="AS552" s="1" t="s">
        <v>93</v>
      </c>
      <c r="AT552">
        <f t="shared" si="121"/>
        <v>0.22</v>
      </c>
      <c r="AU552" t="str">
        <f>VLOOKUP(B552,'[3]AVL F03 05.05.26_לעבוד'!$B$27:$B$694,1,)</f>
        <v>MS24693-C273</v>
      </c>
      <c r="AW552" t="s">
        <v>1726</v>
      </c>
      <c r="AX552">
        <v>1</v>
      </c>
      <c r="AY552">
        <v>0.11</v>
      </c>
      <c r="AZ552" t="s">
        <v>0</v>
      </c>
      <c r="BA552">
        <v>2</v>
      </c>
      <c r="BB552" t="s">
        <v>132</v>
      </c>
      <c r="BC552">
        <v>97</v>
      </c>
      <c r="BD552">
        <v>29</v>
      </c>
      <c r="BE552" t="s">
        <v>185</v>
      </c>
      <c r="BF552">
        <v>1800</v>
      </c>
      <c r="BG552">
        <v>0.11</v>
      </c>
      <c r="BH552">
        <v>20</v>
      </c>
      <c r="BI552" t="s">
        <v>11</v>
      </c>
      <c r="BJ552" t="s">
        <v>319</v>
      </c>
      <c r="BK552" t="s">
        <v>129</v>
      </c>
      <c r="BL552" t="s">
        <v>5</v>
      </c>
      <c r="BM552" t="s">
        <v>128</v>
      </c>
      <c r="BN552">
        <v>0.11</v>
      </c>
      <c r="BO552" t="s">
        <v>5</v>
      </c>
      <c r="BP552">
        <v>840</v>
      </c>
      <c r="BQ552" t="s">
        <v>5</v>
      </c>
      <c r="BR552" t="s">
        <v>8</v>
      </c>
      <c r="BS552" t="s">
        <v>318</v>
      </c>
      <c r="BT552">
        <v>1000</v>
      </c>
      <c r="BU552" t="s">
        <v>6</v>
      </c>
      <c r="BV552" t="s">
        <v>317</v>
      </c>
      <c r="BW552" t="s">
        <v>121</v>
      </c>
      <c r="BX552" t="s">
        <v>3</v>
      </c>
      <c r="BY552">
        <v>1</v>
      </c>
      <c r="BZ552" t="s">
        <v>29</v>
      </c>
      <c r="CA552" t="s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840</v>
      </c>
      <c r="DP552">
        <f>SUM($CB552,$CC552:CM552)-SUM($EC552:EN552)</f>
        <v>680</v>
      </c>
      <c r="DQ552">
        <f>SUM($CB552,$CC552:CN552)-SUM($EC552:EO552)</f>
        <v>600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120</v>
      </c>
      <c r="EN552" cm="1">
        <f t="array" ref="EN552">SUMPRODUCT($K552:$AJ552,TRANSPOSE(EN$4:EN$29))</f>
        <v>160</v>
      </c>
      <c r="EO552" cm="1">
        <f t="array" ref="EO552">SUMPRODUCT($K552:$AJ552,TRANSPOSE(EO$4:EO$29))</f>
        <v>80</v>
      </c>
      <c r="EP552" cm="1">
        <f t="array" ref="EP552">SUMPRODUCT($K552:$AJ552,TRANSPOSE(EP$4:EP$29))</f>
        <v>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22"/>
        <v>0</v>
      </c>
      <c r="FB552" t="b">
        <f t="shared" si="123"/>
        <v>0</v>
      </c>
    </row>
    <row r="553" spans="1:158" hidden="1" x14ac:dyDescent="0.2">
      <c r="A553">
        <v>658</v>
      </c>
      <c r="B553" s="7" t="s">
        <v>405</v>
      </c>
      <c r="C553" t="s">
        <v>17</v>
      </c>
      <c r="D553">
        <v>512313149</v>
      </c>
      <c r="E553" t="s">
        <v>404</v>
      </c>
      <c r="F553">
        <v>401411645</v>
      </c>
      <c r="G553" t="s">
        <v>6</v>
      </c>
      <c r="H553" s="1">
        <v>2</v>
      </c>
      <c r="I553" s="1">
        <v>24</v>
      </c>
      <c r="J553" s="1">
        <f>VLOOKUP(B553,'[4]AVL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9"/>
        <v>7560</v>
      </c>
      <c r="AL553" s="1">
        <f t="shared" si="120"/>
        <v>9600</v>
      </c>
      <c r="AM553" s="1">
        <f t="shared" si="124"/>
        <v>226.79999999999998</v>
      </c>
      <c r="AN553" s="1">
        <f t="shared" si="125"/>
        <v>288</v>
      </c>
      <c r="AO553" s="1">
        <f t="shared" si="126"/>
        <v>61.200000000000017</v>
      </c>
      <c r="AP553" s="1" t="s">
        <v>26</v>
      </c>
      <c r="AQ553" s="1" t="str">
        <f>VLOOKUP($B553,'[2]AVL F03 05.05.26_לעבוד'!$B$29:$H$721,6,)</f>
        <v>נדרשת עזרה אלתא</v>
      </c>
      <c r="AR553" s="1" t="s">
        <v>15</v>
      </c>
      <c r="AS553" s="1" t="s">
        <v>93</v>
      </c>
      <c r="AT553">
        <f t="shared" si="121"/>
        <v>0.72</v>
      </c>
      <c r="AU553" t="str">
        <f>VLOOKUP(B553,'[3]AVL F03 05.05.26_לעבוד'!$B$27:$B$694,1,)</f>
        <v>MS24693-C3</v>
      </c>
      <c r="AW553" t="s">
        <v>1788</v>
      </c>
      <c r="AX553">
        <v>1</v>
      </c>
      <c r="AY553">
        <v>0.03</v>
      </c>
      <c r="AZ553" t="s">
        <v>0</v>
      </c>
      <c r="BA553">
        <v>2</v>
      </c>
      <c r="BB553" t="s">
        <v>132</v>
      </c>
      <c r="BC553">
        <v>97</v>
      </c>
      <c r="BD553">
        <v>35</v>
      </c>
      <c r="BE553" t="s">
        <v>185</v>
      </c>
      <c r="BF553">
        <v>22000</v>
      </c>
      <c r="BG553">
        <v>0.3</v>
      </c>
      <c r="BH553">
        <v>20</v>
      </c>
      <c r="BI553" t="s">
        <v>11</v>
      </c>
      <c r="BJ553" t="s">
        <v>319</v>
      </c>
      <c r="BK553" t="s">
        <v>129</v>
      </c>
      <c r="BL553" t="s">
        <v>5</v>
      </c>
      <c r="BM553" t="s">
        <v>128</v>
      </c>
      <c r="BN553">
        <v>0.03</v>
      </c>
      <c r="BO553" t="s">
        <v>5</v>
      </c>
      <c r="BP553">
        <v>1</v>
      </c>
      <c r="BQ553" t="s">
        <v>325</v>
      </c>
      <c r="BR553" t="s">
        <v>8</v>
      </c>
      <c r="BS553" t="s">
        <v>318</v>
      </c>
      <c r="BT553">
        <v>4800</v>
      </c>
      <c r="BU553" t="s">
        <v>6</v>
      </c>
      <c r="BV553" t="s">
        <v>317</v>
      </c>
      <c r="BW553" t="s">
        <v>121</v>
      </c>
      <c r="BX553" t="s">
        <v>3</v>
      </c>
      <c r="BY553">
        <v>1</v>
      </c>
      <c r="BZ553" t="s">
        <v>29</v>
      </c>
      <c r="CA553" t="s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5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316</v>
      </c>
      <c r="DN553">
        <f>SUM($CB553,$CC553:CK553)-SUM($EC553:EL553)</f>
        <v>-264</v>
      </c>
      <c r="DO553">
        <f>SUM($CB553,$CC553:CL553)-SUM($EC553:EM553)</f>
        <v>-1384</v>
      </c>
      <c r="DP553">
        <f>SUM($CB553,$CC553:CM553)-SUM($EC553:EN553)</f>
        <v>-2604</v>
      </c>
      <c r="DQ553">
        <f>SUM($CB553,$CC553:CN553)-SUM($EC553:EO553)</f>
        <v>-3564</v>
      </c>
      <c r="DR553">
        <f>SUM($CB553,$CC553:CO553)-SUM($EC553:EP553)</f>
        <v>-4504</v>
      </c>
      <c r="DS553">
        <f>SUM($CB553,$CC553:CP553)-SUM($EC553:EQ553)</f>
        <v>-4504</v>
      </c>
      <c r="DT553">
        <f>SUM($CB553,$CC553:CQ553)-SUM($EC553:ER553)</f>
        <v>-4504</v>
      </c>
      <c r="DU553">
        <f>SUM($CB553,$CC553:CR553)-SUM($EC553:ES553)</f>
        <v>-4504</v>
      </c>
      <c r="DV553">
        <f>SUM($CB553,$CC553:CS553)-SUM($EC553:ET553)</f>
        <v>-4504</v>
      </c>
      <c r="DW553">
        <f>SUM($CB553,$CC553:CT553)-SUM($EC553:EU553)</f>
        <v>-4504</v>
      </c>
      <c r="DX553">
        <f>SUM($CB553,$CC553:CU553)-SUM($EC553:EV553)</f>
        <v>-4504</v>
      </c>
      <c r="DY553">
        <f>SUM($CB553,$CC553:CV553)-SUM($EC553:EW553)</f>
        <v>-4504</v>
      </c>
      <c r="DZ553">
        <f>SUM($CB553,$CC553:CW553)-SUM($EC553:EX553)</f>
        <v>-4504</v>
      </c>
      <c r="EA553">
        <f>SUM($CB553,$CC553:CX553)-SUM($EC553:EY553)</f>
        <v>-4504</v>
      </c>
      <c r="EB553">
        <f>SUM($CB553,$CC553:CY553)-SUM($EC553:EZ553)</f>
        <v>-4504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280</v>
      </c>
      <c r="EL553" cm="1">
        <f t="array" ref="EL553">SUMPRODUCT($K553:$AJ553,TRANSPOSE(EL$4:EL$29))</f>
        <v>580</v>
      </c>
      <c r="EM553" cm="1">
        <f t="array" ref="EM553">SUMPRODUCT($K553:$AJ553,TRANSPOSE(EM$4:EM$29))</f>
        <v>1120</v>
      </c>
      <c r="EN553" cm="1">
        <f t="array" ref="EN553">SUMPRODUCT($K553:$AJ553,TRANSPOSE(EN$4:EN$29))</f>
        <v>1220</v>
      </c>
      <c r="EO553" cm="1">
        <f t="array" ref="EO553">SUMPRODUCT($K553:$AJ553,TRANSPOSE(EO$4:EO$29))</f>
        <v>960</v>
      </c>
      <c r="EP553" cm="1">
        <f t="array" ref="EP553">SUMPRODUCT($K553:$AJ553,TRANSPOSE(EP$4:EP$29))</f>
        <v>940</v>
      </c>
      <c r="EQ553" cm="1">
        <f t="array" ref="EQ553">SUMPRODUCT($K553:$AJ553,TRANSPOSE(EQ$4:EQ$29))</f>
        <v>0</v>
      </c>
      <c r="ER553" cm="1">
        <f t="array" ref="ER553">SUMPRODUCT($K553:$AJ553,TRANSPOSE(ER$4:ER$29))</f>
        <v>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22"/>
        <v>300</v>
      </c>
      <c r="FB553" t="b">
        <f t="shared" si="123"/>
        <v>1</v>
      </c>
    </row>
    <row r="554" spans="1:158" hidden="1" x14ac:dyDescent="0.2">
      <c r="A554">
        <v>660</v>
      </c>
      <c r="B554" s="7" t="s">
        <v>403</v>
      </c>
      <c r="C554" t="s">
        <v>17</v>
      </c>
      <c r="D554" t="s">
        <v>402</v>
      </c>
      <c r="E554" t="s">
        <v>401</v>
      </c>
      <c r="F554" t="s">
        <v>400</v>
      </c>
      <c r="G554" t="s">
        <v>6</v>
      </c>
      <c r="H554" s="1">
        <v>2</v>
      </c>
      <c r="I554" s="1">
        <v>2</v>
      </c>
      <c r="J554" s="1">
        <f>VLOOKUP(B554,'[4]AVL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9"/>
        <v>630</v>
      </c>
      <c r="AL554" s="1">
        <f t="shared" si="120"/>
        <v>750</v>
      </c>
      <c r="AM554" s="1">
        <f t="shared" si="124"/>
        <v>12.6</v>
      </c>
      <c r="AN554" s="1">
        <f t="shared" si="125"/>
        <v>15</v>
      </c>
      <c r="AO554" s="1">
        <f t="shared" si="126"/>
        <v>2.4000000000000004</v>
      </c>
      <c r="AP554" s="1" t="s">
        <v>26</v>
      </c>
      <c r="AQ554" s="1">
        <f>VLOOKUP($B554,'[2]AVL F03 05.05.26_לעבוד'!$B$29:$H$721,6,)</f>
        <v>0</v>
      </c>
      <c r="AR554" s="1" t="s">
        <v>25</v>
      </c>
      <c r="AS554" s="1" t="s">
        <v>93</v>
      </c>
      <c r="AT554">
        <f t="shared" si="121"/>
        <v>0.04</v>
      </c>
      <c r="AU554" t="str">
        <f>VLOOKUP(B554,'[3]AVL F03 05.05.26_לעבוד'!$B$27:$B$694,1,)</f>
        <v>MS3367-1-9</v>
      </c>
      <c r="AW554" t="s">
        <v>1766</v>
      </c>
      <c r="AX554">
        <v>1</v>
      </c>
      <c r="AY554">
        <v>0.02</v>
      </c>
      <c r="AZ554" t="s">
        <v>0</v>
      </c>
      <c r="BA554">
        <v>2</v>
      </c>
      <c r="BB554" t="s">
        <v>132</v>
      </c>
      <c r="BC554">
        <v>97</v>
      </c>
      <c r="BD554">
        <v>69</v>
      </c>
      <c r="BE554" t="s">
        <v>399</v>
      </c>
      <c r="BF554">
        <v>10000</v>
      </c>
      <c r="BG554">
        <v>0.2</v>
      </c>
      <c r="BH554">
        <v>20</v>
      </c>
      <c r="BI554" t="s">
        <v>11</v>
      </c>
      <c r="BJ554" t="s">
        <v>398</v>
      </c>
      <c r="BK554" t="s">
        <v>129</v>
      </c>
      <c r="BL554" t="s">
        <v>5</v>
      </c>
      <c r="BM554" t="s">
        <v>128</v>
      </c>
      <c r="BN554">
        <v>0.02</v>
      </c>
      <c r="BO554" t="s">
        <v>5</v>
      </c>
      <c r="BP554">
        <v>1</v>
      </c>
      <c r="BQ554" t="s">
        <v>5</v>
      </c>
      <c r="BR554" t="s">
        <v>8</v>
      </c>
      <c r="BS554" t="s">
        <v>183</v>
      </c>
      <c r="BT554">
        <v>750</v>
      </c>
      <c r="BU554" t="s">
        <v>6</v>
      </c>
      <c r="BV554" t="s">
        <v>5</v>
      </c>
      <c r="BW554" t="s">
        <v>121</v>
      </c>
      <c r="BX554" t="s">
        <v>3</v>
      </c>
      <c r="BY554">
        <v>1</v>
      </c>
      <c r="BZ554" t="s">
        <v>29</v>
      </c>
      <c r="CA554" t="s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260</v>
      </c>
      <c r="DP554">
        <f>SUM($CB554,$CC554:CM554)-SUM($EC554:EN554)</f>
        <v>100</v>
      </c>
      <c r="DQ554">
        <f>SUM($CB554,$CC554:CN554)-SUM($EC554:EO554)</f>
        <v>20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120</v>
      </c>
      <c r="EN554" cm="1">
        <f t="array" ref="EN554">SUMPRODUCT($K554:$AJ554,TRANSPOSE(EN$4:EN$29))</f>
        <v>160</v>
      </c>
      <c r="EO554" cm="1">
        <f t="array" ref="EO554">SUMPRODUCT($K554:$AJ554,TRANSPOSE(EO$4:EO$29))</f>
        <v>80</v>
      </c>
      <c r="EP554" cm="1">
        <f t="array" ref="EP554">SUMPRODUCT($K554:$AJ554,TRANSPOSE(EP$4:EP$29))</f>
        <v>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22"/>
        <v>0</v>
      </c>
      <c r="FB554" t="b">
        <f t="shared" si="123"/>
        <v>0</v>
      </c>
    </row>
    <row r="555" spans="1:158" hidden="1" x14ac:dyDescent="0.2">
      <c r="A555">
        <v>661</v>
      </c>
      <c r="B555" s="7" t="s">
        <v>397</v>
      </c>
      <c r="C555" t="s">
        <v>17</v>
      </c>
      <c r="D555">
        <v>514301548</v>
      </c>
      <c r="E555" t="s">
        <v>392</v>
      </c>
      <c r="G555" t="s">
        <v>6</v>
      </c>
      <c r="H555" s="1">
        <v>2</v>
      </c>
      <c r="I555" s="1">
        <v>58</v>
      </c>
      <c r="J555" s="1">
        <f>VLOOKUP(B555,'[4]AVL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9"/>
        <v>10710</v>
      </c>
      <c r="AL555" s="1">
        <f t="shared" si="120"/>
        <v>70000</v>
      </c>
      <c r="AM555" s="1">
        <f t="shared" si="124"/>
        <v>107.10000000000001</v>
      </c>
      <c r="AN555" s="1">
        <f t="shared" si="125"/>
        <v>700</v>
      </c>
      <c r="AO555" s="1">
        <f t="shared" si="126"/>
        <v>592.9</v>
      </c>
      <c r="AP555" s="1" t="s">
        <v>26</v>
      </c>
      <c r="AQ555" s="1">
        <f>VLOOKUP($B555,'[2]AVL F03 05.05.26_לעבוד'!$B$29:$H$721,6,)</f>
        <v>0</v>
      </c>
      <c r="AR555" s="1" t="s">
        <v>25</v>
      </c>
      <c r="AS555" s="1" t="s">
        <v>93</v>
      </c>
      <c r="AT555">
        <f t="shared" si="121"/>
        <v>0.34</v>
      </c>
      <c r="AU555" t="str">
        <f>VLOOKUP(B555,'[3]AVL F03 05.05.26_לעבוד'!$B$27:$B$694,1,)</f>
        <v>MS35338-134</v>
      </c>
      <c r="AV555" t="s">
        <v>335</v>
      </c>
      <c r="AW555" t="s">
        <v>1726</v>
      </c>
      <c r="AX555">
        <v>1</v>
      </c>
      <c r="AY555">
        <v>0.01</v>
      </c>
      <c r="AZ555" t="s">
        <v>0</v>
      </c>
      <c r="BA555">
        <v>2</v>
      </c>
      <c r="BB555" t="s">
        <v>132</v>
      </c>
      <c r="BC555">
        <v>97</v>
      </c>
      <c r="BD555">
        <v>31</v>
      </c>
      <c r="BE555" t="s">
        <v>185</v>
      </c>
      <c r="BF555">
        <v>600000</v>
      </c>
      <c r="BG555">
        <v>0.1</v>
      </c>
      <c r="BH555">
        <v>20</v>
      </c>
      <c r="BI555" t="s">
        <v>11</v>
      </c>
      <c r="BJ555" t="s">
        <v>122</v>
      </c>
      <c r="BK555" t="s">
        <v>129</v>
      </c>
      <c r="BL555" t="s">
        <v>5</v>
      </c>
      <c r="BM555" t="s">
        <v>128</v>
      </c>
      <c r="BN555">
        <v>0.01</v>
      </c>
      <c r="BO555" t="s">
        <v>5</v>
      </c>
      <c r="BP555">
        <v>900</v>
      </c>
      <c r="BQ555" t="s">
        <v>325</v>
      </c>
      <c r="BR555" t="s">
        <v>8</v>
      </c>
      <c r="BS555" t="s">
        <v>318</v>
      </c>
      <c r="BT555">
        <v>70000</v>
      </c>
      <c r="BU555" t="s">
        <v>6</v>
      </c>
      <c r="BV555" t="s">
        <v>317</v>
      </c>
      <c r="BW555">
        <v>514</v>
      </c>
      <c r="BX555" t="s">
        <v>3</v>
      </c>
      <c r="BY555">
        <v>1</v>
      </c>
      <c r="BZ555" t="s">
        <v>29</v>
      </c>
      <c r="CA555" t="s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72565</v>
      </c>
      <c r="DN555">
        <f>SUM($CB555,$CC555:CK555)-SUM($EC555:EL555)</f>
        <v>71395</v>
      </c>
      <c r="DO555">
        <f>SUM($CB555,$CC555:CL555)-SUM($EC555:EM555)</f>
        <v>69965</v>
      </c>
      <c r="DP555">
        <f>SUM($CB555,$CC555:CM555)-SUM($EC555:EN555)</f>
        <v>68290</v>
      </c>
      <c r="DQ555">
        <f>SUM($CB555,$CC555:CN555)-SUM($EC555:EO555)</f>
        <v>67485</v>
      </c>
      <c r="DR555">
        <f>SUM($CB555,$CC555:CO555)-SUM($EC555:EP555)</f>
        <v>66700</v>
      </c>
      <c r="DS555">
        <f>SUM($CB555,$CC555:CP555)-SUM($EC555:EQ555)</f>
        <v>66700</v>
      </c>
      <c r="DT555">
        <f>SUM($CB555,$CC555:CQ555)-SUM($EC555:ER555)</f>
        <v>66700</v>
      </c>
      <c r="DU555">
        <f>SUM($CB555,$CC555:CR555)-SUM($EC555:ES555)</f>
        <v>66700</v>
      </c>
      <c r="DV555">
        <f>SUM($CB555,$CC555:CS555)-SUM($EC555:ET555)</f>
        <v>66700</v>
      </c>
      <c r="DW555">
        <f>SUM($CB555,$CC555:CT555)-SUM($EC555:EU555)</f>
        <v>66700</v>
      </c>
      <c r="DX555">
        <f>SUM($CB555,$CC555:CU555)-SUM($EC555:EV555)</f>
        <v>66700</v>
      </c>
      <c r="DY555">
        <f>SUM($CB555,$CC555:CV555)-SUM($EC555:EW555)</f>
        <v>66700</v>
      </c>
      <c r="DZ555">
        <f>SUM($CB555,$CC555:CW555)-SUM($EC555:EX555)</f>
        <v>66700</v>
      </c>
      <c r="EA555">
        <f>SUM($CB555,$CC555:CX555)-SUM($EC555:EY555)</f>
        <v>66700</v>
      </c>
      <c r="EB555">
        <f>SUM($CB555,$CC555:CY555)-SUM($EC555:EZ555)</f>
        <v>66700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935</v>
      </c>
      <c r="EL555" cm="1">
        <f t="array" ref="EL555">SUMPRODUCT($K555:$AJ555,TRANSPOSE(EL$4:EL$29))</f>
        <v>1170</v>
      </c>
      <c r="EM555" cm="1">
        <f t="array" ref="EM555">SUMPRODUCT($K555:$AJ555,TRANSPOSE(EM$4:EM$29))</f>
        <v>1430</v>
      </c>
      <c r="EN555" cm="1">
        <f t="array" ref="EN555">SUMPRODUCT($K555:$AJ555,TRANSPOSE(EN$4:EN$29))</f>
        <v>1675</v>
      </c>
      <c r="EO555" cm="1">
        <f t="array" ref="EO555">SUMPRODUCT($K555:$AJ555,TRANSPOSE(EO$4:EO$29))</f>
        <v>805</v>
      </c>
      <c r="EP555" cm="1">
        <f t="array" ref="EP555">SUMPRODUCT($K555:$AJ555,TRANSPOSE(EP$4:EP$29))</f>
        <v>785</v>
      </c>
      <c r="EQ555" cm="1">
        <f t="array" ref="EQ555">SUMPRODUCT($K555:$AJ555,TRANSPOSE(EQ$4:EQ$29))</f>
        <v>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22"/>
        <v>0</v>
      </c>
      <c r="FB555" t="b">
        <f t="shared" si="123"/>
        <v>0</v>
      </c>
    </row>
    <row r="556" spans="1:158" hidden="1" x14ac:dyDescent="0.2">
      <c r="A556">
        <v>662</v>
      </c>
      <c r="B556" s="7" t="s">
        <v>396</v>
      </c>
      <c r="C556" t="s">
        <v>17</v>
      </c>
      <c r="D556">
        <v>514301316</v>
      </c>
      <c r="E556" t="s">
        <v>392</v>
      </c>
      <c r="G556" t="s">
        <v>6</v>
      </c>
      <c r="H556" s="1">
        <v>2</v>
      </c>
      <c r="I556" s="1">
        <v>38</v>
      </c>
      <c r="J556" s="1">
        <f>VLOOKUP(B556,'[4]AVL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9"/>
        <v>8190</v>
      </c>
      <c r="AL556" s="1">
        <f t="shared" si="120"/>
        <v>14400</v>
      </c>
      <c r="AM556" s="1">
        <f t="shared" si="124"/>
        <v>81.900000000000006</v>
      </c>
      <c r="AN556" s="1">
        <f t="shared" si="125"/>
        <v>144</v>
      </c>
      <c r="AO556" s="1">
        <f t="shared" si="126"/>
        <v>62.099999999999994</v>
      </c>
      <c r="AP556" s="1" t="s">
        <v>26</v>
      </c>
      <c r="AQ556" s="1">
        <f>VLOOKUP($B556,'[2]AVL F03 05.05.26_לעבוד'!$B$29:$H$721,6,)</f>
        <v>0</v>
      </c>
      <c r="AR556" s="1" t="s">
        <v>25</v>
      </c>
      <c r="AS556" s="1" t="s">
        <v>93</v>
      </c>
      <c r="AT556">
        <f t="shared" si="121"/>
        <v>0.26</v>
      </c>
      <c r="AU556" t="str">
        <f>VLOOKUP(B556,'[3]AVL F03 05.05.26_לעבוד'!$B$27:$B$694,1,)</f>
        <v>MS35338-135</v>
      </c>
      <c r="AV556" t="s">
        <v>335</v>
      </c>
      <c r="AW556" t="s">
        <v>1726</v>
      </c>
      <c r="AX556">
        <v>1</v>
      </c>
      <c r="AY556">
        <v>0.01</v>
      </c>
      <c r="AZ556" t="s">
        <v>0</v>
      </c>
      <c r="BA556">
        <v>2</v>
      </c>
      <c r="BB556" t="s">
        <v>132</v>
      </c>
      <c r="BC556">
        <v>97</v>
      </c>
      <c r="BD556">
        <v>56</v>
      </c>
      <c r="BE556" t="s">
        <v>185</v>
      </c>
      <c r="BF556">
        <v>200000</v>
      </c>
      <c r="BG556">
        <v>0.1</v>
      </c>
      <c r="BH556">
        <v>20</v>
      </c>
      <c r="BI556" t="s">
        <v>11</v>
      </c>
      <c r="BJ556" t="s">
        <v>122</v>
      </c>
      <c r="BK556" t="s">
        <v>129</v>
      </c>
      <c r="BL556" t="s">
        <v>5</v>
      </c>
      <c r="BM556" t="s">
        <v>128</v>
      </c>
      <c r="BN556">
        <v>0.01</v>
      </c>
      <c r="BO556" t="s">
        <v>5</v>
      </c>
      <c r="BP556">
        <v>1</v>
      </c>
      <c r="BQ556" t="s">
        <v>5</v>
      </c>
      <c r="BR556" t="s">
        <v>8</v>
      </c>
      <c r="BS556" t="s">
        <v>318</v>
      </c>
      <c r="BT556">
        <v>7200</v>
      </c>
      <c r="BU556" t="s">
        <v>6</v>
      </c>
      <c r="BV556" t="s">
        <v>317</v>
      </c>
      <c r="BW556">
        <v>514</v>
      </c>
      <c r="BX556" t="s">
        <v>3</v>
      </c>
      <c r="BY556">
        <v>1</v>
      </c>
      <c r="BZ556" t="s">
        <v>29</v>
      </c>
      <c r="CA556" t="s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7400</v>
      </c>
      <c r="DN556">
        <f>SUM($CB556,$CC556:CK556)-SUM($EC556:EL556)</f>
        <v>7040</v>
      </c>
      <c r="DO556">
        <f>SUM($CB556,$CC556:CL556)-SUM($EC556:EM556)</f>
        <v>6000</v>
      </c>
      <c r="DP556">
        <f>SUM($CB556,$CC556:CM556)-SUM($EC556:EN556)</f>
        <v>4640</v>
      </c>
      <c r="DQ556">
        <f>SUM($CB556,$CC556:CN556)-SUM($EC556:EO556)</f>
        <v>3260</v>
      </c>
      <c r="DR556">
        <f>SUM($CB556,$CC556:CO556)-SUM($EC556:EP556)</f>
        <v>2260</v>
      </c>
      <c r="DS556">
        <f>SUM($CB556,$CC556:CP556)-SUM($EC556:EQ556)</f>
        <v>2260</v>
      </c>
      <c r="DT556">
        <f>SUM($CB556,$CC556:CQ556)-SUM($EC556:ER556)</f>
        <v>2260</v>
      </c>
      <c r="DU556">
        <f>SUM($CB556,$CC556:CR556)-SUM($EC556:ES556)</f>
        <v>2260</v>
      </c>
      <c r="DV556">
        <f>SUM($CB556,$CC556:CS556)-SUM($EC556:ET556)</f>
        <v>2260</v>
      </c>
      <c r="DW556">
        <f>SUM($CB556,$CC556:CT556)-SUM($EC556:EU556)</f>
        <v>2260</v>
      </c>
      <c r="DX556">
        <f>SUM($CB556,$CC556:CU556)-SUM($EC556:EV556)</f>
        <v>2260</v>
      </c>
      <c r="DY556">
        <f>SUM($CB556,$CC556:CV556)-SUM($EC556:EW556)</f>
        <v>2260</v>
      </c>
      <c r="DZ556">
        <f>SUM($CB556,$CC556:CW556)-SUM($EC556:EX556)</f>
        <v>2260</v>
      </c>
      <c r="EA556">
        <f>SUM($CB556,$CC556:CX556)-SUM($EC556:EY556)</f>
        <v>2260</v>
      </c>
      <c r="EB556">
        <f>SUM($CB556,$CC556:CY556)-SUM($EC556:EZ556)</f>
        <v>2260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160</v>
      </c>
      <c r="EL556" cm="1">
        <f t="array" ref="EL556">SUMPRODUCT($K556:$AJ556,TRANSPOSE(EL$4:EL$29))</f>
        <v>360</v>
      </c>
      <c r="EM556" cm="1">
        <f t="array" ref="EM556">SUMPRODUCT($K556:$AJ556,TRANSPOSE(EM$4:EM$29))</f>
        <v>1040</v>
      </c>
      <c r="EN556" cm="1">
        <f t="array" ref="EN556">SUMPRODUCT($K556:$AJ556,TRANSPOSE(EN$4:EN$29))</f>
        <v>1360</v>
      </c>
      <c r="EO556" cm="1">
        <f t="array" ref="EO556">SUMPRODUCT($K556:$AJ556,TRANSPOSE(EO$4:EO$29))</f>
        <v>1380</v>
      </c>
      <c r="EP556" cm="1">
        <f t="array" ref="EP556">SUMPRODUCT($K556:$AJ556,TRANSPOSE(EP$4:EP$29))</f>
        <v>1000</v>
      </c>
      <c r="EQ556" cm="1">
        <f t="array" ref="EQ556">SUMPRODUCT($K556:$AJ556,TRANSPOSE(EQ$4:EQ$29))</f>
        <v>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22"/>
        <v>100</v>
      </c>
      <c r="FB556" t="b">
        <f t="shared" si="123"/>
        <v>0</v>
      </c>
    </row>
    <row r="557" spans="1:158" hidden="1" x14ac:dyDescent="0.2">
      <c r="A557">
        <v>663</v>
      </c>
      <c r="B557" s="7" t="s">
        <v>395</v>
      </c>
      <c r="C557" t="s">
        <v>17</v>
      </c>
      <c r="D557">
        <v>514301324</v>
      </c>
      <c r="E557" t="s">
        <v>392</v>
      </c>
      <c r="G557" t="s">
        <v>6</v>
      </c>
      <c r="H557" s="1">
        <v>2</v>
      </c>
      <c r="I557" s="1">
        <v>141</v>
      </c>
      <c r="J557" s="1">
        <f>VLOOKUP(B557,'[4]AVL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9"/>
        <v>34335</v>
      </c>
      <c r="AL557" s="1">
        <f t="shared" si="120"/>
        <v>43600</v>
      </c>
      <c r="AM557" s="1">
        <f t="shared" si="124"/>
        <v>686.7</v>
      </c>
      <c r="AN557" s="1">
        <f t="shared" si="125"/>
        <v>872</v>
      </c>
      <c r="AO557" s="1">
        <f t="shared" si="126"/>
        <v>185.29999999999995</v>
      </c>
      <c r="AP557" s="1" t="s">
        <v>26</v>
      </c>
      <c r="AQ557" s="1">
        <f>VLOOKUP($B557,'[2]AVL F03 05.05.26_לעבוד'!$B$29:$H$721,6,)</f>
        <v>0</v>
      </c>
      <c r="AR557" s="1" t="s">
        <v>25</v>
      </c>
      <c r="AS557" s="1" t="s">
        <v>93</v>
      </c>
      <c r="AT557">
        <f t="shared" si="121"/>
        <v>2.1800000000000002</v>
      </c>
      <c r="AU557" t="str">
        <f>VLOOKUP(B557,'[3]AVL F03 05.05.26_לעבוד'!$B$27:$B$694,1,)</f>
        <v>MS35338-136</v>
      </c>
      <c r="AW557" t="s">
        <v>1726</v>
      </c>
      <c r="AX557">
        <v>1</v>
      </c>
      <c r="AY557">
        <v>0.02</v>
      </c>
      <c r="AZ557" t="s">
        <v>0</v>
      </c>
      <c r="BA557">
        <v>2</v>
      </c>
      <c r="BB557" t="s">
        <v>132</v>
      </c>
      <c r="BC557">
        <v>97</v>
      </c>
      <c r="BD557">
        <v>39</v>
      </c>
      <c r="BE557" t="s">
        <v>185</v>
      </c>
      <c r="BF557">
        <v>95000</v>
      </c>
      <c r="BG557">
        <v>0.2</v>
      </c>
      <c r="BH557">
        <v>20</v>
      </c>
      <c r="BI557" t="s">
        <v>11</v>
      </c>
      <c r="BJ557" t="s">
        <v>122</v>
      </c>
      <c r="BK557" t="s">
        <v>129</v>
      </c>
      <c r="BL557" t="s">
        <v>5</v>
      </c>
      <c r="BM557" t="s">
        <v>128</v>
      </c>
      <c r="BN557">
        <v>0.02</v>
      </c>
      <c r="BO557" t="s">
        <v>5</v>
      </c>
      <c r="BP557">
        <v>1</v>
      </c>
      <c r="BQ557" t="s">
        <v>5</v>
      </c>
      <c r="BR557" t="s">
        <v>8</v>
      </c>
      <c r="BS557" t="s">
        <v>318</v>
      </c>
      <c r="BT557">
        <v>21800</v>
      </c>
      <c r="BU557" t="s">
        <v>6</v>
      </c>
      <c r="BV557" t="s">
        <v>317</v>
      </c>
      <c r="BW557">
        <v>514</v>
      </c>
      <c r="BX557" t="s">
        <v>3</v>
      </c>
      <c r="BY557">
        <v>1</v>
      </c>
      <c r="BZ557" t="s">
        <v>29</v>
      </c>
      <c r="CA557" t="s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22405</v>
      </c>
      <c r="DN557">
        <f>SUM($CB557,$CC557:CK557)-SUM($EC557:EL557)</f>
        <v>20995</v>
      </c>
      <c r="DO557">
        <f>SUM($CB557,$CC557:CL557)-SUM($EC557:EM557)</f>
        <v>16555</v>
      </c>
      <c r="DP557">
        <f>SUM($CB557,$CC557:CM557)-SUM($EC557:EN557)</f>
        <v>10860</v>
      </c>
      <c r="DQ557">
        <f>SUM($CB557,$CC557:CN557)-SUM($EC557:EO557)</f>
        <v>5165</v>
      </c>
      <c r="DR557">
        <f>SUM($CB557,$CC557:CO557)-SUM($EC557:EP557)</f>
        <v>690</v>
      </c>
      <c r="DS557">
        <f>SUM($CB557,$CC557:CP557)-SUM($EC557:EQ557)</f>
        <v>690</v>
      </c>
      <c r="DT557">
        <f>SUM($CB557,$CC557:CQ557)-SUM($EC557:ER557)</f>
        <v>690</v>
      </c>
      <c r="DU557">
        <f>SUM($CB557,$CC557:CR557)-SUM($EC557:ES557)</f>
        <v>690</v>
      </c>
      <c r="DV557">
        <f>SUM($CB557,$CC557:CS557)-SUM($EC557:ET557)</f>
        <v>690</v>
      </c>
      <c r="DW557">
        <f>SUM($CB557,$CC557:CT557)-SUM($EC557:EU557)</f>
        <v>690</v>
      </c>
      <c r="DX557">
        <f>SUM($CB557,$CC557:CU557)-SUM($EC557:EV557)</f>
        <v>690</v>
      </c>
      <c r="DY557">
        <f>SUM($CB557,$CC557:CV557)-SUM($EC557:EW557)</f>
        <v>690</v>
      </c>
      <c r="DZ557">
        <f>SUM($CB557,$CC557:CW557)-SUM($EC557:EX557)</f>
        <v>690</v>
      </c>
      <c r="EA557">
        <f>SUM($CB557,$CC557:CX557)-SUM($EC557:EY557)</f>
        <v>690</v>
      </c>
      <c r="EB557">
        <f>SUM($CB557,$CC557:CY557)-SUM($EC557:EZ557)</f>
        <v>690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485</v>
      </c>
      <c r="EL557" cm="1">
        <f t="array" ref="EL557">SUMPRODUCT($K557:$AJ557,TRANSPOSE(EL$4:EL$29))</f>
        <v>1410</v>
      </c>
      <c r="EM557" cm="1">
        <f t="array" ref="EM557">SUMPRODUCT($K557:$AJ557,TRANSPOSE(EM$4:EM$29))</f>
        <v>4440</v>
      </c>
      <c r="EN557" cm="1">
        <f t="array" ref="EN557">SUMPRODUCT($K557:$AJ557,TRANSPOSE(EN$4:EN$29))</f>
        <v>5695</v>
      </c>
      <c r="EO557" cm="1">
        <f t="array" ref="EO557">SUMPRODUCT($K557:$AJ557,TRANSPOSE(EO$4:EO$29))</f>
        <v>5695</v>
      </c>
      <c r="EP557" cm="1">
        <f t="array" ref="EP557">SUMPRODUCT($K557:$AJ557,TRANSPOSE(EP$4:EP$29))</f>
        <v>4475</v>
      </c>
      <c r="EQ557" cm="1">
        <f t="array" ref="EQ557">SUMPRODUCT($K557:$AJ557,TRANSPOSE(EQ$4:EQ$29))</f>
        <v>0</v>
      </c>
      <c r="ER557" cm="1">
        <f t="array" ref="ER557">SUMPRODUCT($K557:$AJ557,TRANSPOSE(ER$4:ER$29))</f>
        <v>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22"/>
        <v>400</v>
      </c>
      <c r="FB557" t="b">
        <f t="shared" si="123"/>
        <v>0</v>
      </c>
    </row>
    <row r="558" spans="1:158" hidden="1" x14ac:dyDescent="0.2">
      <c r="A558">
        <v>664</v>
      </c>
      <c r="B558" s="7" t="s">
        <v>394</v>
      </c>
      <c r="C558" t="s">
        <v>17</v>
      </c>
      <c r="D558">
        <v>514301407</v>
      </c>
      <c r="E558" t="s">
        <v>392</v>
      </c>
      <c r="F558">
        <v>400329170</v>
      </c>
      <c r="G558" t="s">
        <v>6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9"/>
        <v>315</v>
      </c>
      <c r="AL558" s="1">
        <f t="shared" si="120"/>
        <v>315</v>
      </c>
      <c r="AM558" s="1">
        <f t="shared" si="124"/>
        <v>6.3</v>
      </c>
      <c r="AN558" s="1">
        <f t="shared" si="125"/>
        <v>6.3</v>
      </c>
      <c r="AO558" s="1">
        <f t="shared" si="126"/>
        <v>0</v>
      </c>
      <c r="AP558" s="1" t="s">
        <v>85</v>
      </c>
      <c r="AQ558" s="1" t="str">
        <f>VLOOKUP($B558,'[2]AVL F03 05.05.26_לעבוד'!$B$29:$H$721,6,)</f>
        <v xml:space="preserve">26/07/26 חדש ב AVL , יסופק כ BFE </v>
      </c>
      <c r="AR558" s="1" t="s">
        <v>68</v>
      </c>
      <c r="AS558" s="1" t="s">
        <v>93</v>
      </c>
      <c r="AT558">
        <f t="shared" si="121"/>
        <v>0.02</v>
      </c>
      <c r="AU558" t="e">
        <f>VLOOKUP(B558,'[3]AVL F03 05.05.26_לעבוד'!$B$27:$B$694,1,)</f>
        <v>#N/A</v>
      </c>
      <c r="AV558" t="s">
        <v>323</v>
      </c>
      <c r="AW558" t="s">
        <v>1785</v>
      </c>
      <c r="AX558">
        <v>1</v>
      </c>
      <c r="AY558">
        <v>0.02</v>
      </c>
      <c r="AZ558" t="s">
        <v>0</v>
      </c>
      <c r="BA558">
        <v>2</v>
      </c>
      <c r="BB558" t="s">
        <v>132</v>
      </c>
      <c r="BC558">
        <v>97</v>
      </c>
      <c r="BD558">
        <v>40</v>
      </c>
      <c r="BE558" t="s">
        <v>185</v>
      </c>
      <c r="BF558">
        <v>25000</v>
      </c>
      <c r="BG558">
        <v>0.2</v>
      </c>
      <c r="BH558">
        <v>20</v>
      </c>
      <c r="BI558" t="s">
        <v>11</v>
      </c>
      <c r="BJ558" t="s">
        <v>122</v>
      </c>
      <c r="BK558" t="s">
        <v>129</v>
      </c>
      <c r="BL558" t="s">
        <v>5</v>
      </c>
      <c r="BM558" t="s">
        <v>128</v>
      </c>
      <c r="BN558">
        <v>0.02</v>
      </c>
      <c r="BO558" t="s">
        <v>5</v>
      </c>
      <c r="BP558">
        <v>900</v>
      </c>
      <c r="BQ558" t="s">
        <v>5</v>
      </c>
      <c r="BR558" t="s">
        <v>8</v>
      </c>
      <c r="BS558" t="s">
        <v>318</v>
      </c>
      <c r="BT558">
        <v>1</v>
      </c>
      <c r="BU558" t="s">
        <v>6</v>
      </c>
      <c r="BV558" t="s">
        <v>317</v>
      </c>
      <c r="BW558">
        <v>514</v>
      </c>
      <c r="BX558" t="s">
        <v>3</v>
      </c>
      <c r="BY558">
        <v>1</v>
      </c>
      <c r="BZ558" t="s">
        <v>29</v>
      </c>
      <c r="CA558" t="s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5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0</v>
      </c>
      <c r="DN558">
        <f>SUM($CB558,$CC558:CK558)-SUM($EC558:EL558)</f>
        <v>-10</v>
      </c>
      <c r="DO558">
        <f>SUM($CB558,$CC558:CL558)-SUM($EC558:EM558)</f>
        <v>-50</v>
      </c>
      <c r="DP558">
        <f>SUM($CB558,$CC558:CM558)-SUM($EC558:EN558)</f>
        <v>-105</v>
      </c>
      <c r="DQ558">
        <f>SUM($CB558,$CC558:CN558)-SUM($EC558:EO558)</f>
        <v>-160</v>
      </c>
      <c r="DR558">
        <f>SUM($CB558,$CC558:CO558)-SUM($EC558:EP558)</f>
        <v>-195</v>
      </c>
      <c r="DS558">
        <f>SUM($CB558,$CC558:CP558)-SUM($EC558:EQ558)</f>
        <v>-195</v>
      </c>
      <c r="DT558">
        <f>SUM($CB558,$CC558:CQ558)-SUM($EC558:ER558)</f>
        <v>-195</v>
      </c>
      <c r="DU558">
        <f>SUM($CB558,$CC558:CR558)-SUM($EC558:ES558)</f>
        <v>-195</v>
      </c>
      <c r="DV558">
        <f>SUM($CB558,$CC558:CS558)-SUM($EC558:ET558)</f>
        <v>-195</v>
      </c>
      <c r="DW558">
        <f>SUM($CB558,$CC558:CT558)-SUM($EC558:EU558)</f>
        <v>-195</v>
      </c>
      <c r="DX558">
        <f>SUM($CB558,$CC558:CU558)-SUM($EC558:EV558)</f>
        <v>-195</v>
      </c>
      <c r="DY558">
        <f>SUM($CB558,$CC558:CV558)-SUM($EC558:EW558)</f>
        <v>-195</v>
      </c>
      <c r="DZ558">
        <f>SUM($CB558,$CC558:CW558)-SUM($EC558:EX558)</f>
        <v>-195</v>
      </c>
      <c r="EA558">
        <f>SUM($CB558,$CC558:CX558)-SUM($EC558:EY558)</f>
        <v>-195</v>
      </c>
      <c r="EB558">
        <f>SUM($CB558,$CC558:CY558)-SUM($EC558:EZ558)</f>
        <v>-195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10</v>
      </c>
      <c r="EM558" cm="1">
        <f t="array" ref="EM558">SUMPRODUCT($K558:$AJ558,TRANSPOSE(EM$4:EM$29))</f>
        <v>40</v>
      </c>
      <c r="EN558" cm="1">
        <f t="array" ref="EN558">SUMPRODUCT($K558:$AJ558,TRANSPOSE(EN$4:EN$29))</f>
        <v>55</v>
      </c>
      <c r="EO558" cm="1">
        <f t="array" ref="EO558">SUMPRODUCT($K558:$AJ558,TRANSPOSE(EO$4:EO$29))</f>
        <v>55</v>
      </c>
      <c r="EP558" cm="1">
        <f t="array" ref="EP558">SUMPRODUCT($K558:$AJ558,TRANSPOSE(EP$4:EP$29))</f>
        <v>35</v>
      </c>
      <c r="EQ558" cm="1">
        <f t="array" ref="EQ558">SUMPRODUCT($K558:$AJ558,TRANSPOSE(EQ$4:EQ$29))</f>
        <v>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22"/>
        <v>0</v>
      </c>
      <c r="FB558" t="b">
        <f t="shared" si="123"/>
        <v>1</v>
      </c>
    </row>
    <row r="559" spans="1:158" hidden="1" x14ac:dyDescent="0.2">
      <c r="A559">
        <v>665</v>
      </c>
      <c r="B559" s="7" t="s">
        <v>393</v>
      </c>
      <c r="C559" t="s">
        <v>17</v>
      </c>
      <c r="D559">
        <v>514301290</v>
      </c>
      <c r="E559" t="s">
        <v>392</v>
      </c>
      <c r="F559">
        <v>400750268</v>
      </c>
      <c r="G559" t="s">
        <v>6</v>
      </c>
      <c r="H559" s="1">
        <v>2</v>
      </c>
      <c r="I559" s="1">
        <v>32</v>
      </c>
      <c r="J559" s="1">
        <f>VLOOKUP(B559,'[4]AVL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9"/>
        <v>8820</v>
      </c>
      <c r="AL559" s="1">
        <f t="shared" si="120"/>
        <v>11200</v>
      </c>
      <c r="AM559" s="1">
        <f t="shared" si="124"/>
        <v>441</v>
      </c>
      <c r="AN559" s="1">
        <f t="shared" si="125"/>
        <v>560</v>
      </c>
      <c r="AO559" s="1">
        <f t="shared" si="126"/>
        <v>119</v>
      </c>
      <c r="AP559" s="1" t="s">
        <v>26</v>
      </c>
      <c r="AQ559" s="1">
        <f>VLOOKUP($B559,'[2]AVL F03 05.05.26_לעבוד'!$B$29:$H$721,6,)</f>
        <v>0</v>
      </c>
      <c r="AR559" s="1" t="s">
        <v>25</v>
      </c>
      <c r="AS559" s="1" t="s">
        <v>93</v>
      </c>
      <c r="AT559">
        <f t="shared" si="121"/>
        <v>1.4000000000000001</v>
      </c>
      <c r="AU559" t="str">
        <f>VLOOKUP(B559,'[3]AVL F03 05.05.26_לעבוד'!$B$27:$B$694,1,)</f>
        <v>MS35338-139</v>
      </c>
      <c r="AV559" t="s">
        <v>391</v>
      </c>
      <c r="AW559" t="s">
        <v>1766</v>
      </c>
      <c r="AX559">
        <v>1</v>
      </c>
      <c r="AY559">
        <v>0.05</v>
      </c>
      <c r="AZ559" t="s">
        <v>0</v>
      </c>
      <c r="BA559">
        <v>2</v>
      </c>
      <c r="BB559" t="s">
        <v>132</v>
      </c>
      <c r="BC559">
        <v>97</v>
      </c>
      <c r="BD559">
        <v>34</v>
      </c>
      <c r="BE559" t="s">
        <v>185</v>
      </c>
      <c r="BF559">
        <v>30000</v>
      </c>
      <c r="BG559">
        <v>0.5</v>
      </c>
      <c r="BH559">
        <v>20</v>
      </c>
      <c r="BI559" t="s">
        <v>11</v>
      </c>
      <c r="BJ559" t="s">
        <v>122</v>
      </c>
      <c r="BK559" t="s">
        <v>129</v>
      </c>
      <c r="BL559" t="s">
        <v>5</v>
      </c>
      <c r="BM559" t="s">
        <v>128</v>
      </c>
      <c r="BN559">
        <v>0.05</v>
      </c>
      <c r="BO559" t="s">
        <v>5</v>
      </c>
      <c r="BP559">
        <v>1</v>
      </c>
      <c r="BQ559" t="s">
        <v>5</v>
      </c>
      <c r="BR559" t="s">
        <v>8</v>
      </c>
      <c r="BS559" t="s">
        <v>318</v>
      </c>
      <c r="BT559">
        <v>5600</v>
      </c>
      <c r="BU559" t="s">
        <v>6</v>
      </c>
      <c r="BV559" t="s">
        <v>317</v>
      </c>
      <c r="BW559">
        <v>514</v>
      </c>
      <c r="BX559" t="s">
        <v>3</v>
      </c>
      <c r="BY559">
        <v>1</v>
      </c>
      <c r="BZ559" t="s">
        <v>29</v>
      </c>
      <c r="CA559" t="s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4480</v>
      </c>
      <c r="DP559">
        <f>SUM($CB559,$CC559:CM559)-SUM($EC559:EN559)</f>
        <v>3080</v>
      </c>
      <c r="DQ559">
        <f>SUM($CB559,$CC559:CN559)-SUM($EC559:EO559)</f>
        <v>1680</v>
      </c>
      <c r="DR559">
        <f>SUM($CB559,$CC559:CO559)-SUM($EC559:EP559)</f>
        <v>280</v>
      </c>
      <c r="DS559">
        <f>SUM($CB559,$CC559:CP559)-SUM($EC559:EQ559)</f>
        <v>280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1120</v>
      </c>
      <c r="EN559" cm="1">
        <f t="array" ref="EN559">SUMPRODUCT($K559:$AJ559,TRANSPOSE(EN$4:EN$29))</f>
        <v>1400</v>
      </c>
      <c r="EO559" cm="1">
        <f t="array" ref="EO559">SUMPRODUCT($K559:$AJ559,TRANSPOSE(EO$4:EO$29))</f>
        <v>1400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0</v>
      </c>
      <c r="ER559" cm="1">
        <f t="array" ref="ER559">SUMPRODUCT($K559:$AJ559,TRANSPOSE(ER$4:ER$29))</f>
        <v>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22"/>
        <v>0</v>
      </c>
      <c r="FB559" t="b">
        <f t="shared" si="123"/>
        <v>0</v>
      </c>
    </row>
    <row r="560" spans="1:158" hidden="1" x14ac:dyDescent="0.2">
      <c r="A560">
        <v>667</v>
      </c>
      <c r="B560" s="7" t="s">
        <v>390</v>
      </c>
      <c r="C560" t="s">
        <v>17</v>
      </c>
      <c r="D560">
        <v>513303925</v>
      </c>
      <c r="E560" t="s">
        <v>388</v>
      </c>
      <c r="G560" t="s">
        <v>6</v>
      </c>
      <c r="H560" s="1">
        <v>2</v>
      </c>
      <c r="I560" s="1">
        <v>2</v>
      </c>
      <c r="J560" s="1">
        <f>VLOOKUP(B560,'[4]AVL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9"/>
        <v>630</v>
      </c>
      <c r="AL560" s="1">
        <f t="shared" si="120"/>
        <v>800</v>
      </c>
      <c r="AM560" s="1">
        <f t="shared" si="124"/>
        <v>252</v>
      </c>
      <c r="AN560" s="1">
        <f t="shared" si="125"/>
        <v>320</v>
      </c>
      <c r="AO560" s="1">
        <f t="shared" si="126"/>
        <v>68</v>
      </c>
      <c r="AP560" s="1" t="s">
        <v>26</v>
      </c>
      <c r="AQ560" s="1">
        <f>VLOOKUP($B560,'[2]AVL F03 05.05.26_לעבוד'!$B$29:$H$721,6,)</f>
        <v>0</v>
      </c>
      <c r="AR560" s="1" t="s">
        <v>25</v>
      </c>
      <c r="AS560" s="1" t="s">
        <v>93</v>
      </c>
      <c r="AT560">
        <f t="shared" si="121"/>
        <v>0.8</v>
      </c>
      <c r="AU560" t="str">
        <f>VLOOKUP(B560,'[3]AVL F03 05.05.26_לעבוד'!$B$27:$B$694,1,)</f>
        <v>MS35649-224</v>
      </c>
      <c r="AW560" t="s">
        <v>1726</v>
      </c>
      <c r="AX560">
        <v>1</v>
      </c>
      <c r="AY560">
        <v>0.4</v>
      </c>
      <c r="AZ560" t="s">
        <v>0</v>
      </c>
      <c r="BA560">
        <v>2</v>
      </c>
      <c r="BB560" t="s">
        <v>132</v>
      </c>
      <c r="BC560">
        <v>97</v>
      </c>
      <c r="BD560">
        <v>44</v>
      </c>
      <c r="BE560" t="s">
        <v>185</v>
      </c>
      <c r="BF560">
        <v>20000</v>
      </c>
      <c r="BG560">
        <v>0.4</v>
      </c>
      <c r="BH560">
        <v>20</v>
      </c>
      <c r="BI560" t="s">
        <v>11</v>
      </c>
      <c r="BJ560" t="s">
        <v>319</v>
      </c>
      <c r="BK560" t="s">
        <v>129</v>
      </c>
      <c r="BL560" t="s">
        <v>5</v>
      </c>
      <c r="BM560" t="s">
        <v>128</v>
      </c>
      <c r="BN560">
        <v>0.4</v>
      </c>
      <c r="BO560" t="s">
        <v>5</v>
      </c>
      <c r="BP560">
        <v>1</v>
      </c>
      <c r="BQ560" t="s">
        <v>325</v>
      </c>
      <c r="BR560" t="s">
        <v>8</v>
      </c>
      <c r="BS560" t="s">
        <v>318</v>
      </c>
      <c r="BT560">
        <v>400</v>
      </c>
      <c r="BU560" t="s">
        <v>6</v>
      </c>
      <c r="BV560" t="s">
        <v>317</v>
      </c>
      <c r="BW560" t="s">
        <v>121</v>
      </c>
      <c r="BX560" t="s">
        <v>3</v>
      </c>
      <c r="BY560">
        <v>1</v>
      </c>
      <c r="BZ560" t="s">
        <v>29</v>
      </c>
      <c r="CA560" t="s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300</v>
      </c>
      <c r="DO560">
        <f>SUM($CB560,$CC560:CL560)-SUM($EC560:EM560)</f>
        <v>180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80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160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22"/>
        <v>0</v>
      </c>
      <c r="FB560" t="b">
        <f t="shared" si="123"/>
        <v>0</v>
      </c>
    </row>
    <row r="561" spans="1:158" hidden="1" x14ac:dyDescent="0.2">
      <c r="A561">
        <v>668</v>
      </c>
      <c r="B561" s="7" t="s">
        <v>389</v>
      </c>
      <c r="C561" t="s">
        <v>17</v>
      </c>
      <c r="D561">
        <v>513303727</v>
      </c>
      <c r="E561" t="s">
        <v>388</v>
      </c>
      <c r="G561" t="s">
        <v>6</v>
      </c>
      <c r="H561" s="1">
        <v>2</v>
      </c>
      <c r="I561" s="1">
        <v>4</v>
      </c>
      <c r="J561" s="1">
        <f>VLOOKUP(B561,'[4]AVL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9"/>
        <v>1260</v>
      </c>
      <c r="AL561" s="1">
        <f t="shared" si="120"/>
        <v>2400</v>
      </c>
      <c r="AM561" s="1">
        <f t="shared" si="124"/>
        <v>428.40000000000003</v>
      </c>
      <c r="AN561" s="1">
        <f t="shared" si="125"/>
        <v>816.00000000000011</v>
      </c>
      <c r="AO561" s="1">
        <f t="shared" si="126"/>
        <v>387.60000000000008</v>
      </c>
      <c r="AP561" s="1" t="s">
        <v>26</v>
      </c>
      <c r="AQ561" s="1">
        <f>VLOOKUP($B561,'[2]AVL F03 05.05.26_לעבוד'!$B$29:$H$721,6,)</f>
        <v>0</v>
      </c>
      <c r="AR561" s="1" t="s">
        <v>25</v>
      </c>
      <c r="AS561" s="1" t="s">
        <v>14</v>
      </c>
      <c r="AT561">
        <f t="shared" si="121"/>
        <v>1.36</v>
      </c>
      <c r="AU561" t="str">
        <f>VLOOKUP(B561,'[3]AVL F03 05.05.26_לעבוד'!$B$27:$B$694,1,)</f>
        <v>MS35649-244</v>
      </c>
      <c r="AV561" t="s">
        <v>335</v>
      </c>
      <c r="AW561" t="s">
        <v>1726</v>
      </c>
      <c r="AX561">
        <v>1</v>
      </c>
      <c r="AY561">
        <v>0.34</v>
      </c>
      <c r="AZ561" t="s">
        <v>0</v>
      </c>
      <c r="BA561">
        <v>2</v>
      </c>
      <c r="BB561" t="s">
        <v>132</v>
      </c>
      <c r="BC561">
        <v>97</v>
      </c>
      <c r="BD561">
        <v>27</v>
      </c>
      <c r="BE561" t="s">
        <v>185</v>
      </c>
      <c r="BF561">
        <v>6000</v>
      </c>
      <c r="BG561">
        <v>0.34</v>
      </c>
      <c r="BH561">
        <v>20</v>
      </c>
      <c r="BI561" t="s">
        <v>11</v>
      </c>
      <c r="BJ561" t="s">
        <v>319</v>
      </c>
      <c r="BK561" t="s">
        <v>129</v>
      </c>
      <c r="BL561" t="s">
        <v>5</v>
      </c>
      <c r="BM561" t="s">
        <v>128</v>
      </c>
      <c r="BN561">
        <v>0.34</v>
      </c>
      <c r="BO561" t="s">
        <v>5</v>
      </c>
      <c r="BP561">
        <v>840</v>
      </c>
      <c r="BQ561" t="s">
        <v>5</v>
      </c>
      <c r="BR561" t="s">
        <v>8</v>
      </c>
      <c r="BS561" t="s">
        <v>318</v>
      </c>
      <c r="BT561">
        <v>2400</v>
      </c>
      <c r="BU561" t="s">
        <v>6</v>
      </c>
      <c r="BV561" t="s">
        <v>317</v>
      </c>
      <c r="BW561" t="s">
        <v>121</v>
      </c>
      <c r="BX561" t="s">
        <v>3</v>
      </c>
      <c r="BY561">
        <v>1</v>
      </c>
      <c r="BZ561" t="s">
        <v>29</v>
      </c>
      <c r="CA561" t="s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2080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0</v>
      </c>
      <c r="EN561" cm="1">
        <f t="array" ref="EN561">SUMPRODUCT($K561:$AJ561,TRANSPOSE(EN$4:EN$29))</f>
        <v>360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22"/>
        <v>0</v>
      </c>
      <c r="FB561" t="b">
        <f t="shared" si="123"/>
        <v>0</v>
      </c>
    </row>
    <row r="562" spans="1:158" hidden="1" x14ac:dyDescent="0.2">
      <c r="A562">
        <v>669</v>
      </c>
      <c r="B562" s="7" t="s">
        <v>387</v>
      </c>
      <c r="C562" t="s">
        <v>17</v>
      </c>
      <c r="D562">
        <v>512304809</v>
      </c>
      <c r="E562" t="s">
        <v>379</v>
      </c>
      <c r="G562" t="s">
        <v>6</v>
      </c>
      <c r="H562" s="1">
        <v>2</v>
      </c>
      <c r="I562" s="1">
        <v>6</v>
      </c>
      <c r="J562" s="1">
        <f>VLOOKUP(B562,'[4]AVL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9"/>
        <v>1890</v>
      </c>
      <c r="AL562" s="1">
        <f t="shared" si="120"/>
        <v>2400</v>
      </c>
      <c r="AM562" s="1">
        <f t="shared" si="124"/>
        <v>75.600000000000009</v>
      </c>
      <c r="AN562" s="1">
        <f t="shared" si="125"/>
        <v>96</v>
      </c>
      <c r="AO562" s="1">
        <f t="shared" si="126"/>
        <v>20.399999999999991</v>
      </c>
      <c r="AP562" s="1" t="s">
        <v>26</v>
      </c>
      <c r="AQ562" s="1">
        <f>VLOOKUP($B562,'[2]AVL F03 05.05.26_לעבוד'!$B$29:$H$721,6,)</f>
        <v>0</v>
      </c>
      <c r="AR562" s="1" t="s">
        <v>25</v>
      </c>
      <c r="AS562" s="1" t="s">
        <v>93</v>
      </c>
      <c r="AT562">
        <f t="shared" si="121"/>
        <v>0.24</v>
      </c>
      <c r="AU562" t="str">
        <f>VLOOKUP(B562,'[3]AVL F03 05.05.26_לעבוד'!$B$27:$B$694,1,)</f>
        <v>MS51957-14</v>
      </c>
      <c r="AW562" t="s">
        <v>1766</v>
      </c>
      <c r="AX562">
        <v>1</v>
      </c>
      <c r="AY562">
        <v>0.04</v>
      </c>
      <c r="AZ562" t="s">
        <v>0</v>
      </c>
      <c r="BA562">
        <v>2</v>
      </c>
      <c r="BB562" t="s">
        <v>132</v>
      </c>
      <c r="BC562">
        <v>97</v>
      </c>
      <c r="BD562">
        <v>40</v>
      </c>
      <c r="BE562" t="s">
        <v>185</v>
      </c>
      <c r="BF562">
        <v>70000</v>
      </c>
      <c r="BG562">
        <v>0.4</v>
      </c>
      <c r="BH562">
        <v>20</v>
      </c>
      <c r="BI562" t="s">
        <v>11</v>
      </c>
      <c r="BJ562" t="s">
        <v>319</v>
      </c>
      <c r="BK562" t="s">
        <v>129</v>
      </c>
      <c r="BL562" t="s">
        <v>5</v>
      </c>
      <c r="BM562" t="s">
        <v>128</v>
      </c>
      <c r="BN562">
        <v>0.04</v>
      </c>
      <c r="BO562" t="s">
        <v>5</v>
      </c>
      <c r="BP562">
        <v>1</v>
      </c>
      <c r="BQ562" t="s">
        <v>5</v>
      </c>
      <c r="BR562" t="s">
        <v>8</v>
      </c>
      <c r="BS562" t="s">
        <v>318</v>
      </c>
      <c r="BT562">
        <v>1200</v>
      </c>
      <c r="BU562" t="s">
        <v>6</v>
      </c>
      <c r="BV562" t="s">
        <v>317</v>
      </c>
      <c r="BW562" t="s">
        <v>121</v>
      </c>
      <c r="BX562" t="s">
        <v>3</v>
      </c>
      <c r="BY562">
        <v>1</v>
      </c>
      <c r="BZ562" t="s">
        <v>29</v>
      </c>
      <c r="CA562" t="s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1210</v>
      </c>
      <c r="DN562">
        <f>SUM($CB562,$CC562:CK562)-SUM($EC562:EL562)</f>
        <v>1110</v>
      </c>
      <c r="DO562">
        <f>SUM($CB562,$CC562:CL562)-SUM($EC562:EM562)</f>
        <v>910</v>
      </c>
      <c r="DP562">
        <f>SUM($CB562,$CC562:CM562)-SUM($EC562:EN562)</f>
        <v>640</v>
      </c>
      <c r="DQ562">
        <f>SUM($CB562,$CC562:CN562)-SUM($EC562:EO562)</f>
        <v>330</v>
      </c>
      <c r="DR562">
        <f>SUM($CB562,$CC562:CO562)-SUM($EC562:EP562)</f>
        <v>60</v>
      </c>
      <c r="DS562">
        <f>SUM($CB562,$CC562:CP562)-SUM($EC562:EQ562)</f>
        <v>60</v>
      </c>
      <c r="DT562">
        <f>SUM($CB562,$CC562:CQ562)-SUM($EC562:ER562)</f>
        <v>60</v>
      </c>
      <c r="DU562">
        <f>SUM($CB562,$CC562:CR562)-SUM($EC562:ES562)</f>
        <v>60</v>
      </c>
      <c r="DV562">
        <f>SUM($CB562,$CC562:CS562)-SUM($EC562:ET562)</f>
        <v>60</v>
      </c>
      <c r="DW562">
        <f>SUM($CB562,$CC562:CT562)-SUM($EC562:EU562)</f>
        <v>60</v>
      </c>
      <c r="DX562">
        <f>SUM($CB562,$CC562:CU562)-SUM($EC562:EV562)</f>
        <v>60</v>
      </c>
      <c r="DY562">
        <f>SUM($CB562,$CC562:CV562)-SUM($EC562:EW562)</f>
        <v>60</v>
      </c>
      <c r="DZ562">
        <f>SUM($CB562,$CC562:CW562)-SUM($EC562:EX562)</f>
        <v>60</v>
      </c>
      <c r="EA562">
        <f>SUM($CB562,$CC562:CX562)-SUM($EC562:EY562)</f>
        <v>60</v>
      </c>
      <c r="EB562">
        <f>SUM($CB562,$CC562:CY562)-SUM($EC562:EZ562)</f>
        <v>60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50</v>
      </c>
      <c r="EL562" cm="1">
        <f t="array" ref="EL562">SUMPRODUCT($K562:$AJ562,TRANSPOSE(EL$4:EL$29))</f>
        <v>100</v>
      </c>
      <c r="EM562" cm="1">
        <f t="array" ref="EM562">SUMPRODUCT($K562:$AJ562,TRANSPOSE(EM$4:EM$29))</f>
        <v>200</v>
      </c>
      <c r="EN562" cm="1">
        <f t="array" ref="EN562">SUMPRODUCT($K562:$AJ562,TRANSPOSE(EN$4:EN$29))</f>
        <v>270</v>
      </c>
      <c r="EO562" cm="1">
        <f t="array" ref="EO562">SUMPRODUCT($K562:$AJ562,TRANSPOSE(EO$4:EO$29))</f>
        <v>310</v>
      </c>
      <c r="EP562" cm="1">
        <f t="array" ref="EP562">SUMPRODUCT($K562:$AJ562,TRANSPOSE(EP$4:EP$29))</f>
        <v>270</v>
      </c>
      <c r="EQ562" cm="1">
        <f t="array" ref="EQ562">SUMPRODUCT($K562:$AJ562,TRANSPOSE(EQ$4:EQ$29))</f>
        <v>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22"/>
        <v>0</v>
      </c>
      <c r="FB562" t="b">
        <f t="shared" si="123"/>
        <v>0</v>
      </c>
    </row>
    <row r="563" spans="1:158" hidden="1" x14ac:dyDescent="0.2">
      <c r="A563">
        <v>670</v>
      </c>
      <c r="B563" s="7" t="s">
        <v>386</v>
      </c>
      <c r="C563" t="s">
        <v>17</v>
      </c>
      <c r="D563">
        <v>512305368</v>
      </c>
      <c r="E563" t="s">
        <v>379</v>
      </c>
      <c r="G563" t="s">
        <v>6</v>
      </c>
      <c r="H563" s="1">
        <v>2</v>
      </c>
      <c r="I563" s="1">
        <v>10</v>
      </c>
      <c r="J563" s="1">
        <f>VLOOKUP(B563,'[4]AVL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9"/>
        <v>3150</v>
      </c>
      <c r="AL563" s="1">
        <f t="shared" si="120"/>
        <v>4000</v>
      </c>
      <c r="AM563" s="1">
        <f t="shared" si="124"/>
        <v>126</v>
      </c>
      <c r="AN563" s="1">
        <f t="shared" si="125"/>
        <v>160</v>
      </c>
      <c r="AO563" s="1">
        <f t="shared" si="126"/>
        <v>34</v>
      </c>
      <c r="AP563" s="1" t="s">
        <v>26</v>
      </c>
      <c r="AQ563" s="1">
        <f>VLOOKUP($B563,'[2]AVL F03 05.05.26_לעבוד'!$B$29:$H$721,6,)</f>
        <v>0</v>
      </c>
      <c r="AR563" s="1" t="s">
        <v>25</v>
      </c>
      <c r="AS563" s="1" t="s">
        <v>93</v>
      </c>
      <c r="AT563">
        <f t="shared" si="121"/>
        <v>0.4</v>
      </c>
      <c r="AU563" t="str">
        <f>VLOOKUP(B563,'[3]AVL F03 05.05.26_לעבוד'!$B$27:$B$694,1,)</f>
        <v>MS51957-15</v>
      </c>
      <c r="AW563" t="s">
        <v>1726</v>
      </c>
      <c r="AX563">
        <v>1</v>
      </c>
      <c r="AY563">
        <v>0.04</v>
      </c>
      <c r="AZ563" t="s">
        <v>0</v>
      </c>
      <c r="BA563">
        <v>2</v>
      </c>
      <c r="BB563" t="s">
        <v>132</v>
      </c>
      <c r="BC563">
        <v>97</v>
      </c>
      <c r="BD563">
        <v>42</v>
      </c>
      <c r="BE563" t="s">
        <v>185</v>
      </c>
      <c r="BF563">
        <v>40000</v>
      </c>
      <c r="BG563">
        <v>0.4</v>
      </c>
      <c r="BH563">
        <v>20</v>
      </c>
      <c r="BI563" t="s">
        <v>11</v>
      </c>
      <c r="BJ563" t="s">
        <v>319</v>
      </c>
      <c r="BK563" t="s">
        <v>129</v>
      </c>
      <c r="BL563" t="s">
        <v>5</v>
      </c>
      <c r="BM563" t="s">
        <v>128</v>
      </c>
      <c r="BN563">
        <v>0.04</v>
      </c>
      <c r="BO563" t="s">
        <v>5</v>
      </c>
      <c r="BP563">
        <v>1</v>
      </c>
      <c r="BQ563" t="s">
        <v>325</v>
      </c>
      <c r="BR563" t="s">
        <v>8</v>
      </c>
      <c r="BS563" t="s">
        <v>318</v>
      </c>
      <c r="BT563">
        <v>2000</v>
      </c>
      <c r="BU563" t="s">
        <v>6</v>
      </c>
      <c r="BV563" t="s">
        <v>5</v>
      </c>
      <c r="BW563" t="s">
        <v>121</v>
      </c>
      <c r="BX563" t="s">
        <v>3</v>
      </c>
      <c r="BY563">
        <v>1</v>
      </c>
      <c r="BZ563" t="s">
        <v>29</v>
      </c>
      <c r="CA563" t="s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1880</v>
      </c>
      <c r="DO563">
        <f>SUM($CB563,$CC563:CL563)-SUM($EC563:EM563)</f>
        <v>1440</v>
      </c>
      <c r="DP563">
        <f>SUM($CB563,$CC563:CM563)-SUM($EC563:EN563)</f>
        <v>900</v>
      </c>
      <c r="DQ563">
        <f>SUM($CB563,$CC563:CN563)-SUM($EC563:EO563)</f>
        <v>380</v>
      </c>
      <c r="DR563">
        <f>SUM($CB563,$CC563:CO563)-SUM($EC563:EP563)</f>
        <v>0</v>
      </c>
      <c r="DS563">
        <f>SUM($CB563,$CC563:CP563)-SUM($EC563:EQ563)</f>
        <v>0</v>
      </c>
      <c r="DT563">
        <f>SUM($CB563,$CC563:CQ563)-SUM($EC563:ER563)</f>
        <v>0</v>
      </c>
      <c r="DU563">
        <f>SUM($CB563,$CC563:CR563)-SUM($EC563:ES563)</f>
        <v>0</v>
      </c>
      <c r="DV563">
        <f>SUM($CB563,$CC563:CS563)-SUM($EC563:ET563)</f>
        <v>0</v>
      </c>
      <c r="DW563">
        <f>SUM($CB563,$CC563:CT563)-SUM($EC563:EU563)</f>
        <v>0</v>
      </c>
      <c r="DX563">
        <f>SUM($CB563,$CC563:CU563)-SUM($EC563:EV563)</f>
        <v>0</v>
      </c>
      <c r="DY563">
        <f>SUM($CB563,$CC563:CV563)-SUM($EC563:EW563)</f>
        <v>0</v>
      </c>
      <c r="DZ563">
        <f>SUM($CB563,$CC563:CW563)-SUM($EC563:EX563)</f>
        <v>0</v>
      </c>
      <c r="EA563">
        <f>SUM($CB563,$CC563:CX563)-SUM($EC563:EY563)</f>
        <v>0</v>
      </c>
      <c r="EB563">
        <f>SUM($CB563,$CC563:CY563)-SUM($EC563:EZ563)</f>
        <v>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160</v>
      </c>
      <c r="EM563" cm="1">
        <f t="array" ref="EM563">SUMPRODUCT($K563:$AJ563,TRANSPOSE(EM$4:EM$29))</f>
        <v>440</v>
      </c>
      <c r="EN563" cm="1">
        <f t="array" ref="EN563">SUMPRODUCT($K563:$AJ563,TRANSPOSE(EN$4:EN$29))</f>
        <v>540</v>
      </c>
      <c r="EO563" cm="1">
        <f t="array" ref="EO563">SUMPRODUCT($K563:$AJ563,TRANSPOSE(EO$4:EO$29))</f>
        <v>520</v>
      </c>
      <c r="EP563" cm="1">
        <f t="array" ref="EP563">SUMPRODUCT($K563:$AJ563,TRANSPOSE(EP$4:EP$29))</f>
        <v>380</v>
      </c>
      <c r="EQ563" cm="1">
        <f t="array" ref="EQ563">SUMPRODUCT($K563:$AJ563,TRANSPOSE(EQ$4:EQ$29))</f>
        <v>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22"/>
        <v>100</v>
      </c>
      <c r="FB563" t="b">
        <f t="shared" si="123"/>
        <v>0</v>
      </c>
    </row>
    <row r="564" spans="1:158" hidden="1" x14ac:dyDescent="0.2">
      <c r="A564">
        <v>671</v>
      </c>
      <c r="B564" s="7" t="s">
        <v>385</v>
      </c>
      <c r="C564" t="s">
        <v>17</v>
      </c>
      <c r="D564">
        <v>512318221</v>
      </c>
      <c r="E564" t="s">
        <v>345</v>
      </c>
      <c r="G564" t="s">
        <v>6</v>
      </c>
      <c r="H564" s="1">
        <v>2</v>
      </c>
      <c r="I564" s="1">
        <v>2</v>
      </c>
      <c r="J564" s="1">
        <f>VLOOKUP(B564,'[4]AVL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9"/>
        <v>630</v>
      </c>
      <c r="AL564" s="1">
        <f t="shared" si="120"/>
        <v>800</v>
      </c>
      <c r="AM564" s="1">
        <f t="shared" si="124"/>
        <v>81.900000000000006</v>
      </c>
      <c r="AN564" s="1">
        <f t="shared" si="125"/>
        <v>104</v>
      </c>
      <c r="AO564" s="1">
        <f t="shared" si="126"/>
        <v>22.099999999999994</v>
      </c>
      <c r="AP564" s="1" t="s">
        <v>26</v>
      </c>
      <c r="AQ564" s="1">
        <f>VLOOKUP($B564,'[2]AVL F03 05.05.26_לעבוד'!$B$29:$H$721,6,)</f>
        <v>0</v>
      </c>
      <c r="AR564" s="1" t="s">
        <v>25</v>
      </c>
      <c r="AS564" s="1" t="s">
        <v>93</v>
      </c>
      <c r="AT564">
        <f t="shared" si="121"/>
        <v>0.26</v>
      </c>
      <c r="AU564" t="str">
        <f>VLOOKUP(B564,'[3]AVL F03 05.05.26_לעבוד'!$B$27:$B$694,1,)</f>
        <v>MS51957-19</v>
      </c>
      <c r="AW564" t="s">
        <v>1726</v>
      </c>
      <c r="AX564" t="s">
        <v>384</v>
      </c>
      <c r="AY564">
        <v>0.13</v>
      </c>
      <c r="AZ564" t="s">
        <v>0</v>
      </c>
      <c r="BA564">
        <v>2</v>
      </c>
      <c r="BB564" t="s">
        <v>132</v>
      </c>
      <c r="BC564">
        <v>97</v>
      </c>
      <c r="BD564">
        <v>68</v>
      </c>
      <c r="BE564" t="s">
        <v>185</v>
      </c>
      <c r="BF564">
        <v>6000</v>
      </c>
      <c r="BG564">
        <v>0.13</v>
      </c>
      <c r="BH564">
        <v>20</v>
      </c>
      <c r="BI564" t="s">
        <v>11</v>
      </c>
      <c r="BJ564" t="s">
        <v>319</v>
      </c>
      <c r="BK564" t="s">
        <v>129</v>
      </c>
      <c r="BL564" t="s">
        <v>5</v>
      </c>
      <c r="BM564" t="s">
        <v>128</v>
      </c>
      <c r="BN564">
        <v>0.13</v>
      </c>
      <c r="BO564" t="s">
        <v>5</v>
      </c>
      <c r="BP564">
        <v>1</v>
      </c>
      <c r="BQ564" t="s">
        <v>5</v>
      </c>
      <c r="BR564" t="s">
        <v>8</v>
      </c>
      <c r="BS564" t="s">
        <v>318</v>
      </c>
      <c r="BT564">
        <v>400</v>
      </c>
      <c r="BU564" t="s">
        <v>6</v>
      </c>
      <c r="BV564" t="s">
        <v>5</v>
      </c>
      <c r="BW564" t="s">
        <v>121</v>
      </c>
      <c r="BX564" t="s">
        <v>3</v>
      </c>
      <c r="BY564" t="s">
        <v>384</v>
      </c>
      <c r="BZ564" t="s">
        <v>1</v>
      </c>
      <c r="CA564" t="s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390</v>
      </c>
      <c r="DO564">
        <f>SUM($CB564,$CC564:CL564)-SUM($EC564:EM564)</f>
        <v>310</v>
      </c>
      <c r="DP564">
        <f>SUM($CB564,$CC564:CM564)-SUM($EC564:EN564)</f>
        <v>200</v>
      </c>
      <c r="DQ564">
        <f>SUM($CB564,$CC564:CN564)-SUM($EC564:EO564)</f>
        <v>90</v>
      </c>
      <c r="DR564">
        <f>SUM($CB564,$CC564:CO564)-SUM($EC564:EP564)</f>
        <v>20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20</v>
      </c>
      <c r="EM564" cm="1">
        <f t="array" ref="EM564">SUMPRODUCT($K564:$AJ564,TRANSPOSE(EM$4:EM$29))</f>
        <v>80</v>
      </c>
      <c r="EN564" cm="1">
        <f t="array" ref="EN564">SUMPRODUCT($K564:$AJ564,TRANSPOSE(EN$4:EN$29))</f>
        <v>110</v>
      </c>
      <c r="EO564" cm="1">
        <f t="array" ref="EO564">SUMPRODUCT($K564:$AJ564,TRANSPOSE(EO$4:EO$29))</f>
        <v>110</v>
      </c>
      <c r="EP564" cm="1">
        <f t="array" ref="EP564">SUMPRODUCT($K564:$AJ564,TRANSPOSE(EP$4:EP$29))</f>
        <v>70</v>
      </c>
      <c r="EQ564" cm="1">
        <f t="array" ref="EQ564">SUMPRODUCT($K564:$AJ564,TRANSPOSE(EQ$4:EQ$29))</f>
        <v>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22"/>
        <v>0</v>
      </c>
      <c r="FB564" t="b">
        <f t="shared" si="123"/>
        <v>0</v>
      </c>
    </row>
    <row r="565" spans="1:158" hidden="1" x14ac:dyDescent="0.2">
      <c r="A565">
        <v>672</v>
      </c>
      <c r="B565" s="7" t="s">
        <v>383</v>
      </c>
      <c r="C565" t="s">
        <v>17</v>
      </c>
      <c r="D565">
        <v>512308651</v>
      </c>
      <c r="E565" t="s">
        <v>345</v>
      </c>
      <c r="G565" t="s">
        <v>6</v>
      </c>
      <c r="H565" s="1">
        <v>2</v>
      </c>
      <c r="I565" s="1">
        <v>37</v>
      </c>
      <c r="J565" s="1">
        <f>VLOOKUP(B565,'[4]AVL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9"/>
        <v>4095</v>
      </c>
      <c r="AL565" s="1">
        <f t="shared" si="120"/>
        <v>5200</v>
      </c>
      <c r="AM565" s="1">
        <f t="shared" si="124"/>
        <v>122.85</v>
      </c>
      <c r="AN565" s="1">
        <f t="shared" si="125"/>
        <v>156</v>
      </c>
      <c r="AO565" s="1">
        <f t="shared" si="126"/>
        <v>33.150000000000006</v>
      </c>
      <c r="AP565" s="1" t="s">
        <v>26</v>
      </c>
      <c r="AQ565" s="1">
        <f>VLOOKUP($B565,'[2]AVL F03 05.05.26_לעבוד'!$B$29:$H$721,6,)</f>
        <v>0</v>
      </c>
      <c r="AR565" s="1" t="s">
        <v>25</v>
      </c>
      <c r="AS565" s="1" t="s">
        <v>93</v>
      </c>
      <c r="AT565">
        <f t="shared" si="121"/>
        <v>0.39</v>
      </c>
      <c r="AU565" t="str">
        <f>VLOOKUP(B565,'[3]AVL F03 05.05.26_לעבוד'!$B$27:$B$694,1,)</f>
        <v>MS51957-2</v>
      </c>
      <c r="AW565" t="s">
        <v>1766</v>
      </c>
      <c r="AX565">
        <v>1</v>
      </c>
      <c r="AY565">
        <v>0.03</v>
      </c>
      <c r="AZ565" t="s">
        <v>0</v>
      </c>
      <c r="BA565">
        <v>2</v>
      </c>
      <c r="BB565" t="s">
        <v>132</v>
      </c>
      <c r="BC565">
        <v>97</v>
      </c>
      <c r="BD565">
        <v>28</v>
      </c>
      <c r="BE565" t="s">
        <v>185</v>
      </c>
      <c r="BF565">
        <v>40000</v>
      </c>
      <c r="BG565">
        <v>0.3</v>
      </c>
      <c r="BH565">
        <v>20</v>
      </c>
      <c r="BI565" t="s">
        <v>11</v>
      </c>
      <c r="BJ565" t="s">
        <v>319</v>
      </c>
      <c r="BK565" t="s">
        <v>129</v>
      </c>
      <c r="BL565" t="s">
        <v>5</v>
      </c>
      <c r="BM565" t="s">
        <v>128</v>
      </c>
      <c r="BN565">
        <v>0.03</v>
      </c>
      <c r="BO565" t="s">
        <v>5</v>
      </c>
      <c r="BP565">
        <v>1</v>
      </c>
      <c r="BQ565" t="s">
        <v>5</v>
      </c>
      <c r="BR565" t="s">
        <v>8</v>
      </c>
      <c r="BS565" t="s">
        <v>318</v>
      </c>
      <c r="BT565">
        <v>2600</v>
      </c>
      <c r="BU565" t="s">
        <v>6</v>
      </c>
      <c r="BV565" t="s">
        <v>317</v>
      </c>
      <c r="BW565" t="s">
        <v>121</v>
      </c>
      <c r="BX565" t="s">
        <v>3</v>
      </c>
      <c r="BY565">
        <v>1</v>
      </c>
      <c r="BZ565" t="s">
        <v>29</v>
      </c>
      <c r="CA565" t="s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2185</v>
      </c>
      <c r="DN565">
        <f>SUM($CB565,$CC565:CK565)-SUM($EC565:EL565)</f>
        <v>1595</v>
      </c>
      <c r="DO565">
        <f>SUM($CB565,$CC565:CL565)-SUM($EC565:EM565)</f>
        <v>935</v>
      </c>
      <c r="DP565">
        <f>SUM($CB565,$CC565:CM565)-SUM($EC565:EN565)</f>
        <v>220</v>
      </c>
      <c r="DQ565">
        <f>SUM($CB565,$CC565:CN565)-SUM($EC565:EO565)</f>
        <v>165</v>
      </c>
      <c r="DR565">
        <f>SUM($CB565,$CC565:CO565)-SUM($EC565:EP565)</f>
        <v>130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545</v>
      </c>
      <c r="EL565" cm="1">
        <f t="array" ref="EL565">SUMPRODUCT($K565:$AJ565,TRANSPOSE(EL$4:EL$29))</f>
        <v>590</v>
      </c>
      <c r="EM565" cm="1">
        <f t="array" ref="EM565">SUMPRODUCT($K565:$AJ565,TRANSPOSE(EM$4:EM$29))</f>
        <v>660</v>
      </c>
      <c r="EN565" cm="1">
        <f t="array" ref="EN565">SUMPRODUCT($K565:$AJ565,TRANSPOSE(EN$4:EN$29))</f>
        <v>715</v>
      </c>
      <c r="EO565" cm="1">
        <f t="array" ref="EO565">SUMPRODUCT($K565:$AJ565,TRANSPOSE(EO$4:EO$29))</f>
        <v>55</v>
      </c>
      <c r="EP565" cm="1">
        <f t="array" ref="EP565">SUMPRODUCT($K565:$AJ565,TRANSPOSE(EP$4:EP$29))</f>
        <v>35</v>
      </c>
      <c r="EQ565" cm="1">
        <f t="array" ref="EQ565">SUMPRODUCT($K565:$AJ565,TRANSPOSE(EQ$4:EQ$29))</f>
        <v>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22"/>
        <v>0</v>
      </c>
      <c r="FB565" t="b">
        <f t="shared" si="123"/>
        <v>0</v>
      </c>
    </row>
    <row r="566" spans="1:158" hidden="1" x14ac:dyDescent="0.2">
      <c r="A566">
        <v>673</v>
      </c>
      <c r="B566" s="7" t="s">
        <v>382</v>
      </c>
      <c r="C566" t="s">
        <v>17</v>
      </c>
      <c r="D566">
        <v>512305350</v>
      </c>
      <c r="E566" t="s">
        <v>345</v>
      </c>
      <c r="G566" t="s">
        <v>6</v>
      </c>
      <c r="H566" s="1">
        <v>2</v>
      </c>
      <c r="I566" s="1">
        <v>8</v>
      </c>
      <c r="J566" s="1">
        <f>VLOOKUP(B566,'[4]AVL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9"/>
        <v>2520</v>
      </c>
      <c r="AL566" s="1">
        <f t="shared" si="120"/>
        <v>3200</v>
      </c>
      <c r="AM566" s="1">
        <f t="shared" si="124"/>
        <v>151.19999999999999</v>
      </c>
      <c r="AN566" s="1">
        <f t="shared" si="125"/>
        <v>192</v>
      </c>
      <c r="AO566" s="1">
        <f t="shared" si="126"/>
        <v>40.800000000000011</v>
      </c>
      <c r="AP566" s="1" t="s">
        <v>26</v>
      </c>
      <c r="AQ566" s="1">
        <f>VLOOKUP($B566,'[2]AVL F03 05.05.26_לעבוד'!$B$29:$H$721,6,)</f>
        <v>0</v>
      </c>
      <c r="AR566" s="1" t="s">
        <v>25</v>
      </c>
      <c r="AS566" s="1" t="s">
        <v>93</v>
      </c>
      <c r="AT566">
        <f t="shared" si="121"/>
        <v>0.48</v>
      </c>
      <c r="AU566" t="str">
        <f>VLOOKUP(B566,'[3]AVL F03 05.05.26_לעבוד'!$B$27:$B$694,1,)</f>
        <v>MS51957-29</v>
      </c>
      <c r="AW566" t="s">
        <v>1766</v>
      </c>
      <c r="AX566">
        <v>1</v>
      </c>
      <c r="AY566">
        <v>0.06</v>
      </c>
      <c r="AZ566" t="s">
        <v>0</v>
      </c>
      <c r="BA566">
        <v>2</v>
      </c>
      <c r="BB566" t="s">
        <v>132</v>
      </c>
      <c r="BC566">
        <v>97</v>
      </c>
      <c r="BD566">
        <v>29</v>
      </c>
      <c r="BE566" t="s">
        <v>185</v>
      </c>
      <c r="BF566">
        <v>8000</v>
      </c>
      <c r="BG566">
        <v>0.6</v>
      </c>
      <c r="BH566">
        <v>20</v>
      </c>
      <c r="BI566" t="s">
        <v>11</v>
      </c>
      <c r="BJ566" t="s">
        <v>319</v>
      </c>
      <c r="BK566" t="s">
        <v>129</v>
      </c>
      <c r="BL566" t="s">
        <v>5</v>
      </c>
      <c r="BM566" t="s">
        <v>128</v>
      </c>
      <c r="BN566">
        <v>0.06</v>
      </c>
      <c r="BO566" t="s">
        <v>5</v>
      </c>
      <c r="BP566">
        <v>840</v>
      </c>
      <c r="BQ566" t="s">
        <v>5</v>
      </c>
      <c r="BR566" t="s">
        <v>8</v>
      </c>
      <c r="BS566" t="s">
        <v>318</v>
      </c>
      <c r="BT566">
        <v>1600</v>
      </c>
      <c r="BU566" t="s">
        <v>6</v>
      </c>
      <c r="BV566" t="s">
        <v>317</v>
      </c>
      <c r="BW566" t="s">
        <v>121</v>
      </c>
      <c r="BX566" t="s">
        <v>3</v>
      </c>
      <c r="BY566">
        <v>1</v>
      </c>
      <c r="BZ566" t="s">
        <v>29</v>
      </c>
      <c r="CA566" t="s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1560</v>
      </c>
      <c r="DO566">
        <f>SUM($CB566,$CC566:CL566)-SUM($EC566:EM566)</f>
        <v>1240</v>
      </c>
      <c r="DP566">
        <f>SUM($CB566,$CC566:CM566)-SUM($EC566:EN566)</f>
        <v>800</v>
      </c>
      <c r="DQ566">
        <f>SUM($CB566,$CC566:CN566)-SUM($EC566:EO566)</f>
        <v>360</v>
      </c>
      <c r="DR566">
        <f>SUM($CB566,$CC566:CO566)-SUM($EC566:EP566)</f>
        <v>80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80</v>
      </c>
      <c r="EM566" cm="1">
        <f t="array" ref="EM566">SUMPRODUCT($K566:$AJ566,TRANSPOSE(EM$4:EM$29))</f>
        <v>320</v>
      </c>
      <c r="EN566" cm="1">
        <f t="array" ref="EN566">SUMPRODUCT($K566:$AJ566,TRANSPOSE(EN$4:EN$29))</f>
        <v>440</v>
      </c>
      <c r="EO566" cm="1">
        <f t="array" ref="EO566">SUMPRODUCT($K566:$AJ566,TRANSPOSE(EO$4:EO$29))</f>
        <v>440</v>
      </c>
      <c r="EP566" cm="1">
        <f t="array" ref="EP566">SUMPRODUCT($K566:$AJ566,TRANSPOSE(EP$4:EP$29))</f>
        <v>280</v>
      </c>
      <c r="EQ566" cm="1">
        <f t="array" ref="EQ566">SUMPRODUCT($K566:$AJ566,TRANSPOSE(EQ$4:EQ$29))</f>
        <v>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22"/>
        <v>0</v>
      </c>
      <c r="FB566" t="b">
        <f t="shared" si="123"/>
        <v>0</v>
      </c>
    </row>
    <row r="567" spans="1:158" hidden="1" x14ac:dyDescent="0.2">
      <c r="A567">
        <v>674</v>
      </c>
      <c r="B567" s="7" t="s">
        <v>381</v>
      </c>
      <c r="C567" t="s">
        <v>17</v>
      </c>
      <c r="D567">
        <v>512308669</v>
      </c>
      <c r="E567" t="s">
        <v>345</v>
      </c>
      <c r="G567" t="s">
        <v>6</v>
      </c>
      <c r="H567" s="1">
        <v>2</v>
      </c>
      <c r="I567" s="1">
        <v>15</v>
      </c>
      <c r="J567" s="1">
        <f>VLOOKUP(B567,'[4]AVL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9"/>
        <v>4725</v>
      </c>
      <c r="AL567" s="1">
        <f t="shared" si="120"/>
        <v>6000</v>
      </c>
      <c r="AM567" s="1">
        <f t="shared" si="124"/>
        <v>189</v>
      </c>
      <c r="AN567" s="1">
        <f t="shared" si="125"/>
        <v>240</v>
      </c>
      <c r="AO567" s="1">
        <f t="shared" si="126"/>
        <v>51</v>
      </c>
      <c r="AP567" s="1" t="s">
        <v>26</v>
      </c>
      <c r="AQ567" s="1">
        <f>VLOOKUP($B567,'[2]AVL F03 05.05.26_לעבוד'!$B$29:$H$721,6,)</f>
        <v>0</v>
      </c>
      <c r="AR567" s="1" t="s">
        <v>25</v>
      </c>
      <c r="AS567" s="1" t="s">
        <v>93</v>
      </c>
      <c r="AT567">
        <f t="shared" si="121"/>
        <v>0.6</v>
      </c>
      <c r="AU567" t="str">
        <f>VLOOKUP(B567,'[3]AVL F03 05.05.26_לעבוד'!$B$27:$B$694,1,)</f>
        <v>MS51957-3</v>
      </c>
      <c r="AW567" t="s">
        <v>1766</v>
      </c>
      <c r="AX567">
        <v>1</v>
      </c>
      <c r="AY567">
        <v>0.04</v>
      </c>
      <c r="AZ567" t="s">
        <v>0</v>
      </c>
      <c r="BA567">
        <v>2</v>
      </c>
      <c r="BB567" t="s">
        <v>132</v>
      </c>
      <c r="BC567">
        <v>97</v>
      </c>
      <c r="BD567">
        <v>32</v>
      </c>
      <c r="BE567" t="s">
        <v>185</v>
      </c>
      <c r="BF567">
        <v>135000</v>
      </c>
      <c r="BG567">
        <v>0.4</v>
      </c>
      <c r="BH567">
        <v>20</v>
      </c>
      <c r="BI567" t="s">
        <v>11</v>
      </c>
      <c r="BJ567" t="s">
        <v>319</v>
      </c>
      <c r="BK567" t="s">
        <v>129</v>
      </c>
      <c r="BL567" t="s">
        <v>5</v>
      </c>
      <c r="BM567" t="s">
        <v>128</v>
      </c>
      <c r="BN567">
        <v>0.04</v>
      </c>
      <c r="BO567" t="s">
        <v>5</v>
      </c>
      <c r="BP567">
        <v>900</v>
      </c>
      <c r="BQ567" t="s">
        <v>5</v>
      </c>
      <c r="BR567" t="s">
        <v>8</v>
      </c>
      <c r="BS567" t="s">
        <v>318</v>
      </c>
      <c r="BT567">
        <v>3000</v>
      </c>
      <c r="BU567" t="s">
        <v>6</v>
      </c>
      <c r="BV567" t="s">
        <v>317</v>
      </c>
      <c r="BW567" t="s">
        <v>121</v>
      </c>
      <c r="BX567" t="s">
        <v>3</v>
      </c>
      <c r="BY567">
        <v>1</v>
      </c>
      <c r="BZ567" t="s">
        <v>29</v>
      </c>
      <c r="CA567" t="s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2840</v>
      </c>
      <c r="DN567">
        <f>SUM($CB567,$CC567:CK567)-SUM($EC567:EL567)</f>
        <v>2420</v>
      </c>
      <c r="DO567">
        <f>SUM($CB567,$CC567:CL567)-SUM($EC567:EM567)</f>
        <v>1890</v>
      </c>
      <c r="DP567">
        <f>SUM($CB567,$CC567:CM567)-SUM($EC567:EN567)</f>
        <v>1250</v>
      </c>
      <c r="DQ567">
        <f>SUM($CB567,$CC567:CN567)-SUM($EC567:EO567)</f>
        <v>700</v>
      </c>
      <c r="DR567">
        <f>SUM($CB567,$CC567:CO567)-SUM($EC567:EP567)</f>
        <v>150</v>
      </c>
      <c r="DS567">
        <f>SUM($CB567,$CC567:CP567)-SUM($EC567:EQ567)</f>
        <v>150</v>
      </c>
      <c r="DT567">
        <f>SUM($CB567,$CC567:CQ567)-SUM($EC567:ER567)</f>
        <v>150</v>
      </c>
      <c r="DU567">
        <f>SUM($CB567,$CC567:CR567)-SUM($EC567:ES567)</f>
        <v>150</v>
      </c>
      <c r="DV567">
        <f>SUM($CB567,$CC567:CS567)-SUM($EC567:ET567)</f>
        <v>150</v>
      </c>
      <c r="DW567">
        <f>SUM($CB567,$CC567:CT567)-SUM($EC567:EU567)</f>
        <v>150</v>
      </c>
      <c r="DX567">
        <f>SUM($CB567,$CC567:CU567)-SUM($EC567:EV567)</f>
        <v>150</v>
      </c>
      <c r="DY567">
        <f>SUM($CB567,$CC567:CV567)-SUM($EC567:EW567)</f>
        <v>150</v>
      </c>
      <c r="DZ567">
        <f>SUM($CB567,$CC567:CW567)-SUM($EC567:EX567)</f>
        <v>150</v>
      </c>
      <c r="EA567">
        <f>SUM($CB567,$CC567:CX567)-SUM($EC567:EY567)</f>
        <v>150</v>
      </c>
      <c r="EB567">
        <f>SUM($CB567,$CC567:CY567)-SUM($EC567:EZ567)</f>
        <v>150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310</v>
      </c>
      <c r="EL567" cm="1">
        <f t="array" ref="EL567">SUMPRODUCT($K567:$AJ567,TRANSPOSE(EL$4:EL$29))</f>
        <v>420</v>
      </c>
      <c r="EM567" cm="1">
        <f t="array" ref="EM567">SUMPRODUCT($K567:$AJ567,TRANSPOSE(EM$4:EM$29))</f>
        <v>530</v>
      </c>
      <c r="EN567" cm="1">
        <f t="array" ref="EN567">SUMPRODUCT($K567:$AJ567,TRANSPOSE(EN$4:EN$29))</f>
        <v>640</v>
      </c>
      <c r="EO567" cm="1">
        <f t="array" ref="EO567">SUMPRODUCT($K567:$AJ567,TRANSPOSE(EO$4:EO$29))</f>
        <v>550</v>
      </c>
      <c r="EP567" cm="1">
        <f t="array" ref="EP567">SUMPRODUCT($K567:$AJ567,TRANSPOSE(EP$4:EP$29))</f>
        <v>550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22"/>
        <v>0</v>
      </c>
      <c r="FB567" t="b">
        <f t="shared" si="123"/>
        <v>0</v>
      </c>
    </row>
    <row r="568" spans="1:158" hidden="1" x14ac:dyDescent="0.2">
      <c r="A568">
        <v>675</v>
      </c>
      <c r="B568" s="7" t="s">
        <v>380</v>
      </c>
      <c r="C568" t="s">
        <v>17</v>
      </c>
      <c r="D568">
        <v>512304890</v>
      </c>
      <c r="E568" t="s">
        <v>379</v>
      </c>
      <c r="G568" t="s">
        <v>6</v>
      </c>
      <c r="H568" s="1">
        <v>2</v>
      </c>
      <c r="I568" s="1">
        <v>27</v>
      </c>
      <c r="J568" s="1">
        <f>VLOOKUP(B568,'[4]AVL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9"/>
        <v>8505</v>
      </c>
      <c r="AL568" s="1">
        <f t="shared" si="120"/>
        <v>8600</v>
      </c>
      <c r="AM568" s="1">
        <f t="shared" si="124"/>
        <v>340.2</v>
      </c>
      <c r="AN568" s="1">
        <f t="shared" si="125"/>
        <v>344</v>
      </c>
      <c r="AO568" s="1">
        <f t="shared" si="126"/>
        <v>3.8000000000000114</v>
      </c>
      <c r="AP568" s="1" t="s">
        <v>26</v>
      </c>
      <c r="AQ568" s="1">
        <f>VLOOKUP($B568,'[2]AVL F03 05.05.26_לעבוד'!$B$29:$H$721,6,)</f>
        <v>0</v>
      </c>
      <c r="AR568" s="1" t="s">
        <v>25</v>
      </c>
      <c r="AS568" s="1" t="s">
        <v>93</v>
      </c>
      <c r="AT568">
        <f t="shared" si="121"/>
        <v>1.08</v>
      </c>
      <c r="AU568" t="str">
        <f>VLOOKUP(B568,'[3]AVL F03 05.05.26_לעבוד'!$B$27:$B$694,1,)</f>
        <v>MS51957-30</v>
      </c>
      <c r="AW568" t="s">
        <v>1766</v>
      </c>
      <c r="AX568">
        <v>1</v>
      </c>
      <c r="AY568">
        <v>0.04</v>
      </c>
      <c r="AZ568" t="s">
        <v>0</v>
      </c>
      <c r="BA568">
        <v>2</v>
      </c>
      <c r="BB568" t="s">
        <v>132</v>
      </c>
      <c r="BC568">
        <v>97</v>
      </c>
      <c r="BD568">
        <v>36</v>
      </c>
      <c r="BE568" t="s">
        <v>185</v>
      </c>
      <c r="BF568">
        <v>15000</v>
      </c>
      <c r="BG568">
        <v>0.4</v>
      </c>
      <c r="BH568">
        <v>20</v>
      </c>
      <c r="BI568" t="s">
        <v>11</v>
      </c>
      <c r="BJ568" t="s">
        <v>319</v>
      </c>
      <c r="BK568" t="s">
        <v>129</v>
      </c>
      <c r="BL568" t="s">
        <v>5</v>
      </c>
      <c r="BM568" t="s">
        <v>128</v>
      </c>
      <c r="BN568">
        <v>0.04</v>
      </c>
      <c r="BO568" t="s">
        <v>5</v>
      </c>
      <c r="BP568">
        <v>1</v>
      </c>
      <c r="BQ568" t="s">
        <v>5</v>
      </c>
      <c r="BR568" t="s">
        <v>8</v>
      </c>
      <c r="BS568" t="s">
        <v>318</v>
      </c>
      <c r="BT568">
        <v>100</v>
      </c>
      <c r="BU568" t="s">
        <v>6</v>
      </c>
      <c r="BV568" t="s">
        <v>354</v>
      </c>
      <c r="BW568" t="s">
        <v>121</v>
      </c>
      <c r="BX568" t="s">
        <v>3</v>
      </c>
      <c r="BY568">
        <v>1</v>
      </c>
      <c r="BZ568" t="s">
        <v>29</v>
      </c>
      <c r="CA568" t="s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5455</v>
      </c>
      <c r="DN568">
        <f>SUM($CB568,$CC568:CK568)-SUM($EC568:EL568)</f>
        <v>4865</v>
      </c>
      <c r="DO568">
        <f>SUM($CB568,$CC568:CL568)-SUM($EC568:EM568)</f>
        <v>3705</v>
      </c>
      <c r="DP568">
        <f>SUM($CB568,$CC568:CM568)-SUM($EC568:EN568)</f>
        <v>2380</v>
      </c>
      <c r="DQ568">
        <f>SUM($CB568,$CC568:CN568)-SUM($EC568:EO568)</f>
        <v>1055</v>
      </c>
      <c r="DR568">
        <f>SUM($CB568,$CC568:CO568)-SUM($EC568:EP568)</f>
        <v>-130</v>
      </c>
      <c r="DS568">
        <f>SUM($CB568,$CC568:CP568)-SUM($EC568:EQ568)</f>
        <v>-130</v>
      </c>
      <c r="DT568">
        <f>SUM($CB568,$CC568:CQ568)-SUM($EC568:ER568)</f>
        <v>-130</v>
      </c>
      <c r="DU568">
        <f>SUM($CB568,$CC568:CR568)-SUM($EC568:ES568)</f>
        <v>-130</v>
      </c>
      <c r="DV568">
        <f>SUM($CB568,$CC568:CS568)-SUM($EC568:ET568)</f>
        <v>-130</v>
      </c>
      <c r="DW568">
        <f>SUM($CB568,$CC568:CT568)-SUM($EC568:EU568)</f>
        <v>-130</v>
      </c>
      <c r="DX568">
        <f>SUM($CB568,$CC568:CU568)-SUM($EC568:EV568)</f>
        <v>-130</v>
      </c>
      <c r="DY568">
        <f>SUM($CB568,$CC568:CV568)-SUM($EC568:EW568)</f>
        <v>-130</v>
      </c>
      <c r="DZ568">
        <f>SUM($CB568,$CC568:CW568)-SUM($EC568:EX568)</f>
        <v>-130</v>
      </c>
      <c r="EA568">
        <f>SUM($CB568,$CC568:CX568)-SUM($EC568:EY568)</f>
        <v>-130</v>
      </c>
      <c r="EB568">
        <f>SUM($CB568,$CC568:CY568)-SUM($EC568:EZ568)</f>
        <v>-130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215</v>
      </c>
      <c r="EL568" cm="1">
        <f t="array" ref="EL568">SUMPRODUCT($K568:$AJ568,TRANSPOSE(EL$4:EL$29))</f>
        <v>590</v>
      </c>
      <c r="EM568" cm="1">
        <f t="array" ref="EM568">SUMPRODUCT($K568:$AJ568,TRANSPOSE(EM$4:EM$29))</f>
        <v>1160</v>
      </c>
      <c r="EN568" cm="1">
        <f t="array" ref="EN568">SUMPRODUCT($K568:$AJ568,TRANSPOSE(EN$4:EN$29))</f>
        <v>1325</v>
      </c>
      <c r="EO568" cm="1">
        <f t="array" ref="EO568">SUMPRODUCT($K568:$AJ568,TRANSPOSE(EO$4:EO$29))</f>
        <v>1325</v>
      </c>
      <c r="EP568" cm="1">
        <f t="array" ref="EP568">SUMPRODUCT($K568:$AJ568,TRANSPOSE(EP$4:EP$29))</f>
        <v>1185</v>
      </c>
      <c r="EQ568" cm="1">
        <f t="array" ref="EQ568">SUMPRODUCT($K568:$AJ568,TRANSPOSE(EQ$4:EQ$29))</f>
        <v>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22"/>
        <v>400</v>
      </c>
      <c r="FB568" t="b">
        <f t="shared" si="123"/>
        <v>0</v>
      </c>
    </row>
    <row r="569" spans="1:158" hidden="1" x14ac:dyDescent="0.2">
      <c r="A569">
        <v>676</v>
      </c>
      <c r="B569" s="7" t="s">
        <v>378</v>
      </c>
      <c r="C569" t="s">
        <v>17</v>
      </c>
      <c r="D569">
        <v>512313669</v>
      </c>
      <c r="E569" t="s">
        <v>345</v>
      </c>
      <c r="G569" t="s">
        <v>6</v>
      </c>
      <c r="H569" s="1">
        <v>2</v>
      </c>
      <c r="I569" s="1">
        <v>27</v>
      </c>
      <c r="J569" s="1">
        <f>VLOOKUP(B569,'[4]AVL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9"/>
        <v>8505</v>
      </c>
      <c r="AL569" s="1">
        <f t="shared" si="120"/>
        <v>10800</v>
      </c>
      <c r="AM569" s="1">
        <f t="shared" si="124"/>
        <v>510.29999999999995</v>
      </c>
      <c r="AN569" s="1">
        <f t="shared" si="125"/>
        <v>648</v>
      </c>
      <c r="AO569" s="1">
        <f t="shared" si="126"/>
        <v>137.70000000000005</v>
      </c>
      <c r="AP569" s="1" t="s">
        <v>26</v>
      </c>
      <c r="AQ569" s="1">
        <f>VLOOKUP($B569,'[2]AVL F03 05.05.26_לעבוד'!$B$29:$H$721,6,)</f>
        <v>0</v>
      </c>
      <c r="AR569" s="1" t="s">
        <v>25</v>
      </c>
      <c r="AS569" s="1" t="s">
        <v>93</v>
      </c>
      <c r="AT569">
        <f t="shared" si="121"/>
        <v>1.6199999999999999</v>
      </c>
      <c r="AU569" t="str">
        <f>VLOOKUP(B569,'[3]AVL F03 05.05.26_לעבוד'!$B$27:$B$694,1,)</f>
        <v>MS51957-32</v>
      </c>
      <c r="AW569" t="s">
        <v>1766</v>
      </c>
      <c r="AX569">
        <v>1</v>
      </c>
      <c r="AY569">
        <v>0.06</v>
      </c>
      <c r="AZ569" t="s">
        <v>0</v>
      </c>
      <c r="BA569">
        <v>2</v>
      </c>
      <c r="BB569" t="s">
        <v>132</v>
      </c>
      <c r="BC569">
        <v>97</v>
      </c>
      <c r="BD569">
        <v>42</v>
      </c>
      <c r="BE569" t="s">
        <v>288</v>
      </c>
      <c r="BF569">
        <v>25000</v>
      </c>
      <c r="BG569">
        <v>0.6</v>
      </c>
      <c r="BH569">
        <v>20</v>
      </c>
      <c r="BI569" t="s">
        <v>11</v>
      </c>
      <c r="BJ569" t="s">
        <v>319</v>
      </c>
      <c r="BK569" t="s">
        <v>129</v>
      </c>
      <c r="BL569" t="s">
        <v>5</v>
      </c>
      <c r="BM569" t="s">
        <v>128</v>
      </c>
      <c r="BN569">
        <v>0.06</v>
      </c>
      <c r="BO569" t="s">
        <v>5</v>
      </c>
      <c r="BP569">
        <v>1</v>
      </c>
      <c r="BQ569" t="s">
        <v>5</v>
      </c>
      <c r="BR569" t="s">
        <v>8</v>
      </c>
      <c r="BS569" t="s">
        <v>318</v>
      </c>
      <c r="BT569">
        <v>5400</v>
      </c>
      <c r="BU569" t="s">
        <v>6</v>
      </c>
      <c r="BV569" t="s">
        <v>5</v>
      </c>
      <c r="BW569" t="s">
        <v>121</v>
      </c>
      <c r="BX569" t="s">
        <v>3</v>
      </c>
      <c r="BY569">
        <v>1</v>
      </c>
      <c r="BZ569" t="s">
        <v>29</v>
      </c>
      <c r="CA569" t="s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5265</v>
      </c>
      <c r="DO569">
        <f>SUM($CB569,$CC569:CL569)-SUM($EC569:EM569)</f>
        <v>4185</v>
      </c>
      <c r="DP569">
        <f>SUM($CB569,$CC569:CM569)-SUM($EC569:EN569)</f>
        <v>2700</v>
      </c>
      <c r="DQ569">
        <f>SUM($CB569,$CC569:CN569)-SUM($EC569:EO569)</f>
        <v>1215</v>
      </c>
      <c r="DR569">
        <f>SUM($CB569,$CC569:CO569)-SUM($EC569:EP569)</f>
        <v>270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270</v>
      </c>
      <c r="EM569" cm="1">
        <f t="array" ref="EM569">SUMPRODUCT($K569:$AJ569,TRANSPOSE(EM$4:EM$29))</f>
        <v>1080</v>
      </c>
      <c r="EN569" cm="1">
        <f t="array" ref="EN569">SUMPRODUCT($K569:$AJ569,TRANSPOSE(EN$4:EN$29))</f>
        <v>1485</v>
      </c>
      <c r="EO569" cm="1">
        <f t="array" ref="EO569">SUMPRODUCT($K569:$AJ569,TRANSPOSE(EO$4:EO$29))</f>
        <v>1485</v>
      </c>
      <c r="EP569" cm="1">
        <f t="array" ref="EP569">SUMPRODUCT($K569:$AJ569,TRANSPOSE(EP$4:EP$29))</f>
        <v>945</v>
      </c>
      <c r="EQ569" cm="1">
        <f t="array" ref="EQ569">SUMPRODUCT($K569:$AJ569,TRANSPOSE(EQ$4:EQ$29))</f>
        <v>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22"/>
        <v>0</v>
      </c>
      <c r="FB569" t="b">
        <f t="shared" si="123"/>
        <v>0</v>
      </c>
    </row>
    <row r="570" spans="1:158" hidden="1" x14ac:dyDescent="0.2">
      <c r="A570">
        <v>677</v>
      </c>
      <c r="B570" s="7" t="s">
        <v>377</v>
      </c>
      <c r="C570" t="s">
        <v>17</v>
      </c>
      <c r="D570">
        <v>512318262</v>
      </c>
      <c r="E570" t="s">
        <v>345</v>
      </c>
      <c r="G570" t="s">
        <v>6</v>
      </c>
      <c r="H570" s="1">
        <v>2</v>
      </c>
      <c r="I570" s="1">
        <v>6</v>
      </c>
      <c r="J570" s="1">
        <f>VLOOKUP(B570,'[4]AVL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9"/>
        <v>1890</v>
      </c>
      <c r="AL570" s="1">
        <f t="shared" si="120"/>
        <v>2400</v>
      </c>
      <c r="AM570" s="1">
        <f t="shared" si="124"/>
        <v>113.39999999999999</v>
      </c>
      <c r="AN570" s="1">
        <f t="shared" si="125"/>
        <v>144</v>
      </c>
      <c r="AO570" s="1">
        <f t="shared" si="126"/>
        <v>30.600000000000009</v>
      </c>
      <c r="AP570" s="1" t="s">
        <v>26</v>
      </c>
      <c r="AQ570" s="1">
        <f>VLOOKUP($B570,'[2]AVL F03 05.05.26_לעבוד'!$B$29:$H$721,6,)</f>
        <v>0</v>
      </c>
      <c r="AR570" s="1" t="s">
        <v>25</v>
      </c>
      <c r="AS570" s="1" t="s">
        <v>93</v>
      </c>
      <c r="AT570">
        <f t="shared" si="121"/>
        <v>0.36</v>
      </c>
      <c r="AU570" t="str">
        <f>VLOOKUP(B570,'[3]AVL F03 05.05.26_לעבוד'!$B$27:$B$694,1,)</f>
        <v>MS51957-34</v>
      </c>
      <c r="AW570" t="s">
        <v>1766</v>
      </c>
      <c r="AX570">
        <v>1</v>
      </c>
      <c r="AY570">
        <v>0.06</v>
      </c>
      <c r="AZ570" t="s">
        <v>0</v>
      </c>
      <c r="BA570">
        <v>2</v>
      </c>
      <c r="BB570" t="s">
        <v>132</v>
      </c>
      <c r="BC570">
        <v>97</v>
      </c>
      <c r="BD570">
        <v>40</v>
      </c>
      <c r="BE570" t="s">
        <v>185</v>
      </c>
      <c r="BF570">
        <v>1500</v>
      </c>
      <c r="BG570">
        <v>0.6</v>
      </c>
      <c r="BH570">
        <v>20</v>
      </c>
      <c r="BI570" t="s">
        <v>11</v>
      </c>
      <c r="BJ570" t="s">
        <v>319</v>
      </c>
      <c r="BK570" t="s">
        <v>129</v>
      </c>
      <c r="BL570" t="s">
        <v>5</v>
      </c>
      <c r="BM570" t="s">
        <v>128</v>
      </c>
      <c r="BN570">
        <v>0.06</v>
      </c>
      <c r="BO570" t="s">
        <v>5</v>
      </c>
      <c r="BP570">
        <v>1</v>
      </c>
      <c r="BQ570" t="s">
        <v>5</v>
      </c>
      <c r="BR570" t="s">
        <v>8</v>
      </c>
      <c r="BS570" t="s">
        <v>318</v>
      </c>
      <c r="BT570">
        <v>1200</v>
      </c>
      <c r="BU570" t="s">
        <v>6</v>
      </c>
      <c r="BV570" t="s">
        <v>5</v>
      </c>
      <c r="BW570" t="s">
        <v>121</v>
      </c>
      <c r="BX570" t="s">
        <v>3</v>
      </c>
      <c r="BY570">
        <v>1</v>
      </c>
      <c r="BZ570" t="s">
        <v>29</v>
      </c>
      <c r="CA570" t="s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1170</v>
      </c>
      <c r="DO570">
        <f>SUM($CB570,$CC570:CL570)-SUM($EC570:EM570)</f>
        <v>930</v>
      </c>
      <c r="DP570">
        <f>SUM($CB570,$CC570:CM570)-SUM($EC570:EN570)</f>
        <v>600</v>
      </c>
      <c r="DQ570">
        <f>SUM($CB570,$CC570:CN570)-SUM($EC570:EO570)</f>
        <v>270</v>
      </c>
      <c r="DR570">
        <f>SUM($CB570,$CC570:CO570)-SUM($EC570:EP570)</f>
        <v>60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60</v>
      </c>
      <c r="EM570" cm="1">
        <f t="array" ref="EM570">SUMPRODUCT($K570:$AJ570,TRANSPOSE(EM$4:EM$29))</f>
        <v>240</v>
      </c>
      <c r="EN570" cm="1">
        <f t="array" ref="EN570">SUMPRODUCT($K570:$AJ570,TRANSPOSE(EN$4:EN$29))</f>
        <v>330</v>
      </c>
      <c r="EO570" cm="1">
        <f t="array" ref="EO570">SUMPRODUCT($K570:$AJ570,TRANSPOSE(EO$4:EO$29))</f>
        <v>330</v>
      </c>
      <c r="EP570" cm="1">
        <f t="array" ref="EP570">SUMPRODUCT($K570:$AJ570,TRANSPOSE(EP$4:EP$29))</f>
        <v>210</v>
      </c>
      <c r="EQ570" cm="1">
        <f t="array" ref="EQ570">SUMPRODUCT($K570:$AJ570,TRANSPOSE(EQ$4:EQ$29))</f>
        <v>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22"/>
        <v>0</v>
      </c>
      <c r="FB570" t="b">
        <f t="shared" si="123"/>
        <v>0</v>
      </c>
    </row>
    <row r="571" spans="1:158" hidden="1" x14ac:dyDescent="0.2">
      <c r="A571">
        <v>678</v>
      </c>
      <c r="B571" s="7" t="s">
        <v>376</v>
      </c>
      <c r="C571" t="s">
        <v>17</v>
      </c>
      <c r="D571">
        <v>512320235</v>
      </c>
      <c r="E571" t="s">
        <v>345</v>
      </c>
      <c r="G571" t="s">
        <v>6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9"/>
        <v>1890</v>
      </c>
      <c r="AL571" s="1">
        <f t="shared" si="120"/>
        <v>1890</v>
      </c>
      <c r="AM571" s="1">
        <f t="shared" si="124"/>
        <v>359.1</v>
      </c>
      <c r="AN571" s="1">
        <f t="shared" si="125"/>
        <v>359.1</v>
      </c>
      <c r="AO571" s="1">
        <f t="shared" si="126"/>
        <v>0</v>
      </c>
      <c r="AP571" s="1" t="s">
        <v>85</v>
      </c>
      <c r="AQ571" s="1">
        <f>VLOOKUP($B571,'[2]AVL F03 05.05.26_לעבוד'!$B$29:$H$721,6,)</f>
        <v>0</v>
      </c>
      <c r="AR571" s="1" t="s">
        <v>1781</v>
      </c>
      <c r="AS571" s="1" t="s">
        <v>93</v>
      </c>
      <c r="AT571">
        <f t="shared" si="121"/>
        <v>1.1400000000000001</v>
      </c>
      <c r="AU571" t="e">
        <f>VLOOKUP(B571,'[3]AVL F03 05.05.26_לעבוד'!$B$27:$B$694,1,)</f>
        <v>#N/A</v>
      </c>
      <c r="AV571" t="s">
        <v>323</v>
      </c>
      <c r="AW571" t="s">
        <v>1768</v>
      </c>
      <c r="AX571">
        <v>1</v>
      </c>
      <c r="AY571">
        <v>0.19</v>
      </c>
      <c r="AZ571" t="s">
        <v>0</v>
      </c>
      <c r="BA571">
        <v>2</v>
      </c>
      <c r="BB571" t="s">
        <v>132</v>
      </c>
      <c r="BC571">
        <v>97</v>
      </c>
      <c r="BD571">
        <v>193</v>
      </c>
      <c r="BE571" t="s">
        <v>185</v>
      </c>
      <c r="BF571">
        <v>100</v>
      </c>
      <c r="BG571">
        <v>0.19</v>
      </c>
      <c r="BH571">
        <v>20</v>
      </c>
      <c r="BI571" t="s">
        <v>11</v>
      </c>
      <c r="BJ571" t="s">
        <v>319</v>
      </c>
      <c r="BK571" t="s">
        <v>129</v>
      </c>
      <c r="BL571" t="s">
        <v>5</v>
      </c>
      <c r="BM571" t="s">
        <v>128</v>
      </c>
      <c r="BN571">
        <v>0.19</v>
      </c>
      <c r="BO571" t="s">
        <v>5</v>
      </c>
      <c r="BP571">
        <v>1</v>
      </c>
      <c r="BQ571" t="s">
        <v>5</v>
      </c>
      <c r="BR571" t="s">
        <v>8</v>
      </c>
      <c r="BS571" t="s">
        <v>318</v>
      </c>
      <c r="BT571">
        <v>1</v>
      </c>
      <c r="BU571" t="s">
        <v>6</v>
      </c>
      <c r="BV571" t="s">
        <v>5</v>
      </c>
      <c r="BW571" t="s">
        <v>121</v>
      </c>
      <c r="BX571" t="s">
        <v>3</v>
      </c>
      <c r="BY571">
        <v>1</v>
      </c>
      <c r="BZ571" t="s">
        <v>29</v>
      </c>
      <c r="CA571" t="s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-480</v>
      </c>
      <c r="DP571">
        <f>SUM($CB571,$CC571:CM571)-SUM($EC571:EN571)</f>
        <v>-960</v>
      </c>
      <c r="DQ571">
        <f>SUM($CB571,$CC571:CN571)-SUM($EC571:EO571)</f>
        <v>-1200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360</v>
      </c>
      <c r="EN571" cm="1">
        <f t="array" ref="EN571">SUMPRODUCT($K571:$AJ571,TRANSPOSE(EN$4:EN$29))</f>
        <v>480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22"/>
        <v>0</v>
      </c>
      <c r="FB571" t="b">
        <f t="shared" si="123"/>
        <v>1</v>
      </c>
    </row>
    <row r="572" spans="1:158" hidden="1" x14ac:dyDescent="0.2">
      <c r="A572">
        <v>679</v>
      </c>
      <c r="B572" s="7" t="s">
        <v>375</v>
      </c>
      <c r="C572" t="s">
        <v>17</v>
      </c>
      <c r="D572">
        <v>512318080</v>
      </c>
      <c r="E572" t="s">
        <v>345</v>
      </c>
      <c r="G572" t="s">
        <v>6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9"/>
        <v>630</v>
      </c>
      <c r="AL572" s="1">
        <f t="shared" si="120"/>
        <v>630</v>
      </c>
      <c r="AP572" s="1" t="s">
        <v>85</v>
      </c>
      <c r="AQ572" s="1">
        <f>VLOOKUP($B572,'[2]AVL F03 05.05.26_לעבוד'!$B$29:$H$721,6,)</f>
        <v>0</v>
      </c>
      <c r="AR572" s="1" t="s">
        <v>1781</v>
      </c>
      <c r="AS572" s="1" t="s">
        <v>93</v>
      </c>
      <c r="AT572">
        <f t="shared" si="121"/>
        <v>0.2</v>
      </c>
      <c r="AU572" t="e">
        <f>VLOOKUP(B572,'[3]AVL F03 05.05.26_לעבוד'!$B$27:$B$694,1,)</f>
        <v>#N/A</v>
      </c>
      <c r="AV572" t="s">
        <v>323</v>
      </c>
      <c r="AW572" t="s">
        <v>1768</v>
      </c>
      <c r="AX572">
        <v>1</v>
      </c>
      <c r="AY572">
        <v>0.1</v>
      </c>
      <c r="AZ572" t="s">
        <v>0</v>
      </c>
      <c r="BA572">
        <v>1</v>
      </c>
      <c r="BB572" t="s">
        <v>13</v>
      </c>
      <c r="BC572" t="s">
        <v>289</v>
      </c>
      <c r="BD572">
        <v>108</v>
      </c>
      <c r="BE572" t="s">
        <v>288</v>
      </c>
      <c r="BF572">
        <v>0</v>
      </c>
      <c r="BG572">
        <v>0.95</v>
      </c>
      <c r="BH572">
        <v>20</v>
      </c>
      <c r="BI572" t="s">
        <v>11</v>
      </c>
      <c r="BJ572" t="s">
        <v>319</v>
      </c>
      <c r="BK572" t="s">
        <v>5</v>
      </c>
      <c r="BL572" t="s">
        <v>5</v>
      </c>
      <c r="BM572" t="s">
        <v>75</v>
      </c>
      <c r="BN572">
        <v>0.1</v>
      </c>
      <c r="BO572" t="s">
        <v>5</v>
      </c>
      <c r="BP572">
        <v>1</v>
      </c>
      <c r="BQ572" t="s">
        <v>5</v>
      </c>
      <c r="BR572" t="s">
        <v>8</v>
      </c>
      <c r="BS572" t="s">
        <v>3</v>
      </c>
      <c r="BT572">
        <v>1</v>
      </c>
      <c r="BU572" t="s">
        <v>6</v>
      </c>
      <c r="BV572" t="s">
        <v>5</v>
      </c>
      <c r="BW572" t="s">
        <v>121</v>
      </c>
      <c r="BX572" t="s">
        <v>3</v>
      </c>
      <c r="BY572">
        <v>1</v>
      </c>
      <c r="BZ572" t="s">
        <v>29</v>
      </c>
      <c r="CA572" t="s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-160</v>
      </c>
      <c r="DP572">
        <f>SUM($CB572,$CC572:CM572)-SUM($EC572:EN572)</f>
        <v>-320</v>
      </c>
      <c r="DQ572">
        <f>SUM($CB572,$CC572:CN572)-SUM($EC572:EO572)</f>
        <v>-400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120</v>
      </c>
      <c r="EN572" cm="1">
        <f t="array" ref="EN572">SUMPRODUCT($K572:$AJ572,TRANSPOSE(EN$4:EN$29))</f>
        <v>160</v>
      </c>
      <c r="EO572" cm="1">
        <f t="array" ref="EO572">SUMPRODUCT($K572:$AJ572,TRANSPOSE(EO$4:EO$29))</f>
        <v>80</v>
      </c>
      <c r="EP572" cm="1">
        <f t="array" ref="EP572">SUMPRODUCT($K572:$AJ572,TRANSPOSE(EP$4:EP$29))</f>
        <v>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22"/>
        <v>0</v>
      </c>
      <c r="FB572" t="b">
        <f t="shared" si="123"/>
        <v>1</v>
      </c>
    </row>
    <row r="573" spans="1:158" hidden="1" x14ac:dyDescent="0.2">
      <c r="A573">
        <v>680</v>
      </c>
      <c r="B573" s="7" t="s">
        <v>374</v>
      </c>
      <c r="C573" t="s">
        <v>17</v>
      </c>
      <c r="D573">
        <v>512324088</v>
      </c>
      <c r="E573" t="s">
        <v>345</v>
      </c>
      <c r="G573" t="s">
        <v>6</v>
      </c>
      <c r="H573" s="1">
        <v>2</v>
      </c>
      <c r="I573" s="1">
        <v>4</v>
      </c>
      <c r="J573" s="1">
        <f>VLOOKUP(B573,'[4]AVL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9"/>
        <v>1260</v>
      </c>
      <c r="AL573" s="1">
        <f t="shared" si="120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26</v>
      </c>
      <c r="AQ573" s="1">
        <f>VLOOKUP($B573,'[2]AVL F03 05.05.26_לעבוד'!$B$29:$H$721,6,)</f>
        <v>0</v>
      </c>
      <c r="AR573" s="1" t="s">
        <v>25</v>
      </c>
      <c r="AS573" s="1" t="s">
        <v>93</v>
      </c>
      <c r="AT573">
        <f t="shared" si="121"/>
        <v>0.2</v>
      </c>
      <c r="AU573" t="str">
        <f>VLOOKUP(B573,'[3]AVL F03 05.05.26_לעבוד'!$B$27:$B$694,1,)</f>
        <v>MS51957-8</v>
      </c>
      <c r="AW573" t="s">
        <v>1766</v>
      </c>
      <c r="AX573">
        <v>1</v>
      </c>
      <c r="AY573">
        <v>0.05</v>
      </c>
      <c r="AZ573" t="s">
        <v>0</v>
      </c>
      <c r="BA573">
        <v>2</v>
      </c>
      <c r="BB573" t="s">
        <v>132</v>
      </c>
      <c r="BC573">
        <v>97</v>
      </c>
      <c r="BD573">
        <v>56</v>
      </c>
      <c r="BE573" t="s">
        <v>185</v>
      </c>
      <c r="BF573">
        <v>40000</v>
      </c>
      <c r="BG573">
        <v>0.5</v>
      </c>
      <c r="BH573">
        <v>20</v>
      </c>
      <c r="BI573" t="s">
        <v>11</v>
      </c>
      <c r="BJ573" t="s">
        <v>319</v>
      </c>
      <c r="BK573" t="s">
        <v>129</v>
      </c>
      <c r="BL573" t="s">
        <v>5</v>
      </c>
      <c r="BM573" t="s">
        <v>128</v>
      </c>
      <c r="BN573">
        <v>0.05</v>
      </c>
      <c r="BO573" t="s">
        <v>5</v>
      </c>
      <c r="BP573">
        <v>1</v>
      </c>
      <c r="BQ573" t="s">
        <v>325</v>
      </c>
      <c r="BR573" t="s">
        <v>8</v>
      </c>
      <c r="BS573" t="s">
        <v>318</v>
      </c>
      <c r="BT573">
        <v>800</v>
      </c>
      <c r="BU573" t="s">
        <v>6</v>
      </c>
      <c r="BV573" t="s">
        <v>373</v>
      </c>
      <c r="BW573" t="s">
        <v>121</v>
      </c>
      <c r="BX573" t="s">
        <v>3</v>
      </c>
      <c r="BY573">
        <v>1</v>
      </c>
      <c r="BZ573" t="s">
        <v>29</v>
      </c>
      <c r="CA573" t="s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800</v>
      </c>
      <c r="DN573">
        <f>SUM($CB573,$CC573:CK573)-SUM($EC573:EL573)</f>
        <v>720</v>
      </c>
      <c r="DO573">
        <f>SUM($CB573,$CC573:CL573)-SUM($EC573:EM573)</f>
        <v>600</v>
      </c>
      <c r="DP573">
        <f>SUM($CB573,$CC573:CM573)-SUM($EC573:EN573)</f>
        <v>440</v>
      </c>
      <c r="DQ573">
        <f>SUM($CB573,$CC573:CN573)-SUM($EC573:EO573)</f>
        <v>240</v>
      </c>
      <c r="DR573">
        <f>SUM($CB573,$CC573:CO573)-SUM($EC573:EP573)</f>
        <v>40</v>
      </c>
      <c r="DS573">
        <f>SUM($CB573,$CC573:CP573)-SUM($EC573:EQ573)</f>
        <v>40</v>
      </c>
      <c r="DT573">
        <f>SUM($CB573,$CC573:CQ573)-SUM($EC573:ER573)</f>
        <v>40</v>
      </c>
      <c r="DU573">
        <f>SUM($CB573,$CC573:CR573)-SUM($EC573:ES573)</f>
        <v>40</v>
      </c>
      <c r="DV573">
        <f>SUM($CB573,$CC573:CS573)-SUM($EC573:ET573)</f>
        <v>40</v>
      </c>
      <c r="DW573">
        <f>SUM($CB573,$CC573:CT573)-SUM($EC573:EU573)</f>
        <v>40</v>
      </c>
      <c r="DX573">
        <f>SUM($CB573,$CC573:CU573)-SUM($EC573:EV573)</f>
        <v>40</v>
      </c>
      <c r="DY573">
        <f>SUM($CB573,$CC573:CV573)-SUM($EC573:EW573)</f>
        <v>40</v>
      </c>
      <c r="DZ573">
        <f>SUM($CB573,$CC573:CW573)-SUM($EC573:EX573)</f>
        <v>40</v>
      </c>
      <c r="EA573">
        <f>SUM($CB573,$CC573:CX573)-SUM($EC573:EY573)</f>
        <v>40</v>
      </c>
      <c r="EB573">
        <f>SUM($CB573,$CC573:CY573)-SUM($EC573:EZ573)</f>
        <v>40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40</v>
      </c>
      <c r="EL573" cm="1">
        <f t="array" ref="EL573">SUMPRODUCT($K573:$AJ573,TRANSPOSE(EL$4:EL$29))</f>
        <v>80</v>
      </c>
      <c r="EM573" cm="1">
        <f t="array" ref="EM573">SUMPRODUCT($K573:$AJ573,TRANSPOSE(EM$4:EM$29))</f>
        <v>120</v>
      </c>
      <c r="EN573" cm="1">
        <f t="array" ref="EN573">SUMPRODUCT($K573:$AJ573,TRANSPOSE(EN$4:EN$29))</f>
        <v>160</v>
      </c>
      <c r="EO573" cm="1">
        <f t="array" ref="EO573">SUMPRODUCT($K573:$AJ573,TRANSPOSE(EO$4:EO$29))</f>
        <v>200</v>
      </c>
      <c r="EP573" cm="1">
        <f t="array" ref="EP573">SUMPRODUCT($K573:$AJ573,TRANSPOSE(EP$4:EP$29))</f>
        <v>200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22"/>
        <v>0</v>
      </c>
      <c r="FB573" t="b">
        <f t="shared" si="123"/>
        <v>0</v>
      </c>
    </row>
    <row r="574" spans="1:158" hidden="1" x14ac:dyDescent="0.2">
      <c r="A574">
        <v>681</v>
      </c>
      <c r="B574" s="7" t="s">
        <v>372</v>
      </c>
      <c r="C574" t="s">
        <v>17</v>
      </c>
      <c r="D574">
        <v>421631647</v>
      </c>
      <c r="E574" t="s">
        <v>371</v>
      </c>
      <c r="G574" t="s">
        <v>6</v>
      </c>
      <c r="H574" s="1">
        <v>2</v>
      </c>
      <c r="I574" s="1">
        <v>5</v>
      </c>
      <c r="J574" s="1">
        <f>VLOOKUP(B574,'[4]AVL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9"/>
        <v>1575</v>
      </c>
      <c r="AL574" s="1">
        <f t="shared" si="120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107</v>
      </c>
      <c r="AQ574" s="1" t="str">
        <f>VLOOKUP($B574,'[2]AVL F03 05.05.26_לעבוד'!$B$29:$H$721,6,)</f>
        <v xml:space="preserve">תינתן עזרה מאלתא </v>
      </c>
      <c r="AR574" s="1" t="s">
        <v>25</v>
      </c>
      <c r="AS574" s="1" t="s">
        <v>14</v>
      </c>
      <c r="AT574">
        <f t="shared" si="121"/>
        <v>66.7</v>
      </c>
      <c r="AU574" t="str">
        <f>VLOOKUP(B574,'[3]AVL F03 05.05.26_לעבוד'!$B$27:$B$694,1,)</f>
        <v>MT25QL01GBBB8ESF-0AAT</v>
      </c>
      <c r="AW574" t="s">
        <v>1788</v>
      </c>
      <c r="AX574">
        <v>1</v>
      </c>
      <c r="AY574">
        <v>13.34</v>
      </c>
      <c r="AZ574" t="s">
        <v>0</v>
      </c>
      <c r="BA574">
        <v>2</v>
      </c>
      <c r="BB574" t="s">
        <v>13</v>
      </c>
      <c r="BC574">
        <v>99</v>
      </c>
      <c r="BD574">
        <v>72</v>
      </c>
      <c r="BE574" t="s">
        <v>45</v>
      </c>
      <c r="BF574">
        <v>0</v>
      </c>
      <c r="BG574">
        <v>13.34</v>
      </c>
      <c r="BH574">
        <v>20</v>
      </c>
      <c r="BI574" t="s">
        <v>11</v>
      </c>
      <c r="BJ574" t="s">
        <v>44</v>
      </c>
      <c r="BK574" t="s">
        <v>5</v>
      </c>
      <c r="BL574">
        <v>1</v>
      </c>
      <c r="BM574" t="s">
        <v>22</v>
      </c>
      <c r="BN574">
        <v>13.34</v>
      </c>
      <c r="BO574" t="s">
        <v>5</v>
      </c>
      <c r="BP574">
        <v>1</v>
      </c>
      <c r="BQ574" t="s">
        <v>5</v>
      </c>
      <c r="BR574" t="s">
        <v>8</v>
      </c>
      <c r="BS574" t="s">
        <v>43</v>
      </c>
      <c r="BT574">
        <v>1440</v>
      </c>
      <c r="BU574" t="s">
        <v>6</v>
      </c>
      <c r="BV574" t="s">
        <v>368</v>
      </c>
      <c r="BW574" t="s">
        <v>42</v>
      </c>
      <c r="BX574" t="s">
        <v>3</v>
      </c>
      <c r="BY574">
        <v>1</v>
      </c>
      <c r="BZ574" t="s">
        <v>29</v>
      </c>
      <c r="CA574" t="s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22"/>
        <v>0</v>
      </c>
      <c r="FB574" t="b">
        <f t="shared" si="123"/>
        <v>0</v>
      </c>
    </row>
    <row r="575" spans="1:158" hidden="1" x14ac:dyDescent="0.2">
      <c r="A575">
        <v>682</v>
      </c>
      <c r="B575" s="7" t="s">
        <v>370</v>
      </c>
      <c r="C575" t="s">
        <v>17</v>
      </c>
      <c r="D575">
        <v>414700133</v>
      </c>
      <c r="E575" t="s">
        <v>369</v>
      </c>
      <c r="G575" t="s">
        <v>6</v>
      </c>
      <c r="H575" s="1">
        <v>2</v>
      </c>
      <c r="I575" s="1">
        <v>1</v>
      </c>
      <c r="J575" s="1">
        <f>VLOOKUP(B575,'[4]AVL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9"/>
        <v>315</v>
      </c>
      <c r="AL575" s="1">
        <f t="shared" si="120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107</v>
      </c>
      <c r="AQ575" s="1" t="str">
        <f>VLOOKUP($B575,'[2]AVL F03 05.05.26_לעבוד'!$B$29:$H$721,6,)</f>
        <v xml:space="preserve">תינתן עזרה מאלתא </v>
      </c>
      <c r="AR575" s="1" t="s">
        <v>25</v>
      </c>
      <c r="AS575" s="1" t="s">
        <v>14</v>
      </c>
      <c r="AT575">
        <f t="shared" si="121"/>
        <v>4.92</v>
      </c>
      <c r="AU575" t="str">
        <f>VLOOKUP(B575,'[3]AVL F03 05.05.26_לעבוד'!$B$27:$B$694,1,)</f>
        <v>MT25QL512ABB1EW9-0SIT</v>
      </c>
      <c r="AW575" t="s">
        <v>1788</v>
      </c>
      <c r="AX575">
        <v>1</v>
      </c>
      <c r="AY575">
        <v>4.92</v>
      </c>
      <c r="AZ575" t="s">
        <v>0</v>
      </c>
      <c r="BA575">
        <v>2</v>
      </c>
      <c r="BB575" t="s">
        <v>13</v>
      </c>
      <c r="BC575">
        <v>101</v>
      </c>
      <c r="BD575">
        <v>90</v>
      </c>
      <c r="BE575" t="s">
        <v>45</v>
      </c>
      <c r="BF575">
        <v>0</v>
      </c>
      <c r="BG575">
        <v>4.92</v>
      </c>
      <c r="BH575">
        <v>20</v>
      </c>
      <c r="BI575" t="s">
        <v>11</v>
      </c>
      <c r="BJ575" t="s">
        <v>44</v>
      </c>
      <c r="BK575" t="s">
        <v>5</v>
      </c>
      <c r="BL575">
        <v>1</v>
      </c>
      <c r="BM575" t="s">
        <v>22</v>
      </c>
      <c r="BN575">
        <v>4.92</v>
      </c>
      <c r="BO575" t="s">
        <v>5</v>
      </c>
      <c r="BP575">
        <v>1</v>
      </c>
      <c r="BQ575" t="s">
        <v>5</v>
      </c>
      <c r="BR575" t="s">
        <v>8</v>
      </c>
      <c r="BS575" t="s">
        <v>43</v>
      </c>
      <c r="BT575">
        <v>1920</v>
      </c>
      <c r="BU575" t="s">
        <v>6</v>
      </c>
      <c r="BV575" t="s">
        <v>368</v>
      </c>
      <c r="BW575" t="s">
        <v>42</v>
      </c>
      <c r="BX575" t="s">
        <v>3</v>
      </c>
      <c r="BY575">
        <v>1</v>
      </c>
      <c r="BZ575" t="s">
        <v>29</v>
      </c>
      <c r="CA575" t="s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22"/>
        <v>0</v>
      </c>
      <c r="FB575" t="b">
        <f t="shared" si="123"/>
        <v>0</v>
      </c>
    </row>
    <row r="576" spans="1:158" hidden="1" x14ac:dyDescent="0.2">
      <c r="A576">
        <v>683</v>
      </c>
      <c r="B576" s="7" t="s">
        <v>367</v>
      </c>
      <c r="C576" t="s">
        <v>17</v>
      </c>
      <c r="D576">
        <v>404389038</v>
      </c>
      <c r="E576" t="s">
        <v>366</v>
      </c>
      <c r="F576">
        <v>404420773</v>
      </c>
      <c r="G576" t="s">
        <v>6</v>
      </c>
      <c r="H576" s="1">
        <v>1</v>
      </c>
      <c r="I576" s="1">
        <v>5</v>
      </c>
      <c r="J576" s="1">
        <f>VLOOKUP(B576,'[4]AVL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9"/>
        <v>1575</v>
      </c>
      <c r="AL576" s="1">
        <f t="shared" si="120"/>
        <v>2000</v>
      </c>
      <c r="AQ576" s="1">
        <f>VLOOKUP($B576,'[2]AVL F03 05.05.26_לעבוד'!$B$29:$H$721,6,)</f>
        <v>0</v>
      </c>
      <c r="AR576" s="1" t="s">
        <v>78</v>
      </c>
      <c r="AS576" s="1" t="s">
        <v>14</v>
      </c>
      <c r="AT576">
        <f t="shared" si="121"/>
        <v>40</v>
      </c>
      <c r="AU576" t="str">
        <f>VLOOKUP(B576,'[3]AVL F03 05.05.26_לעבוד'!$B$27:$B$694,1,)</f>
        <v>MT25QL512ABB8ESF-0AATTR</v>
      </c>
      <c r="AW576" t="s">
        <v>1785</v>
      </c>
      <c r="AX576">
        <v>1</v>
      </c>
      <c r="AY576">
        <v>8</v>
      </c>
      <c r="AZ576" t="s">
        <v>0</v>
      </c>
      <c r="BA576">
        <v>1</v>
      </c>
      <c r="BB576" t="s">
        <v>13</v>
      </c>
      <c r="BC576">
        <v>317</v>
      </c>
      <c r="BD576">
        <v>29</v>
      </c>
      <c r="BE576" t="s">
        <v>45</v>
      </c>
      <c r="BF576">
        <v>0</v>
      </c>
      <c r="BG576">
        <v>8</v>
      </c>
      <c r="BH576">
        <v>20</v>
      </c>
      <c r="BI576" t="s">
        <v>11</v>
      </c>
      <c r="BJ576" t="s">
        <v>44</v>
      </c>
      <c r="BK576" t="s">
        <v>5</v>
      </c>
      <c r="BL576">
        <v>1</v>
      </c>
      <c r="BM576" t="s">
        <v>22</v>
      </c>
      <c r="BN576">
        <v>8</v>
      </c>
      <c r="BO576" t="s">
        <v>5</v>
      </c>
      <c r="BP576">
        <v>1</v>
      </c>
      <c r="BQ576" t="s">
        <v>5</v>
      </c>
      <c r="BR576" t="s">
        <v>8</v>
      </c>
      <c r="BS576" t="s">
        <v>51</v>
      </c>
      <c r="BT576">
        <v>1000</v>
      </c>
      <c r="BU576" t="s">
        <v>6</v>
      </c>
      <c r="BV576" t="s">
        <v>31</v>
      </c>
      <c r="BW576" t="s">
        <v>42</v>
      </c>
      <c r="BX576" t="s">
        <v>3</v>
      </c>
      <c r="BY576">
        <v>1</v>
      </c>
      <c r="BZ576" t="s">
        <v>29</v>
      </c>
      <c r="CA576" t="s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22"/>
        <v>0</v>
      </c>
      <c r="FB576" t="b">
        <f t="shared" si="123"/>
        <v>0</v>
      </c>
    </row>
    <row r="577" spans="1:158" hidden="1" x14ac:dyDescent="0.2">
      <c r="A577">
        <v>684</v>
      </c>
      <c r="B577" s="7" t="s">
        <v>365</v>
      </c>
      <c r="C577" t="s">
        <v>17</v>
      </c>
      <c r="D577" t="s">
        <v>364</v>
      </c>
      <c r="E577" t="s">
        <v>363</v>
      </c>
      <c r="G577" t="s">
        <v>6</v>
      </c>
      <c r="H577" s="1">
        <v>1</v>
      </c>
      <c r="I577" s="1">
        <v>1</v>
      </c>
      <c r="J577" s="1">
        <f>VLOOKUP(B577,'[4]AVL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9"/>
        <v>315</v>
      </c>
      <c r="AL577" s="1">
        <f t="shared" si="120"/>
        <v>1000</v>
      </c>
      <c r="AQ577" s="1">
        <f>VLOOKUP($B577,'[2]AVL F03 05.05.26_לעבוד'!$B$29:$H$721,6,)</f>
        <v>0</v>
      </c>
      <c r="AR577" s="1" t="s">
        <v>78</v>
      </c>
      <c r="AS577" s="1" t="s">
        <v>14</v>
      </c>
      <c r="AT577">
        <f t="shared" si="121"/>
        <v>10.84</v>
      </c>
      <c r="AU577" t="str">
        <f>VLOOKUP(B577,'[3]AVL F03 05.05.26_לעבוד'!$B$27:$B$694,1,)</f>
        <v>MTVA-0300N04W3S</v>
      </c>
      <c r="AW577" t="s">
        <v>1785</v>
      </c>
      <c r="AX577" t="s">
        <v>73</v>
      </c>
      <c r="AY577">
        <v>10.84</v>
      </c>
      <c r="AZ577" t="s">
        <v>77</v>
      </c>
      <c r="BA577">
        <v>1</v>
      </c>
      <c r="BB577" t="s">
        <v>13</v>
      </c>
      <c r="BC577">
        <v>356</v>
      </c>
      <c r="BD577">
        <v>209</v>
      </c>
      <c r="BE577" t="s">
        <v>76</v>
      </c>
      <c r="BF577">
        <v>0</v>
      </c>
      <c r="BG577">
        <v>10.84</v>
      </c>
      <c r="BH577">
        <v>20</v>
      </c>
      <c r="BI577" t="s">
        <v>11</v>
      </c>
      <c r="BJ577" t="s">
        <v>33</v>
      </c>
      <c r="BK577" t="s">
        <v>5</v>
      </c>
      <c r="BL577">
        <v>1</v>
      </c>
      <c r="BM577" t="s">
        <v>22</v>
      </c>
      <c r="BN577">
        <v>10.84</v>
      </c>
      <c r="BO577" t="s">
        <v>5</v>
      </c>
      <c r="BP577">
        <v>1</v>
      </c>
      <c r="BQ577" t="s">
        <v>5</v>
      </c>
      <c r="BR577" t="s">
        <v>8</v>
      </c>
      <c r="BS577" t="s">
        <v>3</v>
      </c>
      <c r="BT577">
        <v>1000</v>
      </c>
      <c r="BU577" t="s">
        <v>6</v>
      </c>
      <c r="BV577" t="s">
        <v>31</v>
      </c>
      <c r="BW577" t="s">
        <v>50</v>
      </c>
      <c r="BX577" t="s">
        <v>3</v>
      </c>
      <c r="BY577" t="s">
        <v>73</v>
      </c>
      <c r="BZ577" t="s">
        <v>1</v>
      </c>
      <c r="CA577" t="s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22"/>
        <v>0</v>
      </c>
      <c r="FB577" t="b">
        <f t="shared" si="123"/>
        <v>0</v>
      </c>
    </row>
    <row r="578" spans="1:158" hidden="1" x14ac:dyDescent="0.2">
      <c r="A578">
        <v>685</v>
      </c>
      <c r="B578" s="7" t="s">
        <v>362</v>
      </c>
      <c r="C578" t="s">
        <v>17</v>
      </c>
      <c r="D578" t="s">
        <v>361</v>
      </c>
      <c r="E578" t="s">
        <v>360</v>
      </c>
      <c r="G578" t="s">
        <v>6</v>
      </c>
      <c r="H578" s="1">
        <v>1</v>
      </c>
      <c r="I578" s="1">
        <v>1</v>
      </c>
      <c r="J578" s="1">
        <f>VLOOKUP(B578,'[4]AVL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9"/>
        <v>315</v>
      </c>
      <c r="AL578" s="1">
        <f t="shared" si="120"/>
        <v>315</v>
      </c>
      <c r="AP578" s="1" t="s">
        <v>85</v>
      </c>
      <c r="AQ578" s="1">
        <f>VLOOKUP($B578,'[2]AVL F03 05.05.26_לעבוד'!$B$29:$H$721,6,)</f>
        <v>0</v>
      </c>
      <c r="AR578" s="1" t="s">
        <v>78</v>
      </c>
      <c r="AS578" s="1" t="s">
        <v>14</v>
      </c>
      <c r="AT578">
        <f t="shared" si="121"/>
        <v>8.2799999999999994</v>
      </c>
      <c r="AU578" t="str">
        <f>VLOOKUP(B578,'[3]AVL F03 05.05.26_לעבוד'!$B$27:$B$694,1,)</f>
        <v>MTVA-0500N05S</v>
      </c>
      <c r="AW578" t="s">
        <v>1785</v>
      </c>
      <c r="AX578" t="s">
        <v>73</v>
      </c>
      <c r="AY578">
        <v>8.2799999999999994</v>
      </c>
      <c r="AZ578" t="s">
        <v>77</v>
      </c>
      <c r="BA578">
        <v>1</v>
      </c>
      <c r="BB578" t="s">
        <v>13</v>
      </c>
      <c r="BC578">
        <v>356</v>
      </c>
      <c r="BD578">
        <v>222</v>
      </c>
      <c r="BE578" t="s">
        <v>76</v>
      </c>
      <c r="BF578">
        <v>0</v>
      </c>
      <c r="BG578">
        <v>8.2799999999999994</v>
      </c>
      <c r="BH578">
        <v>20</v>
      </c>
      <c r="BI578" t="s">
        <v>11</v>
      </c>
      <c r="BJ578" t="s">
        <v>33</v>
      </c>
      <c r="BK578" t="s">
        <v>5</v>
      </c>
      <c r="BL578">
        <v>1</v>
      </c>
      <c r="BM578" t="s">
        <v>359</v>
      </c>
      <c r="BN578">
        <v>8.2799999999999994</v>
      </c>
      <c r="BO578" t="s">
        <v>5</v>
      </c>
      <c r="BP578">
        <v>1</v>
      </c>
      <c r="BQ578" t="s">
        <v>5</v>
      </c>
      <c r="BR578" t="s">
        <v>8</v>
      </c>
      <c r="BS578" t="s">
        <v>3</v>
      </c>
      <c r="BT578">
        <v>1</v>
      </c>
      <c r="BU578" t="s">
        <v>6</v>
      </c>
      <c r="BV578" t="s">
        <v>31</v>
      </c>
      <c r="BW578" t="s">
        <v>30</v>
      </c>
      <c r="BX578" t="s">
        <v>74</v>
      </c>
      <c r="BY578" t="s">
        <v>73</v>
      </c>
      <c r="BZ578" t="s">
        <v>1</v>
      </c>
      <c r="CA578" t="s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22"/>
        <v>0</v>
      </c>
      <c r="FB578" t="b">
        <f t="shared" si="123"/>
        <v>0</v>
      </c>
    </row>
    <row r="579" spans="1:158" hidden="1" x14ac:dyDescent="0.2">
      <c r="A579">
        <v>686</v>
      </c>
      <c r="B579" s="7" t="s">
        <v>358</v>
      </c>
      <c r="C579" t="s">
        <v>36</v>
      </c>
      <c r="D579">
        <v>401199446</v>
      </c>
      <c r="E579" t="s">
        <v>357</v>
      </c>
      <c r="F579">
        <v>404980264</v>
      </c>
      <c r="G579" t="s">
        <v>6</v>
      </c>
      <c r="H579" s="1">
        <v>1</v>
      </c>
      <c r="I579" s="1">
        <v>2</v>
      </c>
      <c r="J579" s="1">
        <f>VLOOKUP(B579,'[4]AVL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9"/>
        <v>630</v>
      </c>
      <c r="AL579" s="1">
        <f t="shared" si="120"/>
        <v>900</v>
      </c>
      <c r="AQ579" s="1">
        <f>VLOOKUP($B579,'[2]AVL F03 05.05.26_לעבוד'!$B$29:$H$721,6,)</f>
        <v>0</v>
      </c>
      <c r="AR579" s="1" t="s">
        <v>78</v>
      </c>
      <c r="AS579" s="1" t="s">
        <v>14</v>
      </c>
      <c r="AT579">
        <f t="shared" si="121"/>
        <v>23.76</v>
      </c>
      <c r="AU579" t="str">
        <f>VLOOKUP(B579,'[3]AVL F03 05.05.26_לעבוד'!$B$27:$B$694,1,)</f>
        <v>MTVA0400N05W3S</v>
      </c>
      <c r="AW579" t="s">
        <v>1785</v>
      </c>
      <c r="AX579" t="s">
        <v>73</v>
      </c>
      <c r="AY579">
        <v>11.88</v>
      </c>
      <c r="AZ579" t="s">
        <v>77</v>
      </c>
      <c r="BA579">
        <v>1</v>
      </c>
      <c r="BB579" t="s">
        <v>13</v>
      </c>
      <c r="BC579">
        <v>356</v>
      </c>
      <c r="BD579">
        <v>175</v>
      </c>
      <c r="BE579" t="s">
        <v>76</v>
      </c>
      <c r="BF579">
        <v>0</v>
      </c>
      <c r="BG579">
        <v>11.88</v>
      </c>
      <c r="BH579">
        <v>20</v>
      </c>
      <c r="BI579" t="s">
        <v>11</v>
      </c>
      <c r="BJ579" t="s">
        <v>33</v>
      </c>
      <c r="BK579" t="s">
        <v>5</v>
      </c>
      <c r="BL579">
        <v>1</v>
      </c>
      <c r="BM579" t="s">
        <v>22</v>
      </c>
      <c r="BN579">
        <v>11.88</v>
      </c>
      <c r="BO579" t="s">
        <v>5</v>
      </c>
      <c r="BP579">
        <v>1</v>
      </c>
      <c r="BQ579" t="s">
        <v>5</v>
      </c>
      <c r="BR579" t="s">
        <v>8</v>
      </c>
      <c r="BS579" t="s">
        <v>32</v>
      </c>
      <c r="BT579">
        <v>900</v>
      </c>
      <c r="BU579" t="s">
        <v>6</v>
      </c>
      <c r="BV579" t="s">
        <v>31</v>
      </c>
      <c r="BW579" t="s">
        <v>30</v>
      </c>
      <c r="BX579" t="s">
        <v>74</v>
      </c>
      <c r="BY579" t="s">
        <v>73</v>
      </c>
      <c r="BZ579" t="s">
        <v>1</v>
      </c>
      <c r="CA579" t="s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22"/>
        <v>0</v>
      </c>
      <c r="FB579" t="b">
        <f t="shared" si="123"/>
        <v>0</v>
      </c>
    </row>
    <row r="580" spans="1:158" hidden="1" x14ac:dyDescent="0.2">
      <c r="A580">
        <v>687</v>
      </c>
      <c r="B580" s="7" t="s">
        <v>356</v>
      </c>
      <c r="C580" t="s">
        <v>17</v>
      </c>
      <c r="D580">
        <v>541132056</v>
      </c>
      <c r="E580" t="s">
        <v>355</v>
      </c>
      <c r="G580" t="s">
        <v>6</v>
      </c>
      <c r="H580" s="1">
        <v>2</v>
      </c>
      <c r="I580" s="1">
        <v>28</v>
      </c>
      <c r="J580" s="1">
        <f>VLOOKUP(B580,'[4]AVL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9"/>
        <v>8820</v>
      </c>
      <c r="AL580" s="1">
        <f t="shared" si="120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26</v>
      </c>
      <c r="AQ580" s="1">
        <f>VLOOKUP($B580,'[2]AVL F03 05.05.26_לעבוד'!$B$29:$H$721,6,)</f>
        <v>0</v>
      </c>
      <c r="AR580" s="1" t="s">
        <v>25</v>
      </c>
      <c r="AS580" s="1" t="s">
        <v>93</v>
      </c>
      <c r="AT580">
        <f t="shared" si="121"/>
        <v>1.1200000000000001</v>
      </c>
      <c r="AU580" t="str">
        <f>VLOOKUP(B580,'[3]AVL F03 05.05.26_לעבוד'!$B$27:$B$694,1,)</f>
        <v>NAS1149C0432R</v>
      </c>
      <c r="AW580" t="s">
        <v>1766</v>
      </c>
      <c r="AX580">
        <v>1</v>
      </c>
      <c r="AY580">
        <v>0.04</v>
      </c>
      <c r="AZ580" t="s">
        <v>0</v>
      </c>
      <c r="BA580">
        <v>2</v>
      </c>
      <c r="BB580" t="s">
        <v>132</v>
      </c>
      <c r="BC580">
        <v>97</v>
      </c>
      <c r="BD580">
        <v>78</v>
      </c>
      <c r="BE580" t="s">
        <v>185</v>
      </c>
      <c r="BF580">
        <v>2000</v>
      </c>
      <c r="BG580">
        <v>0.4</v>
      </c>
      <c r="BH580">
        <v>20</v>
      </c>
      <c r="BI580" t="s">
        <v>11</v>
      </c>
      <c r="BJ580" t="s">
        <v>122</v>
      </c>
      <c r="BK580" t="s">
        <v>129</v>
      </c>
      <c r="BL580" t="s">
        <v>5</v>
      </c>
      <c r="BM580" t="s">
        <v>128</v>
      </c>
      <c r="BN580">
        <v>0.04</v>
      </c>
      <c r="BO580" t="s">
        <v>5</v>
      </c>
      <c r="BP580">
        <v>1</v>
      </c>
      <c r="BQ580" t="s">
        <v>5</v>
      </c>
      <c r="BR580" t="s">
        <v>8</v>
      </c>
      <c r="BS580" t="s">
        <v>286</v>
      </c>
      <c r="BT580">
        <v>5600</v>
      </c>
      <c r="BU580" t="s">
        <v>6</v>
      </c>
      <c r="BV580" t="s">
        <v>354</v>
      </c>
      <c r="BW580">
        <v>514</v>
      </c>
      <c r="BX580" t="s">
        <v>3</v>
      </c>
      <c r="BY580">
        <v>1</v>
      </c>
      <c r="BZ580" t="s">
        <v>29</v>
      </c>
      <c r="CA580" t="s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4480</v>
      </c>
      <c r="DP580">
        <f>SUM($CB580,$CC580:CM580)-SUM($EC580:EN580)</f>
        <v>3080</v>
      </c>
      <c r="DQ580">
        <f>SUM($CB580,$CC580:CN580)-SUM($EC580:EO580)</f>
        <v>1680</v>
      </c>
      <c r="DR580">
        <f>SUM($CB580,$CC580:CO580)-SUM($EC580:EP580)</f>
        <v>280</v>
      </c>
      <c r="DS580">
        <f>SUM($CB580,$CC580:CP580)-SUM($EC580:EQ580)</f>
        <v>280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1120</v>
      </c>
      <c r="EN580" cm="1">
        <f t="array" ref="EN580">SUMPRODUCT($K580:$AJ580,TRANSPOSE(EN$4:EN$29))</f>
        <v>1400</v>
      </c>
      <c r="EO580" cm="1">
        <f t="array" ref="EO580">SUMPRODUCT($K580:$AJ580,TRANSPOSE(EO$4:EO$29))</f>
        <v>1400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0</v>
      </c>
      <c r="ER580" cm="1">
        <f t="array" ref="ER580">SUMPRODUCT($K580:$AJ580,TRANSPOSE(ER$4:ER$29))</f>
        <v>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22"/>
        <v>0</v>
      </c>
      <c r="FB580" t="b">
        <f t="shared" si="123"/>
        <v>0</v>
      </c>
    </row>
    <row r="581" spans="1:158" hidden="1" x14ac:dyDescent="0.2">
      <c r="A581">
        <v>689</v>
      </c>
      <c r="B581" s="7" t="s">
        <v>353</v>
      </c>
      <c r="C581" t="s">
        <v>17</v>
      </c>
      <c r="D581">
        <v>513206466</v>
      </c>
      <c r="E581" t="s">
        <v>351</v>
      </c>
      <c r="G581" t="s">
        <v>6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9"/>
        <v>2520</v>
      </c>
      <c r="AL581" s="1">
        <f t="shared" si="120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85</v>
      </c>
      <c r="AQ581" s="1">
        <f>VLOOKUP($B581,'[2]AVL F03 05.05.26_לעבוד'!$B$29:$H$721,6,)</f>
        <v>0</v>
      </c>
      <c r="AR581" s="1" t="s">
        <v>1781</v>
      </c>
      <c r="AS581" s="1" t="s">
        <v>93</v>
      </c>
      <c r="AT581">
        <f t="shared" si="121"/>
        <v>1.76</v>
      </c>
      <c r="AU581" t="e">
        <f>VLOOKUP(B581,'[3]AVL F03 05.05.26_לעבוד'!$B$27:$B$694,1,)</f>
        <v>#N/A</v>
      </c>
      <c r="AV581" t="s">
        <v>323</v>
      </c>
      <c r="AW581" t="s">
        <v>1768</v>
      </c>
      <c r="AX581">
        <v>1</v>
      </c>
      <c r="AY581">
        <v>0.22</v>
      </c>
      <c r="AZ581" t="s">
        <v>0</v>
      </c>
      <c r="BA581">
        <v>2</v>
      </c>
      <c r="BB581" t="s">
        <v>132</v>
      </c>
      <c r="BC581">
        <v>97</v>
      </c>
      <c r="BD581">
        <v>60</v>
      </c>
      <c r="BE581" t="s">
        <v>185</v>
      </c>
      <c r="BF581">
        <v>1700</v>
      </c>
      <c r="BG581">
        <v>0.22</v>
      </c>
      <c r="BH581">
        <v>20</v>
      </c>
      <c r="BI581" t="s">
        <v>11</v>
      </c>
      <c r="BJ581" t="s">
        <v>319</v>
      </c>
      <c r="BK581" t="s">
        <v>129</v>
      </c>
      <c r="BL581" t="s">
        <v>5</v>
      </c>
      <c r="BM581" t="s">
        <v>128</v>
      </c>
      <c r="BN581">
        <v>0.22</v>
      </c>
      <c r="BO581" t="s">
        <v>5</v>
      </c>
      <c r="BP581">
        <v>1</v>
      </c>
      <c r="BQ581" t="s">
        <v>5</v>
      </c>
      <c r="BR581" t="s">
        <v>8</v>
      </c>
      <c r="BS581" t="s">
        <v>318</v>
      </c>
      <c r="BT581">
        <v>1</v>
      </c>
      <c r="BU581" t="s">
        <v>6</v>
      </c>
      <c r="BV581" t="s">
        <v>317</v>
      </c>
      <c r="BW581">
        <v>500</v>
      </c>
      <c r="BX581" t="s">
        <v>3</v>
      </c>
      <c r="BY581">
        <v>1</v>
      </c>
      <c r="BZ581" t="s">
        <v>29</v>
      </c>
      <c r="CA581" t="s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-640</v>
      </c>
      <c r="DP581">
        <f>SUM($CB581,$CC581:CM581)-SUM($EC581:EN581)</f>
        <v>-1280</v>
      </c>
      <c r="DQ581">
        <f>SUM($CB581,$CC581:CN581)-SUM($EC581:EO581)</f>
        <v>-1600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480</v>
      </c>
      <c r="EN581" cm="1">
        <f t="array" ref="EN581">SUMPRODUCT($K581:$AJ581,TRANSPOSE(EN$4:EN$29))</f>
        <v>640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22"/>
        <v>0</v>
      </c>
      <c r="FB581" t="b">
        <f t="shared" si="123"/>
        <v>1</v>
      </c>
    </row>
    <row r="582" spans="1:158" hidden="1" x14ac:dyDescent="0.2">
      <c r="A582">
        <v>690</v>
      </c>
      <c r="B582" s="7" t="s">
        <v>352</v>
      </c>
      <c r="C582" t="s">
        <v>17</v>
      </c>
      <c r="D582">
        <v>513206458</v>
      </c>
      <c r="E582" t="s">
        <v>351</v>
      </c>
      <c r="G582" t="s">
        <v>6</v>
      </c>
      <c r="H582" s="1">
        <v>1</v>
      </c>
      <c r="I582" s="1">
        <v>2</v>
      </c>
      <c r="J582" s="1">
        <f>VLOOKUP(B582,'[4]AVL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9"/>
        <v>630</v>
      </c>
      <c r="AL582" s="1">
        <f t="shared" si="120"/>
        <v>800</v>
      </c>
      <c r="AQ582" s="1">
        <f>VLOOKUP($B582,'[2]AVL F03 05.05.26_לעבוד'!$B$29:$H$721,6,)</f>
        <v>0</v>
      </c>
      <c r="AR582" s="1" t="s">
        <v>25</v>
      </c>
      <c r="AS582" s="1" t="s">
        <v>93</v>
      </c>
      <c r="AT582">
        <f t="shared" si="121"/>
        <v>0.36</v>
      </c>
      <c r="AU582" t="str">
        <f>VLOOKUP(B582,'[3]AVL F03 05.05.26_לעבוד'!$B$27:$B$694,1,)</f>
        <v>NAS1291C3M</v>
      </c>
      <c r="AW582" t="s">
        <v>1766</v>
      </c>
      <c r="AX582">
        <v>1</v>
      </c>
      <c r="AY582">
        <v>0.18</v>
      </c>
      <c r="AZ582" t="s">
        <v>0</v>
      </c>
      <c r="BA582">
        <v>1</v>
      </c>
      <c r="BB582" t="s">
        <v>132</v>
      </c>
      <c r="BC582">
        <v>97</v>
      </c>
      <c r="BD582">
        <v>28</v>
      </c>
      <c r="BE582" t="s">
        <v>185</v>
      </c>
      <c r="BF582">
        <v>1600</v>
      </c>
      <c r="BG582">
        <v>0.18</v>
      </c>
      <c r="BH582">
        <v>20</v>
      </c>
      <c r="BI582" t="s">
        <v>11</v>
      </c>
      <c r="BJ582" t="s">
        <v>319</v>
      </c>
      <c r="BK582" t="s">
        <v>129</v>
      </c>
      <c r="BL582" t="s">
        <v>5</v>
      </c>
      <c r="BM582" t="s">
        <v>128</v>
      </c>
      <c r="BN582">
        <v>0.18</v>
      </c>
      <c r="BO582" t="s">
        <v>5</v>
      </c>
      <c r="BP582">
        <v>1</v>
      </c>
      <c r="BQ582" t="s">
        <v>5</v>
      </c>
      <c r="BR582" t="s">
        <v>8</v>
      </c>
      <c r="BS582" t="s">
        <v>318</v>
      </c>
      <c r="BT582">
        <v>400</v>
      </c>
      <c r="BU582" t="s">
        <v>6</v>
      </c>
      <c r="BV582" t="s">
        <v>5</v>
      </c>
      <c r="BW582">
        <v>500</v>
      </c>
      <c r="BX582" t="s">
        <v>3</v>
      </c>
      <c r="BY582">
        <v>1</v>
      </c>
      <c r="BZ582" t="s">
        <v>29</v>
      </c>
      <c r="CA582" t="s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260</v>
      </c>
      <c r="DP582">
        <f>SUM($CB582,$CC582:CM582)-SUM($EC582:EN582)</f>
        <v>100</v>
      </c>
      <c r="DQ582">
        <f>SUM($CB582,$CC582:CN582)-SUM($EC582:EO582)</f>
        <v>20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120</v>
      </c>
      <c r="EN582" cm="1">
        <f t="array" ref="EN582">SUMPRODUCT($K582:$AJ582,TRANSPOSE(EN$4:EN$29))</f>
        <v>160</v>
      </c>
      <c r="EO582" cm="1">
        <f t="array" ref="EO582">SUMPRODUCT($K582:$AJ582,TRANSPOSE(EO$4:EO$29))</f>
        <v>80</v>
      </c>
      <c r="EP582" cm="1">
        <f t="array" ref="EP582">SUMPRODUCT($K582:$AJ582,TRANSPOSE(EP$4:EP$29))</f>
        <v>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22"/>
        <v>0</v>
      </c>
      <c r="FB582" t="b">
        <f t="shared" si="123"/>
        <v>0</v>
      </c>
    </row>
    <row r="583" spans="1:158" hidden="1" x14ac:dyDescent="0.2">
      <c r="A583">
        <v>692</v>
      </c>
      <c r="B583" s="7" t="s">
        <v>350</v>
      </c>
      <c r="C583" t="s">
        <v>17</v>
      </c>
      <c r="D583">
        <v>400001561</v>
      </c>
      <c r="E583" t="s">
        <v>349</v>
      </c>
      <c r="G583" t="s">
        <v>6</v>
      </c>
      <c r="H583" s="1">
        <v>1</v>
      </c>
      <c r="I583" s="1">
        <v>28</v>
      </c>
      <c r="J583" s="1">
        <f>VLOOKUP(B583,'[4]AVL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9"/>
        <v>8820</v>
      </c>
      <c r="AL583" s="1">
        <f t="shared" si="120"/>
        <v>11200</v>
      </c>
      <c r="AQ583" s="1">
        <f>VLOOKUP($B583,'[2]AVL F03 05.05.26_לעבוד'!$B$29:$H$721,6,)</f>
        <v>0</v>
      </c>
      <c r="AR583" s="1" t="s">
        <v>151</v>
      </c>
      <c r="AS583" s="1" t="s">
        <v>93</v>
      </c>
      <c r="AT583">
        <f t="shared" si="121"/>
        <v>142.79999999999998</v>
      </c>
      <c r="AU583" t="str">
        <f>VLOOKUP(B583,'[3]AVL F03 05.05.26_לעבוד'!$B$27:$B$694,1,)</f>
        <v>NAS1351N4-10</v>
      </c>
      <c r="AW583" t="s">
        <v>1769</v>
      </c>
      <c r="AX583">
        <v>1</v>
      </c>
      <c r="AY583">
        <v>5.0999999999999996</v>
      </c>
      <c r="AZ583" t="s">
        <v>0</v>
      </c>
      <c r="BA583">
        <v>1</v>
      </c>
      <c r="BB583" t="s">
        <v>13</v>
      </c>
      <c r="BC583">
        <v>317</v>
      </c>
      <c r="BD583">
        <v>57</v>
      </c>
      <c r="BE583" t="s">
        <v>288</v>
      </c>
      <c r="BF583">
        <v>0</v>
      </c>
      <c r="BG583">
        <v>5.0999999999999996</v>
      </c>
      <c r="BH583">
        <v>20</v>
      </c>
      <c r="BI583" t="s">
        <v>11</v>
      </c>
      <c r="BJ583" t="s">
        <v>319</v>
      </c>
      <c r="BK583" t="s">
        <v>5</v>
      </c>
      <c r="BL583" t="s">
        <v>5</v>
      </c>
      <c r="BM583" t="s">
        <v>9</v>
      </c>
      <c r="BN583">
        <v>5.0999999999999996</v>
      </c>
      <c r="BO583" t="s">
        <v>5</v>
      </c>
      <c r="BP583">
        <v>1</v>
      </c>
      <c r="BQ583" t="s">
        <v>5</v>
      </c>
      <c r="BR583" t="s">
        <v>8</v>
      </c>
      <c r="BS583" t="s">
        <v>348</v>
      </c>
      <c r="BT583">
        <v>5600</v>
      </c>
      <c r="BU583" t="s">
        <v>6</v>
      </c>
      <c r="BV583" t="s">
        <v>5</v>
      </c>
      <c r="BW583">
        <v>500</v>
      </c>
      <c r="BX583" t="s">
        <v>347</v>
      </c>
      <c r="BY583">
        <v>1</v>
      </c>
      <c r="BZ583" t="s">
        <v>29</v>
      </c>
      <c r="CA583" t="s">
        <v>0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4488</v>
      </c>
      <c r="DP583">
        <f>SUM($CB583,$CC583:CM583)-SUM($EC583:EN583)</f>
        <v>3088</v>
      </c>
      <c r="DQ583">
        <f>SUM($CB583,$CC583:CN583)-SUM($EC583:EO583)</f>
        <v>1688</v>
      </c>
      <c r="DR583">
        <f>SUM($CB583,$CC583:CO583)-SUM($EC583:EP583)</f>
        <v>288</v>
      </c>
      <c r="DS583">
        <f>SUM($CB583,$CC583:CP583)-SUM($EC583:EQ583)</f>
        <v>288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1120</v>
      </c>
      <c r="EN583" cm="1">
        <f t="array" ref="EN583">SUMPRODUCT($K583:$AJ583,TRANSPOSE(EN$4:EN$29))</f>
        <v>1400</v>
      </c>
      <c r="EO583" cm="1">
        <f t="array" ref="EO583">SUMPRODUCT($K583:$AJ583,TRANSPOSE(EO$4:EO$29))</f>
        <v>1400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0</v>
      </c>
      <c r="ER583" cm="1">
        <f t="array" ref="ER583">SUMPRODUCT($K583:$AJ583,TRANSPOSE(ER$4:ER$29))</f>
        <v>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22"/>
        <v>0</v>
      </c>
      <c r="FB583" t="b">
        <f t="shared" si="123"/>
        <v>0</v>
      </c>
    </row>
    <row r="584" spans="1:158" hidden="1" x14ac:dyDescent="0.2">
      <c r="A584">
        <v>693</v>
      </c>
      <c r="B584" s="7" t="s">
        <v>346</v>
      </c>
      <c r="C584" t="s">
        <v>17</v>
      </c>
      <c r="D584">
        <v>512214891</v>
      </c>
      <c r="E584" t="s">
        <v>345</v>
      </c>
      <c r="G584" t="s">
        <v>6</v>
      </c>
      <c r="H584" s="1">
        <v>2</v>
      </c>
      <c r="I584" s="1">
        <v>32</v>
      </c>
      <c r="J584" s="1">
        <f>VLOOKUP(B584,'[4]AVL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9"/>
        <v>10080</v>
      </c>
      <c r="AL584" s="1">
        <f t="shared" si="120"/>
        <v>10080</v>
      </c>
      <c r="AM584" s="1">
        <f t="shared" ref="AM584:AM595" si="127">AK584*AY584</f>
        <v>1814.3999999999999</v>
      </c>
      <c r="AN584" s="1">
        <f t="shared" ref="AN584:AN595" si="128">AL584*AY584</f>
        <v>1814.3999999999999</v>
      </c>
      <c r="AO584" s="1">
        <f t="shared" ref="AO584:AO595" si="129">AN584-AM584</f>
        <v>0</v>
      </c>
      <c r="AP584" s="1" t="s">
        <v>85</v>
      </c>
      <c r="AQ584" s="1">
        <f>VLOOKUP($B584,'[2]AVL F03 05.05.26_לעבוד'!$B$29:$H$721,6,)</f>
        <v>0</v>
      </c>
      <c r="AR584" s="1" t="s">
        <v>25</v>
      </c>
      <c r="AS584" s="10" t="s">
        <v>14</v>
      </c>
      <c r="AT584">
        <f t="shared" si="121"/>
        <v>5.76</v>
      </c>
      <c r="AU584" t="str">
        <f>VLOOKUP(B584,'[3]AVL F03 05.05.26_לעבוד'!$B$27:$B$694,1,)</f>
        <v>NAS1635-00-4</v>
      </c>
      <c r="AW584" t="s">
        <v>1767</v>
      </c>
      <c r="AX584">
        <v>1</v>
      </c>
      <c r="AY584">
        <v>0.18</v>
      </c>
      <c r="AZ584" t="s">
        <v>0</v>
      </c>
      <c r="BA584">
        <v>2</v>
      </c>
      <c r="BB584" t="s">
        <v>132</v>
      </c>
      <c r="BC584">
        <v>97</v>
      </c>
      <c r="BD584">
        <v>105</v>
      </c>
      <c r="BE584" t="s">
        <v>288</v>
      </c>
      <c r="BF584">
        <v>5000</v>
      </c>
      <c r="BG584">
        <v>0.18</v>
      </c>
      <c r="BH584">
        <v>20</v>
      </c>
      <c r="BI584" t="s">
        <v>11</v>
      </c>
      <c r="BJ584" t="s">
        <v>319</v>
      </c>
      <c r="BK584" t="s">
        <v>129</v>
      </c>
      <c r="BL584" t="s">
        <v>5</v>
      </c>
      <c r="BM584" t="s">
        <v>128</v>
      </c>
      <c r="BN584">
        <v>0.18</v>
      </c>
      <c r="BO584" t="s">
        <v>5</v>
      </c>
      <c r="BP584">
        <v>1</v>
      </c>
      <c r="BQ584" t="s">
        <v>5</v>
      </c>
      <c r="BR584" t="s">
        <v>8</v>
      </c>
      <c r="BS584" t="s">
        <v>318</v>
      </c>
      <c r="BT584">
        <v>1</v>
      </c>
      <c r="BU584" t="s">
        <v>6</v>
      </c>
      <c r="BV584" t="s">
        <v>317</v>
      </c>
      <c r="BW584" t="s">
        <v>121</v>
      </c>
      <c r="BX584" t="s">
        <v>3</v>
      </c>
      <c r="BY584">
        <v>1</v>
      </c>
      <c r="BZ584" t="s">
        <v>29</v>
      </c>
      <c r="CA584" t="s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22"/>
        <v>0</v>
      </c>
      <c r="FB584" t="b">
        <f t="shared" si="123"/>
        <v>0</v>
      </c>
    </row>
    <row r="585" spans="1:158" hidden="1" x14ac:dyDescent="0.2">
      <c r="A585">
        <v>694</v>
      </c>
      <c r="B585" s="7" t="s">
        <v>344</v>
      </c>
      <c r="C585" t="s">
        <v>17</v>
      </c>
      <c r="D585">
        <v>514202720</v>
      </c>
      <c r="E585" t="s">
        <v>343</v>
      </c>
      <c r="G585" t="s">
        <v>6</v>
      </c>
      <c r="H585" s="1">
        <v>2</v>
      </c>
      <c r="I585" s="1">
        <v>32</v>
      </c>
      <c r="J585" s="1">
        <f>VLOOKUP(B585,'[4]AVL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9"/>
        <v>10080</v>
      </c>
      <c r="AL585" s="1">
        <f t="shared" si="120"/>
        <v>12800</v>
      </c>
      <c r="AM585" s="1">
        <f t="shared" si="127"/>
        <v>806.4</v>
      </c>
      <c r="AN585" s="1">
        <f t="shared" si="128"/>
        <v>1024</v>
      </c>
      <c r="AO585" s="1">
        <f t="shared" si="129"/>
        <v>217.60000000000002</v>
      </c>
      <c r="AP585" s="1" t="s">
        <v>26</v>
      </c>
      <c r="AQ585" s="1">
        <f>VLOOKUP($B585,'[2]AVL F03 05.05.26_לעבוד'!$B$29:$H$721,6,)</f>
        <v>0</v>
      </c>
      <c r="AR585" s="1" t="s">
        <v>25</v>
      </c>
      <c r="AS585" s="1" t="s">
        <v>93</v>
      </c>
      <c r="AT585">
        <f t="shared" si="121"/>
        <v>2.56</v>
      </c>
      <c r="AU585" t="str">
        <f>VLOOKUP(B585,'[3]AVL F03 05.05.26_לעבוד'!$B$27:$B$694,1,)</f>
        <v>NAS1640-0</v>
      </c>
      <c r="AW585" t="s">
        <v>1726</v>
      </c>
      <c r="AX585">
        <v>1</v>
      </c>
      <c r="AY585">
        <v>0.08</v>
      </c>
      <c r="AZ585" t="s">
        <v>0</v>
      </c>
      <c r="BA585">
        <v>2</v>
      </c>
      <c r="BB585" t="s">
        <v>132</v>
      </c>
      <c r="BC585">
        <v>97</v>
      </c>
      <c r="BD585">
        <v>26</v>
      </c>
      <c r="BE585" t="s">
        <v>185</v>
      </c>
      <c r="BF585">
        <v>30000</v>
      </c>
      <c r="BG585">
        <v>0.8</v>
      </c>
      <c r="BH585">
        <v>20</v>
      </c>
      <c r="BI585" t="s">
        <v>11</v>
      </c>
      <c r="BJ585" t="s">
        <v>122</v>
      </c>
      <c r="BK585" t="s">
        <v>129</v>
      </c>
      <c r="BL585" t="s">
        <v>5</v>
      </c>
      <c r="BM585" t="s">
        <v>128</v>
      </c>
      <c r="BN585">
        <v>0.08</v>
      </c>
      <c r="BO585" t="s">
        <v>5</v>
      </c>
      <c r="BP585">
        <v>1</v>
      </c>
      <c r="BQ585" t="s">
        <v>5</v>
      </c>
      <c r="BR585" t="s">
        <v>8</v>
      </c>
      <c r="BS585" t="s">
        <v>318</v>
      </c>
      <c r="BT585">
        <v>6400</v>
      </c>
      <c r="BU585" t="s">
        <v>6</v>
      </c>
      <c r="BV585" t="s">
        <v>317</v>
      </c>
      <c r="BW585">
        <v>514</v>
      </c>
      <c r="BX585" t="s">
        <v>3</v>
      </c>
      <c r="BY585">
        <v>1</v>
      </c>
      <c r="BZ585" t="s">
        <v>29</v>
      </c>
      <c r="CA585" t="s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5120</v>
      </c>
      <c r="DO585">
        <f>SUM($CB585,$CC585:CL585)-SUM($EC585:EM585)</f>
        <v>3200</v>
      </c>
      <c r="DP585">
        <f>SUM($CB585,$CC585:CM585)-SUM($EC585:EN585)</f>
        <v>1600</v>
      </c>
      <c r="DQ585">
        <f>SUM($CB585,$CC585:CN585)-SUM($EC585:EO585)</f>
        <v>320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1280</v>
      </c>
      <c r="EM585" cm="1">
        <f t="array" ref="EM585">SUMPRODUCT($K585:$AJ585,TRANSPOSE(EM$4:EM$29))</f>
        <v>1920</v>
      </c>
      <c r="EN585" cm="1">
        <f t="array" ref="EN585">SUMPRODUCT($K585:$AJ585,TRANSPOSE(EN$4:EN$29))</f>
        <v>1600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22"/>
        <v>0</v>
      </c>
      <c r="FB585" t="b">
        <f t="shared" si="123"/>
        <v>0</v>
      </c>
    </row>
    <row r="586" spans="1:158" hidden="1" x14ac:dyDescent="0.2">
      <c r="A586">
        <v>695</v>
      </c>
      <c r="B586" s="7" t="s">
        <v>342</v>
      </c>
      <c r="C586" t="s">
        <v>17</v>
      </c>
      <c r="D586">
        <v>514204148</v>
      </c>
      <c r="E586" t="s">
        <v>341</v>
      </c>
      <c r="G586" t="s">
        <v>6</v>
      </c>
      <c r="H586" s="1">
        <v>2</v>
      </c>
      <c r="I586" s="1">
        <v>32</v>
      </c>
      <c r="J586" s="1">
        <f>VLOOKUP(B586,'[4]AVL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9"/>
        <v>10080</v>
      </c>
      <c r="AL586" s="1">
        <f t="shared" si="120"/>
        <v>10080</v>
      </c>
      <c r="AM586" s="1">
        <f t="shared" si="127"/>
        <v>705.6</v>
      </c>
      <c r="AN586" s="1">
        <f t="shared" si="128"/>
        <v>705.6</v>
      </c>
      <c r="AO586" s="1">
        <f t="shared" si="129"/>
        <v>0</v>
      </c>
      <c r="AP586" s="1" t="s">
        <v>85</v>
      </c>
      <c r="AQ586" s="1">
        <f>VLOOKUP($B586,'[2]AVL F03 05.05.26_לעבוד'!$B$29:$H$721,6,)</f>
        <v>0</v>
      </c>
      <c r="AR586" s="1" t="s">
        <v>25</v>
      </c>
      <c r="AS586" s="10" t="s">
        <v>14</v>
      </c>
      <c r="AT586">
        <f t="shared" si="121"/>
        <v>2.2400000000000002</v>
      </c>
      <c r="AU586" t="str">
        <f>VLOOKUP(B586,'[3]AVL F03 05.05.26_לעבוד'!$B$27:$B$694,1,)</f>
        <v>NAS620-0</v>
      </c>
      <c r="AW586" t="s">
        <v>1767</v>
      </c>
      <c r="AX586">
        <v>1</v>
      </c>
      <c r="AY586">
        <v>7.0000000000000007E-2</v>
      </c>
      <c r="AZ586" t="s">
        <v>0</v>
      </c>
      <c r="BA586">
        <v>2</v>
      </c>
      <c r="BB586" t="s">
        <v>132</v>
      </c>
      <c r="BC586">
        <v>97</v>
      </c>
      <c r="BD586">
        <v>45</v>
      </c>
      <c r="BE586" t="s">
        <v>288</v>
      </c>
      <c r="BF586">
        <v>9000</v>
      </c>
      <c r="BG586">
        <v>0.7</v>
      </c>
      <c r="BH586">
        <v>20</v>
      </c>
      <c r="BI586" t="s">
        <v>11</v>
      </c>
      <c r="BJ586" t="s">
        <v>122</v>
      </c>
      <c r="BK586" t="s">
        <v>129</v>
      </c>
      <c r="BL586" t="s">
        <v>5</v>
      </c>
      <c r="BM586" t="s">
        <v>128</v>
      </c>
      <c r="BN586">
        <v>7.0000000000000007E-2</v>
      </c>
      <c r="BO586" t="s">
        <v>5</v>
      </c>
      <c r="BP586">
        <v>1</v>
      </c>
      <c r="BQ586" t="s">
        <v>325</v>
      </c>
      <c r="BR586" t="s">
        <v>8</v>
      </c>
      <c r="BS586" t="s">
        <v>318</v>
      </c>
      <c r="BT586">
        <v>1</v>
      </c>
      <c r="BU586" t="s">
        <v>6</v>
      </c>
      <c r="BV586" t="s">
        <v>5</v>
      </c>
      <c r="BW586">
        <v>514</v>
      </c>
      <c r="BX586" t="s">
        <v>3</v>
      </c>
      <c r="BY586">
        <v>1</v>
      </c>
      <c r="BZ586" t="s">
        <v>29</v>
      </c>
      <c r="CA586" t="s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22"/>
        <v>0</v>
      </c>
      <c r="FB586" t="b">
        <f t="shared" si="123"/>
        <v>0</v>
      </c>
    </row>
    <row r="587" spans="1:158" hidden="1" x14ac:dyDescent="0.2">
      <c r="A587">
        <v>696</v>
      </c>
      <c r="B587" s="7" t="s">
        <v>340</v>
      </c>
      <c r="C587" t="s">
        <v>17</v>
      </c>
      <c r="D587">
        <v>514202126</v>
      </c>
      <c r="E587" t="s">
        <v>339</v>
      </c>
      <c r="G587" t="s">
        <v>6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9"/>
        <v>630</v>
      </c>
      <c r="AL587" s="1">
        <f t="shared" si="120"/>
        <v>630</v>
      </c>
      <c r="AM587" s="1">
        <f t="shared" si="127"/>
        <v>44.1</v>
      </c>
      <c r="AN587" s="1">
        <f t="shared" si="128"/>
        <v>44.1</v>
      </c>
      <c r="AO587" s="1">
        <f t="shared" si="129"/>
        <v>0</v>
      </c>
      <c r="AP587" s="1" t="s">
        <v>85</v>
      </c>
      <c r="AQ587" s="1" t="str">
        <f>VLOOKUP($B587,'[2]AVL F03 05.05.26_לעבוד'!$B$29:$H$721,6,)</f>
        <v xml:space="preserve">26/07/26 חדש ב AVL , יסופק כ BFE </v>
      </c>
      <c r="AR587" s="1" t="s">
        <v>68</v>
      </c>
      <c r="AS587" s="1" t="s">
        <v>93</v>
      </c>
      <c r="AT587">
        <f t="shared" si="121"/>
        <v>0.14000000000000001</v>
      </c>
      <c r="AU587" t="e">
        <f>VLOOKUP(B587,'[3]AVL F03 05.05.26_לעבוד'!$B$27:$B$694,1,)</f>
        <v>#N/A</v>
      </c>
      <c r="AV587" t="s">
        <v>323</v>
      </c>
      <c r="AW587" t="s">
        <v>1785</v>
      </c>
      <c r="AX587">
        <v>1</v>
      </c>
      <c r="AY587">
        <v>7.0000000000000007E-2</v>
      </c>
      <c r="AZ587" t="s">
        <v>0</v>
      </c>
      <c r="BA587">
        <v>2</v>
      </c>
      <c r="BB587" t="s">
        <v>132</v>
      </c>
      <c r="BC587">
        <v>97</v>
      </c>
      <c r="BD587">
        <v>35</v>
      </c>
      <c r="BE587" t="s">
        <v>185</v>
      </c>
      <c r="BF587">
        <v>30000</v>
      </c>
      <c r="BG587">
        <v>0.7</v>
      </c>
      <c r="BH587">
        <v>20</v>
      </c>
      <c r="BI587" t="s">
        <v>11</v>
      </c>
      <c r="BJ587" t="s">
        <v>122</v>
      </c>
      <c r="BK587" t="s">
        <v>129</v>
      </c>
      <c r="BL587" t="s">
        <v>5</v>
      </c>
      <c r="BM587" t="s">
        <v>128</v>
      </c>
      <c r="BN587">
        <v>7.0000000000000007E-2</v>
      </c>
      <c r="BO587" t="s">
        <v>5</v>
      </c>
      <c r="BP587">
        <v>860</v>
      </c>
      <c r="BQ587" t="s">
        <v>5</v>
      </c>
      <c r="BR587" t="s">
        <v>8</v>
      </c>
      <c r="BS587" t="s">
        <v>338</v>
      </c>
      <c r="BT587">
        <v>1</v>
      </c>
      <c r="BU587" t="s">
        <v>6</v>
      </c>
      <c r="BV587" t="s">
        <v>317</v>
      </c>
      <c r="BW587">
        <v>514</v>
      </c>
      <c r="BX587" t="s">
        <v>3</v>
      </c>
      <c r="BY587">
        <v>1</v>
      </c>
      <c r="BZ587" t="s">
        <v>29</v>
      </c>
      <c r="CA587" t="s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-160</v>
      </c>
      <c r="DP587">
        <f>SUM($CB587,$CC587:CM587)-SUM($EC587:EN587)</f>
        <v>-320</v>
      </c>
      <c r="DQ587">
        <f>SUM($CB587,$CC587:CN587)-SUM($EC587:EO587)</f>
        <v>-400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120</v>
      </c>
      <c r="EN587" cm="1">
        <f t="array" ref="EN587">SUMPRODUCT($K587:$AJ587,TRANSPOSE(EN$4:EN$29))</f>
        <v>160</v>
      </c>
      <c r="EO587" cm="1">
        <f t="array" ref="EO587">SUMPRODUCT($K587:$AJ587,TRANSPOSE(EO$4:EO$29))</f>
        <v>80</v>
      </c>
      <c r="EP587" cm="1">
        <f t="array" ref="EP587">SUMPRODUCT($K587:$AJ587,TRANSPOSE(EP$4:EP$29))</f>
        <v>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22"/>
        <v>0</v>
      </c>
      <c r="FB587" t="b">
        <f t="shared" si="123"/>
        <v>1</v>
      </c>
    </row>
    <row r="588" spans="1:158" hidden="1" x14ac:dyDescent="0.2">
      <c r="A588">
        <v>697</v>
      </c>
      <c r="B588" s="7" t="s">
        <v>337</v>
      </c>
      <c r="C588" t="s">
        <v>17</v>
      </c>
      <c r="D588">
        <v>514201177</v>
      </c>
      <c r="E588" t="s">
        <v>336</v>
      </c>
      <c r="G588" t="s">
        <v>6</v>
      </c>
      <c r="H588" s="1">
        <v>2</v>
      </c>
      <c r="I588" s="1">
        <v>73</v>
      </c>
      <c r="J588" s="1">
        <f>VLOOKUP(B588,'[4]AVL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9"/>
        <v>15435</v>
      </c>
      <c r="AL588" s="1">
        <f t="shared" si="120"/>
        <v>73200</v>
      </c>
      <c r="AM588" s="1">
        <f t="shared" si="127"/>
        <v>463.04999999999995</v>
      </c>
      <c r="AN588" s="1">
        <f t="shared" si="128"/>
        <v>2196</v>
      </c>
      <c r="AO588" s="1">
        <f t="shared" si="129"/>
        <v>1732.95</v>
      </c>
      <c r="AP588" s="1" t="s">
        <v>107</v>
      </c>
      <c r="AQ588" s="1">
        <f>VLOOKUP($B588,'[2]AVL F03 05.05.26_לעבוד'!$B$29:$H$721,6,)</f>
        <v>0</v>
      </c>
      <c r="AR588" s="1" t="s">
        <v>25</v>
      </c>
      <c r="AS588" s="1" t="s">
        <v>278</v>
      </c>
      <c r="AT588">
        <f t="shared" si="121"/>
        <v>1.47</v>
      </c>
      <c r="AU588" t="str">
        <f>VLOOKUP(B588,'[3]AVL F03 05.05.26_לעבוד'!$B$27:$B$694,1,)</f>
        <v>NAS620C2</v>
      </c>
      <c r="AV588" t="s">
        <v>335</v>
      </c>
      <c r="AW588" t="s">
        <v>1726</v>
      </c>
      <c r="AX588">
        <v>1</v>
      </c>
      <c r="AY588">
        <v>0.03</v>
      </c>
      <c r="AZ588" t="s">
        <v>0</v>
      </c>
      <c r="BA588">
        <v>2</v>
      </c>
      <c r="BB588" t="s">
        <v>132</v>
      </c>
      <c r="BC588">
        <v>97</v>
      </c>
      <c r="BD588">
        <v>41</v>
      </c>
      <c r="BE588" t="s">
        <v>185</v>
      </c>
      <c r="BF588">
        <v>500000</v>
      </c>
      <c r="BG588">
        <v>0.3</v>
      </c>
      <c r="BH588">
        <v>20</v>
      </c>
      <c r="BI588" t="s">
        <v>11</v>
      </c>
      <c r="BJ588" t="s">
        <v>122</v>
      </c>
      <c r="BK588" t="s">
        <v>129</v>
      </c>
      <c r="BL588" t="s">
        <v>5</v>
      </c>
      <c r="BM588" t="s">
        <v>128</v>
      </c>
      <c r="BN588">
        <v>0.03</v>
      </c>
      <c r="BO588" t="s">
        <v>5</v>
      </c>
      <c r="BP588">
        <v>900</v>
      </c>
      <c r="BQ588" t="s">
        <v>5</v>
      </c>
      <c r="BR588" t="s">
        <v>8</v>
      </c>
      <c r="BS588" t="s">
        <v>318</v>
      </c>
      <c r="BT588">
        <v>73200</v>
      </c>
      <c r="BU588" t="s">
        <v>6</v>
      </c>
      <c r="BV588" t="s">
        <v>317</v>
      </c>
      <c r="BW588">
        <v>514</v>
      </c>
      <c r="BX588" t="s">
        <v>3</v>
      </c>
      <c r="BY588">
        <v>1</v>
      </c>
      <c r="BZ588" t="s">
        <v>29</v>
      </c>
      <c r="CA588" t="s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75530</v>
      </c>
      <c r="DN588">
        <f>SUM($CB588,$CC588:CK588)-SUM($EC588:EL588)</f>
        <v>73922</v>
      </c>
      <c r="DO588">
        <f>SUM($CB588,$CC588:CL588)-SUM($EC588:EM588)</f>
        <v>71332</v>
      </c>
      <c r="DP588">
        <f>SUM($CB588,$CC588:CM588)-SUM($EC588:EN588)</f>
        <v>68560</v>
      </c>
      <c r="DQ588">
        <f>SUM($CB588,$CC588:CN588)-SUM($EC588:EO588)</f>
        <v>67810</v>
      </c>
      <c r="DR588">
        <f>SUM($CB588,$CC588:CO588)-SUM($EC588:EP588)</f>
        <v>67060</v>
      </c>
      <c r="DS588">
        <f>SUM($CB588,$CC588:CP588)-SUM($EC588:EQ588)</f>
        <v>67060</v>
      </c>
      <c r="DT588">
        <f>SUM($CB588,$CC588:CQ588)-SUM($EC588:ER588)</f>
        <v>67060</v>
      </c>
      <c r="DU588">
        <f>SUM($CB588,$CC588:CR588)-SUM($EC588:ES588)</f>
        <v>67060</v>
      </c>
      <c r="DV588">
        <f>SUM($CB588,$CC588:CS588)-SUM($EC588:ET588)</f>
        <v>67060</v>
      </c>
      <c r="DW588">
        <f>SUM($CB588,$CC588:CT588)-SUM($EC588:EU588)</f>
        <v>67060</v>
      </c>
      <c r="DX588">
        <f>SUM($CB588,$CC588:CU588)-SUM($EC588:EV588)</f>
        <v>67060</v>
      </c>
      <c r="DY588">
        <f>SUM($CB588,$CC588:CV588)-SUM($EC588:EW588)</f>
        <v>67060</v>
      </c>
      <c r="DZ588">
        <f>SUM($CB588,$CC588:CW588)-SUM($EC588:EX588)</f>
        <v>67060</v>
      </c>
      <c r="EA588">
        <f>SUM($CB588,$CC588:CX588)-SUM($EC588:EY588)</f>
        <v>67060</v>
      </c>
      <c r="EB588">
        <f>SUM($CB588,$CC588:CY588)-SUM($EC588:EZ588)</f>
        <v>67060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1330</v>
      </c>
      <c r="EL588" cm="1">
        <f t="array" ref="EL588">SUMPRODUCT($K588:$AJ588,TRANSPOSE(EL$4:EL$29))</f>
        <v>1608</v>
      </c>
      <c r="EM588" cm="1">
        <f t="array" ref="EM588">SUMPRODUCT($K588:$AJ588,TRANSPOSE(EM$4:EM$29))</f>
        <v>2590</v>
      </c>
      <c r="EN588" cm="1">
        <f t="array" ref="EN588">SUMPRODUCT($K588:$AJ588,TRANSPOSE(EN$4:EN$29))</f>
        <v>2772</v>
      </c>
      <c r="EO588" cm="1">
        <f t="array" ref="EO588">SUMPRODUCT($K588:$AJ588,TRANSPOSE(EO$4:EO$29))</f>
        <v>750</v>
      </c>
      <c r="EP588" cm="1">
        <f t="array" ref="EP588">SUMPRODUCT($K588:$AJ588,TRANSPOSE(EP$4:EP$29))</f>
        <v>750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22"/>
        <v>0</v>
      </c>
      <c r="FB588" t="b">
        <f t="shared" si="123"/>
        <v>0</v>
      </c>
    </row>
    <row r="589" spans="1:158" hidden="1" x14ac:dyDescent="0.2">
      <c r="A589">
        <v>698</v>
      </c>
      <c r="B589" s="7" t="s">
        <v>334</v>
      </c>
      <c r="C589" t="s">
        <v>17</v>
      </c>
      <c r="D589">
        <v>514200799</v>
      </c>
      <c r="E589" t="s">
        <v>333</v>
      </c>
      <c r="G589" t="s">
        <v>6</v>
      </c>
      <c r="H589" s="1">
        <v>2</v>
      </c>
      <c r="I589" s="1">
        <v>42</v>
      </c>
      <c r="J589" s="1">
        <f>VLOOKUP(B589,'[4]AVL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9"/>
        <v>9450</v>
      </c>
      <c r="AL589" s="1">
        <f t="shared" si="120"/>
        <v>10000</v>
      </c>
      <c r="AM589" s="1">
        <f t="shared" si="127"/>
        <v>378</v>
      </c>
      <c r="AN589" s="1">
        <f t="shared" si="128"/>
        <v>400</v>
      </c>
      <c r="AO589" s="1">
        <f t="shared" si="129"/>
        <v>22</v>
      </c>
      <c r="AP589" s="1" t="s">
        <v>26</v>
      </c>
      <c r="AQ589" s="1">
        <f>VLOOKUP($B589,'[2]AVL F03 05.05.26_לעבוד'!$B$29:$H$721,6,)</f>
        <v>0</v>
      </c>
      <c r="AR589" s="1" t="s">
        <v>25</v>
      </c>
      <c r="AS589" s="1" t="s">
        <v>278</v>
      </c>
      <c r="AT589">
        <f t="shared" si="121"/>
        <v>1.2</v>
      </c>
      <c r="AU589" t="str">
        <f>VLOOKUP(B589,'[3]AVL F03 05.05.26_לעבוד'!$B$27:$B$694,1,)</f>
        <v>NAS620C4</v>
      </c>
      <c r="AW589" t="s">
        <v>1726</v>
      </c>
      <c r="AX589">
        <v>1</v>
      </c>
      <c r="AY589">
        <v>0.04</v>
      </c>
      <c r="AZ589" t="s">
        <v>0</v>
      </c>
      <c r="BA589">
        <v>2</v>
      </c>
      <c r="BB589" t="s">
        <v>132</v>
      </c>
      <c r="BC589">
        <v>97</v>
      </c>
      <c r="BD589">
        <v>25</v>
      </c>
      <c r="BE589" t="s">
        <v>185</v>
      </c>
      <c r="BF589">
        <v>230000</v>
      </c>
      <c r="BG589">
        <v>0.4</v>
      </c>
      <c r="BH589">
        <v>20</v>
      </c>
      <c r="BI589" t="s">
        <v>11</v>
      </c>
      <c r="BJ589" t="s">
        <v>122</v>
      </c>
      <c r="BK589" t="s">
        <v>129</v>
      </c>
      <c r="BL589" t="s">
        <v>5</v>
      </c>
      <c r="BM589" t="s">
        <v>128</v>
      </c>
      <c r="BN589">
        <v>0.04</v>
      </c>
      <c r="BO589" t="s">
        <v>5</v>
      </c>
      <c r="BP589">
        <v>1</v>
      </c>
      <c r="BQ589" t="s">
        <v>5</v>
      </c>
      <c r="BR589" t="s">
        <v>8</v>
      </c>
      <c r="BS589" t="s">
        <v>318</v>
      </c>
      <c r="BT589">
        <v>1000</v>
      </c>
      <c r="BU589" t="s">
        <v>6</v>
      </c>
      <c r="BV589" t="s">
        <v>5</v>
      </c>
      <c r="BW589">
        <v>514</v>
      </c>
      <c r="BX589" t="s">
        <v>3</v>
      </c>
      <c r="BY589">
        <v>1</v>
      </c>
      <c r="BZ589" t="s">
        <v>29</v>
      </c>
      <c r="CA589" t="s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6060</v>
      </c>
      <c r="DN589">
        <f>SUM($CB589,$CC589:CK589)-SUM($EC589:EL589)</f>
        <v>5340</v>
      </c>
      <c r="DO589">
        <f>SUM($CB589,$CC589:CL589)-SUM($EC589:EM589)</f>
        <v>4300</v>
      </c>
      <c r="DP589">
        <f>SUM($CB589,$CC589:CM589)-SUM($EC589:EN589)</f>
        <v>2580</v>
      </c>
      <c r="DQ589">
        <f>SUM($CB589,$CC589:CN589)-SUM($EC589:EO589)</f>
        <v>1200</v>
      </c>
      <c r="DR589">
        <f>SUM($CB589,$CC589:CO589)-SUM($EC589:EP589)</f>
        <v>200</v>
      </c>
      <c r="DS589">
        <f>SUM($CB589,$CC589:CP589)-SUM($EC589:EQ589)</f>
        <v>200</v>
      </c>
      <c r="DT589">
        <f>SUM($CB589,$CC589:CQ589)-SUM($EC589:ER589)</f>
        <v>200</v>
      </c>
      <c r="DU589">
        <f>SUM($CB589,$CC589:CR589)-SUM($EC589:ES589)</f>
        <v>200</v>
      </c>
      <c r="DV589">
        <f>SUM($CB589,$CC589:CS589)-SUM($EC589:ET589)</f>
        <v>200</v>
      </c>
      <c r="DW589">
        <f>SUM($CB589,$CC589:CT589)-SUM($EC589:EU589)</f>
        <v>200</v>
      </c>
      <c r="DX589">
        <f>SUM($CB589,$CC589:CU589)-SUM($EC589:EV589)</f>
        <v>200</v>
      </c>
      <c r="DY589">
        <f>SUM($CB589,$CC589:CV589)-SUM($EC589:EW589)</f>
        <v>200</v>
      </c>
      <c r="DZ589">
        <f>SUM($CB589,$CC589:CW589)-SUM($EC589:EX589)</f>
        <v>200</v>
      </c>
      <c r="EA589">
        <f>SUM($CB589,$CC589:CX589)-SUM($EC589:EY589)</f>
        <v>200</v>
      </c>
      <c r="EB589">
        <f>SUM($CB589,$CC589:CY589)-SUM($EC589:EZ589)</f>
        <v>200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240</v>
      </c>
      <c r="EL589" cm="1">
        <f t="array" ref="EL589">SUMPRODUCT($K589:$AJ589,TRANSPOSE(EL$4:EL$29))</f>
        <v>720</v>
      </c>
      <c r="EM589" cm="1">
        <f t="array" ref="EM589">SUMPRODUCT($K589:$AJ589,TRANSPOSE(EM$4:EM$29))</f>
        <v>1040</v>
      </c>
      <c r="EN589" cm="1">
        <f t="array" ref="EN589">SUMPRODUCT($K589:$AJ589,TRANSPOSE(EN$4:EN$29))</f>
        <v>1720</v>
      </c>
      <c r="EO589" cm="1">
        <f t="array" ref="EO589">SUMPRODUCT($K589:$AJ589,TRANSPOSE(EO$4:EO$29))</f>
        <v>1380</v>
      </c>
      <c r="EP589" cm="1">
        <f t="array" ref="EP589">SUMPRODUCT($K589:$AJ589,TRANSPOSE(EP$4:EP$29))</f>
        <v>1000</v>
      </c>
      <c r="EQ589" cm="1">
        <f t="array" ref="EQ589">SUMPRODUCT($K589:$AJ589,TRANSPOSE(EQ$4:EQ$29))</f>
        <v>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22"/>
        <v>100</v>
      </c>
      <c r="FB589" t="b">
        <f t="shared" si="123"/>
        <v>0</v>
      </c>
    </row>
    <row r="590" spans="1:158" hidden="1" x14ac:dyDescent="0.2">
      <c r="A590">
        <v>700</v>
      </c>
      <c r="B590" s="7" t="s">
        <v>332</v>
      </c>
      <c r="C590" t="s">
        <v>17</v>
      </c>
      <c r="D590">
        <v>514200518</v>
      </c>
      <c r="E590" t="s">
        <v>331</v>
      </c>
      <c r="G590" t="s">
        <v>6</v>
      </c>
      <c r="H590" s="1">
        <v>2</v>
      </c>
      <c r="I590" s="1">
        <v>113</v>
      </c>
      <c r="J590" s="1">
        <f>VLOOKUP(B590,'[4]AVL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9"/>
        <v>25515</v>
      </c>
      <c r="AL590" s="1">
        <f t="shared" si="120"/>
        <v>32400</v>
      </c>
      <c r="AM590" s="1">
        <f t="shared" si="127"/>
        <v>765.44999999999993</v>
      </c>
      <c r="AN590" s="1">
        <f t="shared" si="128"/>
        <v>972</v>
      </c>
      <c r="AO590" s="1">
        <f t="shared" si="129"/>
        <v>206.55000000000007</v>
      </c>
      <c r="AP590" s="1" t="s">
        <v>26</v>
      </c>
      <c r="AQ590" s="1">
        <f>VLOOKUP($B590,'[2]AVL F03 05.05.26_לעבוד'!$B$29:$H$721,6,)</f>
        <v>0</v>
      </c>
      <c r="AR590" s="1" t="s">
        <v>25</v>
      </c>
      <c r="AS590" s="1" t="s">
        <v>93</v>
      </c>
      <c r="AT590">
        <f t="shared" si="121"/>
        <v>2.4299999999999997</v>
      </c>
      <c r="AU590" t="str">
        <f>VLOOKUP(B590,'[3]AVL F03 05.05.26_לעבוד'!$B$27:$B$694,1,)</f>
        <v>NAS620C6</v>
      </c>
      <c r="AW590" t="s">
        <v>1726</v>
      </c>
      <c r="AX590">
        <v>1</v>
      </c>
      <c r="AY590">
        <v>0.03</v>
      </c>
      <c r="AZ590" t="s">
        <v>0</v>
      </c>
      <c r="BA590">
        <v>2</v>
      </c>
      <c r="BB590" t="s">
        <v>132</v>
      </c>
      <c r="BC590">
        <v>97</v>
      </c>
      <c r="BD590">
        <v>44</v>
      </c>
      <c r="BE590" t="s">
        <v>185</v>
      </c>
      <c r="BF590">
        <v>93800</v>
      </c>
      <c r="BG590">
        <v>0.3</v>
      </c>
      <c r="BH590">
        <v>20</v>
      </c>
      <c r="BI590" t="s">
        <v>11</v>
      </c>
      <c r="BJ590" t="s">
        <v>122</v>
      </c>
      <c r="BK590" t="s">
        <v>129</v>
      </c>
      <c r="BL590" t="s">
        <v>5</v>
      </c>
      <c r="BM590" t="s">
        <v>128</v>
      </c>
      <c r="BN590">
        <v>0.03</v>
      </c>
      <c r="BO590" t="s">
        <v>5</v>
      </c>
      <c r="BP590">
        <v>1</v>
      </c>
      <c r="BQ590" t="s">
        <v>5</v>
      </c>
      <c r="BR590" t="s">
        <v>8</v>
      </c>
      <c r="BS590" t="s">
        <v>318</v>
      </c>
      <c r="BT590">
        <v>16200</v>
      </c>
      <c r="BU590" t="s">
        <v>6</v>
      </c>
      <c r="BV590" t="s">
        <v>5</v>
      </c>
      <c r="BW590">
        <v>514</v>
      </c>
      <c r="BX590" t="s">
        <v>3</v>
      </c>
      <c r="BY590">
        <v>1</v>
      </c>
      <c r="BZ590" t="s">
        <v>29</v>
      </c>
      <c r="CA590" t="s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16525</v>
      </c>
      <c r="DN590">
        <f>SUM($CB590,$CC590:CK590)-SUM($EC590:EL590)</f>
        <v>15395</v>
      </c>
      <c r="DO590">
        <f>SUM($CB590,$CC590:CL590)-SUM($EC590:EM590)</f>
        <v>12075</v>
      </c>
      <c r="DP590">
        <f>SUM($CB590,$CC590:CM590)-SUM($EC590:EN590)</f>
        <v>7780</v>
      </c>
      <c r="DQ590">
        <f>SUM($CB590,$CC590:CN590)-SUM($EC590:EO590)</f>
        <v>3485</v>
      </c>
      <c r="DR590">
        <f>SUM($CB590,$CC590:CO590)-SUM($EC590:EP590)</f>
        <v>410</v>
      </c>
      <c r="DS590">
        <f>SUM($CB590,$CC590:CP590)-SUM($EC590:EQ590)</f>
        <v>410</v>
      </c>
      <c r="DT590">
        <f>SUM($CB590,$CC590:CQ590)-SUM($EC590:ER590)</f>
        <v>410</v>
      </c>
      <c r="DU590">
        <f>SUM($CB590,$CC590:CR590)-SUM($EC590:ES590)</f>
        <v>410</v>
      </c>
      <c r="DV590">
        <f>SUM($CB590,$CC590:CS590)-SUM($EC590:ET590)</f>
        <v>410</v>
      </c>
      <c r="DW590">
        <f>SUM($CB590,$CC590:CT590)-SUM($EC590:EU590)</f>
        <v>410</v>
      </c>
      <c r="DX590">
        <f>SUM($CB590,$CC590:CU590)-SUM($EC590:EV590)</f>
        <v>410</v>
      </c>
      <c r="DY590">
        <f>SUM($CB590,$CC590:CV590)-SUM($EC590:EW590)</f>
        <v>410</v>
      </c>
      <c r="DZ590">
        <f>SUM($CB590,$CC590:CW590)-SUM($EC590:EX590)</f>
        <v>410</v>
      </c>
      <c r="EA590">
        <f>SUM($CB590,$CC590:CX590)-SUM($EC590:EY590)</f>
        <v>410</v>
      </c>
      <c r="EB590">
        <f>SUM($CB590,$CC590:CY590)-SUM($EC590:EZ590)</f>
        <v>410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485</v>
      </c>
      <c r="EL590" cm="1">
        <f t="array" ref="EL590">SUMPRODUCT($K590:$AJ590,TRANSPOSE(EL$4:EL$29))</f>
        <v>1130</v>
      </c>
      <c r="EM590" cm="1">
        <f t="array" ref="EM590">SUMPRODUCT($K590:$AJ590,TRANSPOSE(EM$4:EM$29))</f>
        <v>3320</v>
      </c>
      <c r="EN590" cm="1">
        <f t="array" ref="EN590">SUMPRODUCT($K590:$AJ590,TRANSPOSE(EN$4:EN$29))</f>
        <v>4295</v>
      </c>
      <c r="EO590" cm="1">
        <f t="array" ref="EO590">SUMPRODUCT($K590:$AJ590,TRANSPOSE(EO$4:EO$29))</f>
        <v>4295</v>
      </c>
      <c r="EP590" cm="1">
        <f t="array" ref="EP590">SUMPRODUCT($K590:$AJ590,TRANSPOSE(EP$4:EP$29))</f>
        <v>3075</v>
      </c>
      <c r="EQ590" cm="1">
        <f t="array" ref="EQ590">SUMPRODUCT($K590:$AJ590,TRANSPOSE(EQ$4:EQ$29))</f>
        <v>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22"/>
        <v>400</v>
      </c>
      <c r="FB590" t="b">
        <f t="shared" si="123"/>
        <v>0</v>
      </c>
    </row>
    <row r="591" spans="1:158" hidden="1" x14ac:dyDescent="0.2">
      <c r="A591">
        <v>701</v>
      </c>
      <c r="B591" s="7" t="s">
        <v>330</v>
      </c>
      <c r="C591" t="s">
        <v>17</v>
      </c>
      <c r="D591">
        <v>514200823</v>
      </c>
      <c r="E591" t="s">
        <v>329</v>
      </c>
      <c r="G591" t="s">
        <v>6</v>
      </c>
      <c r="H591" s="1">
        <v>2</v>
      </c>
      <c r="I591" s="1">
        <v>28</v>
      </c>
      <c r="J591" s="1">
        <f>VLOOKUP(B591,'[4]AVL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9"/>
        <v>8820</v>
      </c>
      <c r="AL591" s="1">
        <f t="shared" si="120"/>
        <v>9000</v>
      </c>
      <c r="AM591" s="1">
        <f t="shared" si="127"/>
        <v>176.4</v>
      </c>
      <c r="AN591" s="1">
        <f t="shared" si="128"/>
        <v>180</v>
      </c>
      <c r="AO591" s="1">
        <f t="shared" si="129"/>
        <v>3.5999999999999943</v>
      </c>
      <c r="AP591" s="1" t="s">
        <v>26</v>
      </c>
      <c r="AQ591" s="1">
        <f>VLOOKUP($B591,'[2]AVL F03 05.05.26_לעבוד'!$B$29:$H$721,6,)</f>
        <v>0</v>
      </c>
      <c r="AR591" s="1" t="s">
        <v>25</v>
      </c>
      <c r="AS591" s="1" t="s">
        <v>93</v>
      </c>
      <c r="AT591">
        <f t="shared" si="121"/>
        <v>0.56000000000000005</v>
      </c>
      <c r="AU591" t="str">
        <f>VLOOKUP(B591,'[3]AVL F03 05.05.26_לעבוד'!$B$27:$B$694,1,)</f>
        <v>NAS620C6L</v>
      </c>
      <c r="AW591" t="s">
        <v>1726</v>
      </c>
      <c r="AX591">
        <v>1</v>
      </c>
      <c r="AY591">
        <v>0.02</v>
      </c>
      <c r="AZ591" t="s">
        <v>0</v>
      </c>
      <c r="BA591">
        <v>2</v>
      </c>
      <c r="BB591" t="s">
        <v>132</v>
      </c>
      <c r="BC591">
        <v>97</v>
      </c>
      <c r="BD591">
        <v>29</v>
      </c>
      <c r="BE591" t="s">
        <v>185</v>
      </c>
      <c r="BF591">
        <v>11000</v>
      </c>
      <c r="BG591">
        <v>0.2</v>
      </c>
      <c r="BH591">
        <v>20</v>
      </c>
      <c r="BI591" t="s">
        <v>11</v>
      </c>
      <c r="BJ591" t="s">
        <v>122</v>
      </c>
      <c r="BK591" t="s">
        <v>129</v>
      </c>
      <c r="BL591" t="s">
        <v>5</v>
      </c>
      <c r="BM591" t="s">
        <v>128</v>
      </c>
      <c r="BN591">
        <v>0.02</v>
      </c>
      <c r="BO591" t="s">
        <v>5</v>
      </c>
      <c r="BP591">
        <v>1</v>
      </c>
      <c r="BQ591" t="s">
        <v>325</v>
      </c>
      <c r="BR591" t="s">
        <v>8</v>
      </c>
      <c r="BS591" t="s">
        <v>318</v>
      </c>
      <c r="BT591">
        <v>1000</v>
      </c>
      <c r="BU591" t="s">
        <v>6</v>
      </c>
      <c r="BV591" t="s">
        <v>317</v>
      </c>
      <c r="BW591">
        <v>514</v>
      </c>
      <c r="BX591" t="s">
        <v>3</v>
      </c>
      <c r="BY591">
        <v>1</v>
      </c>
      <c r="BZ591" t="s">
        <v>29</v>
      </c>
      <c r="CA591" t="s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4480</v>
      </c>
      <c r="DP591">
        <f>SUM($CB591,$CC591:CM591)-SUM($EC591:EN591)</f>
        <v>3080</v>
      </c>
      <c r="DQ591">
        <f>SUM($CB591,$CC591:CN591)-SUM($EC591:EO591)</f>
        <v>1680</v>
      </c>
      <c r="DR591">
        <f>SUM($CB591,$CC591:CO591)-SUM($EC591:EP591)</f>
        <v>280</v>
      </c>
      <c r="DS591">
        <f>SUM($CB591,$CC591:CP591)-SUM($EC591:EQ591)</f>
        <v>280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1120</v>
      </c>
      <c r="EN591" cm="1">
        <f t="array" ref="EN591">SUMPRODUCT($K591:$AJ591,TRANSPOSE(EN$4:EN$29))</f>
        <v>1400</v>
      </c>
      <c r="EO591" cm="1">
        <f t="array" ref="EO591">SUMPRODUCT($K591:$AJ591,TRANSPOSE(EO$4:EO$29))</f>
        <v>1400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0</v>
      </c>
      <c r="ER591" cm="1">
        <f t="array" ref="ER591">SUMPRODUCT($K591:$AJ591,TRANSPOSE(ER$4:ER$29))</f>
        <v>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22"/>
        <v>0</v>
      </c>
      <c r="FB591" t="b">
        <f t="shared" si="123"/>
        <v>0</v>
      </c>
    </row>
    <row r="592" spans="1:158" hidden="1" x14ac:dyDescent="0.2">
      <c r="A592">
        <v>702</v>
      </c>
      <c r="B592" s="7" t="s">
        <v>328</v>
      </c>
      <c r="C592" t="s">
        <v>17</v>
      </c>
      <c r="D592">
        <v>514201029</v>
      </c>
      <c r="E592" t="s">
        <v>327</v>
      </c>
      <c r="G592" t="s">
        <v>6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9"/>
        <v>5355</v>
      </c>
      <c r="AL592" s="1">
        <f t="shared" si="120"/>
        <v>5355</v>
      </c>
      <c r="AM592" s="1">
        <f t="shared" si="127"/>
        <v>535.5</v>
      </c>
      <c r="AN592" s="1">
        <f t="shared" si="128"/>
        <v>535.5</v>
      </c>
      <c r="AO592" s="1">
        <f t="shared" si="129"/>
        <v>0</v>
      </c>
      <c r="AP592" s="1" t="s">
        <v>85</v>
      </c>
      <c r="AQ592" s="1" t="str">
        <f>VLOOKUP($B592,'[2]AVL F03 05.05.26_לעבוד'!$B$29:$H$721,6,)</f>
        <v xml:space="preserve">26/07/26 חדש ב AVL , יסופק כ BFE </v>
      </c>
      <c r="AR592" s="1" t="s">
        <v>68</v>
      </c>
      <c r="AS592" s="1" t="s">
        <v>93</v>
      </c>
      <c r="AT592">
        <f t="shared" si="121"/>
        <v>1.7000000000000002</v>
      </c>
      <c r="AU592" t="e">
        <f>VLOOKUP(B592,'[3]AVL F03 05.05.26_לעבוד'!$B$27:$B$694,1,)</f>
        <v>#N/A</v>
      </c>
      <c r="AV592" t="s">
        <v>323</v>
      </c>
      <c r="AW592" t="s">
        <v>1785</v>
      </c>
      <c r="AX592">
        <v>1</v>
      </c>
      <c r="AY592">
        <v>0.1</v>
      </c>
      <c r="AZ592" t="s">
        <v>0</v>
      </c>
      <c r="BA592">
        <v>2</v>
      </c>
      <c r="BB592" t="s">
        <v>132</v>
      </c>
      <c r="BC592">
        <v>97</v>
      </c>
      <c r="BD592">
        <v>29</v>
      </c>
      <c r="BE592" t="s">
        <v>185</v>
      </c>
      <c r="BF592">
        <v>32000</v>
      </c>
      <c r="BG592">
        <v>0.1</v>
      </c>
      <c r="BH592">
        <v>20</v>
      </c>
      <c r="BI592" t="s">
        <v>11</v>
      </c>
      <c r="BJ592" t="s">
        <v>122</v>
      </c>
      <c r="BK592" t="s">
        <v>129</v>
      </c>
      <c r="BL592" t="s">
        <v>5</v>
      </c>
      <c r="BM592" t="s">
        <v>128</v>
      </c>
      <c r="BN592">
        <v>0.1</v>
      </c>
      <c r="BO592" t="s">
        <v>5</v>
      </c>
      <c r="BP592">
        <v>1</v>
      </c>
      <c r="BQ592" t="s">
        <v>325</v>
      </c>
      <c r="BR592" t="s">
        <v>8</v>
      </c>
      <c r="BS592" t="s">
        <v>318</v>
      </c>
      <c r="BT592">
        <v>1</v>
      </c>
      <c r="BU592" t="s">
        <v>6</v>
      </c>
      <c r="BV592" t="s">
        <v>317</v>
      </c>
      <c r="BW592">
        <v>514</v>
      </c>
      <c r="BX592" t="s">
        <v>3</v>
      </c>
      <c r="BY592">
        <v>1</v>
      </c>
      <c r="BZ592" t="s">
        <v>29</v>
      </c>
      <c r="CA592" t="s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5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0</v>
      </c>
      <c r="DN592">
        <f>SUM($CB592,$CC592:CK592)-SUM($EC592:EL592)</f>
        <v>-330</v>
      </c>
      <c r="DO592">
        <f>SUM($CB592,$CC592:CL592)-SUM($EC592:EM592)</f>
        <v>-1330</v>
      </c>
      <c r="DP592">
        <f>SUM($CB592,$CC592:CM592)-SUM($EC592:EN592)</f>
        <v>-2665</v>
      </c>
      <c r="DQ592">
        <f>SUM($CB592,$CC592:CN592)-SUM($EC592:EO592)</f>
        <v>-3360</v>
      </c>
      <c r="DR592">
        <f>SUM($CB592,$CC592:CO592)-SUM($EC592:EP592)</f>
        <v>-3395</v>
      </c>
      <c r="DS592">
        <f>SUM($CB592,$CC592:CP592)-SUM($EC592:EQ592)</f>
        <v>-3395</v>
      </c>
      <c r="DT592">
        <f>SUM($CB592,$CC592:CQ592)-SUM($EC592:ER592)</f>
        <v>-3395</v>
      </c>
      <c r="DU592">
        <f>SUM($CB592,$CC592:CR592)-SUM($EC592:ES592)</f>
        <v>-3395</v>
      </c>
      <c r="DV592">
        <f>SUM($CB592,$CC592:CS592)-SUM($EC592:ET592)</f>
        <v>-3395</v>
      </c>
      <c r="DW592">
        <f>SUM($CB592,$CC592:CT592)-SUM($EC592:EU592)</f>
        <v>-3395</v>
      </c>
      <c r="DX592">
        <f>SUM($CB592,$CC592:CU592)-SUM($EC592:EV592)</f>
        <v>-3395</v>
      </c>
      <c r="DY592">
        <f>SUM($CB592,$CC592:CV592)-SUM($EC592:EW592)</f>
        <v>-3395</v>
      </c>
      <c r="DZ592">
        <f>SUM($CB592,$CC592:CW592)-SUM($EC592:EX592)</f>
        <v>-3395</v>
      </c>
      <c r="EA592">
        <f>SUM($CB592,$CC592:CX592)-SUM($EC592:EY592)</f>
        <v>-3395</v>
      </c>
      <c r="EB592">
        <f>SUM($CB592,$CC592:CY592)-SUM($EC592:EZ592)</f>
        <v>-3395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330</v>
      </c>
      <c r="EM592" cm="1">
        <f t="array" ref="EM592">SUMPRODUCT($K592:$AJ592,TRANSPOSE(EM$4:EM$29))</f>
        <v>1000</v>
      </c>
      <c r="EN592" cm="1">
        <f t="array" ref="EN592">SUMPRODUCT($K592:$AJ592,TRANSPOSE(EN$4:EN$29))</f>
        <v>1335</v>
      </c>
      <c r="EO592" cm="1">
        <f t="array" ref="EO592">SUMPRODUCT($K592:$AJ592,TRANSPOSE(EO$4:EO$29))</f>
        <v>695</v>
      </c>
      <c r="EP592" cm="1">
        <f t="array" ref="EP592">SUMPRODUCT($K592:$AJ592,TRANSPOSE(EP$4:EP$29))</f>
        <v>35</v>
      </c>
      <c r="EQ592" cm="1">
        <f t="array" ref="EQ592">SUMPRODUCT($K592:$AJ592,TRANSPOSE(EQ$4:EQ$29))</f>
        <v>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22"/>
        <v>0</v>
      </c>
      <c r="FB592" t="b">
        <f t="shared" si="123"/>
        <v>1</v>
      </c>
    </row>
    <row r="593" spans="1:158" hidden="1" x14ac:dyDescent="0.2">
      <c r="A593">
        <v>703</v>
      </c>
      <c r="B593" s="7" t="s">
        <v>326</v>
      </c>
      <c r="C593" t="s">
        <v>17</v>
      </c>
      <c r="D593">
        <v>512215104</v>
      </c>
      <c r="E593" t="s">
        <v>320</v>
      </c>
      <c r="G593" t="s">
        <v>6</v>
      </c>
      <c r="H593" s="1">
        <v>2</v>
      </c>
      <c r="I593" s="1">
        <v>21</v>
      </c>
      <c r="J593" s="1">
        <f>VLOOKUP(B593,'[4]AVL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9"/>
        <v>6615</v>
      </c>
      <c r="AL593" s="1">
        <f t="shared" si="120"/>
        <v>8400</v>
      </c>
      <c r="AM593" s="1">
        <f t="shared" si="127"/>
        <v>264.60000000000002</v>
      </c>
      <c r="AN593" s="1">
        <f t="shared" si="128"/>
        <v>336</v>
      </c>
      <c r="AO593" s="1">
        <f t="shared" si="129"/>
        <v>71.399999999999977</v>
      </c>
      <c r="AP593" s="1" t="s">
        <v>26</v>
      </c>
      <c r="AQ593" s="1">
        <f>VLOOKUP($B593,'[2]AVL F03 05.05.26_לעבוד'!$B$29:$H$721,6,)</f>
        <v>0</v>
      </c>
      <c r="AR593" s="1" t="s">
        <v>25</v>
      </c>
      <c r="AS593" s="1" t="s">
        <v>93</v>
      </c>
      <c r="AT593">
        <f t="shared" si="121"/>
        <v>0.84</v>
      </c>
      <c r="AU593" t="str">
        <f>VLOOKUP(B593,'[3]AVL F03 05.05.26_לעבוד'!$B$27:$B$694,1,)</f>
        <v>NAS662C2R12</v>
      </c>
      <c r="AW593" t="s">
        <v>1766</v>
      </c>
      <c r="AX593">
        <v>1</v>
      </c>
      <c r="AY593">
        <v>0.04</v>
      </c>
      <c r="AZ593" t="s">
        <v>0</v>
      </c>
      <c r="BA593">
        <v>2</v>
      </c>
      <c r="BB593" t="s">
        <v>132</v>
      </c>
      <c r="BC593">
        <v>97</v>
      </c>
      <c r="BD593">
        <v>47</v>
      </c>
      <c r="BE593" t="s">
        <v>185</v>
      </c>
      <c r="BF593">
        <v>30000</v>
      </c>
      <c r="BG593">
        <v>0.4</v>
      </c>
      <c r="BH593">
        <v>20</v>
      </c>
      <c r="BI593" t="s">
        <v>11</v>
      </c>
      <c r="BJ593" t="s">
        <v>319</v>
      </c>
      <c r="BK593" t="s">
        <v>129</v>
      </c>
      <c r="BL593" t="s">
        <v>5</v>
      </c>
      <c r="BM593" t="s">
        <v>128</v>
      </c>
      <c r="BN593">
        <v>0.04</v>
      </c>
      <c r="BO593" t="s">
        <v>5</v>
      </c>
      <c r="BP593">
        <v>1</v>
      </c>
      <c r="BQ593" t="s">
        <v>325</v>
      </c>
      <c r="BR593" t="s">
        <v>8</v>
      </c>
      <c r="BS593" t="s">
        <v>318</v>
      </c>
      <c r="BT593">
        <v>4200</v>
      </c>
      <c r="BU593" t="s">
        <v>6</v>
      </c>
      <c r="BV593" t="s">
        <v>317</v>
      </c>
      <c r="BW593" t="s">
        <v>121</v>
      </c>
      <c r="BX593" t="s">
        <v>3</v>
      </c>
      <c r="BY593">
        <v>1</v>
      </c>
      <c r="BZ593" t="s">
        <v>29</v>
      </c>
      <c r="CA593" t="s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3360</v>
      </c>
      <c r="DN593">
        <f>SUM($CB593,$CC593:CK593)-SUM($EC593:EL593)</f>
        <v>2310</v>
      </c>
      <c r="DO593">
        <f>SUM($CB593,$CC593:CL593)-SUM($EC593:EM593)</f>
        <v>1260</v>
      </c>
      <c r="DP593">
        <f>SUM($CB593,$CC593:CM593)-SUM($EC593:EN593)</f>
        <v>210</v>
      </c>
      <c r="DQ593">
        <f>SUM($CB593,$CC593:CN593)-SUM($EC593:EO593)</f>
        <v>210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1050</v>
      </c>
      <c r="EL593" cm="1">
        <f t="array" ref="EL593">SUMPRODUCT($K593:$AJ593,TRANSPOSE(EL$4:EL$29))</f>
        <v>1050</v>
      </c>
      <c r="EM593" cm="1">
        <f t="array" ref="EM593">SUMPRODUCT($K593:$AJ593,TRANSPOSE(EM$4:EM$29))</f>
        <v>1050</v>
      </c>
      <c r="EN593" cm="1">
        <f t="array" ref="EN593">SUMPRODUCT($K593:$AJ593,TRANSPOSE(EN$4:EN$29))</f>
        <v>1050</v>
      </c>
      <c r="EO593" cm="1">
        <f t="array" ref="EO593">SUMPRODUCT($K593:$AJ593,TRANSPOSE(EO$4:EO$29))</f>
        <v>0</v>
      </c>
      <c r="EP593" cm="1">
        <f t="array" ref="EP593">SUMPRODUCT($K593:$AJ593,TRANSPOSE(EP$4:EP$29))</f>
        <v>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22"/>
        <v>0</v>
      </c>
      <c r="FB593" t="b">
        <f t="shared" si="123"/>
        <v>0</v>
      </c>
    </row>
    <row r="594" spans="1:158" hidden="1" x14ac:dyDescent="0.2">
      <c r="A594">
        <v>704</v>
      </c>
      <c r="B594" s="7" t="s">
        <v>324</v>
      </c>
      <c r="C594" t="s">
        <v>17</v>
      </c>
      <c r="D594">
        <v>512212457</v>
      </c>
      <c r="E594" t="s">
        <v>320</v>
      </c>
      <c r="G594" t="s">
        <v>6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9"/>
        <v>630</v>
      </c>
      <c r="AL594" s="1">
        <f t="shared" si="120"/>
        <v>630</v>
      </c>
      <c r="AM594" s="1">
        <f t="shared" si="127"/>
        <v>63</v>
      </c>
      <c r="AN594" s="1">
        <f t="shared" si="128"/>
        <v>63</v>
      </c>
      <c r="AO594" s="1">
        <f t="shared" si="129"/>
        <v>0</v>
      </c>
      <c r="AP594" s="1" t="s">
        <v>85</v>
      </c>
      <c r="AQ594" s="1" t="str">
        <f>VLOOKUP($B594,'[2]AVL F03 05.05.26_לעבוד'!$B$29:$H$721,6,)</f>
        <v xml:space="preserve">26/07/26 חדש ב AVL , יסופק כ BFE </v>
      </c>
      <c r="AR594" s="1" t="s">
        <v>68</v>
      </c>
      <c r="AS594" s="1" t="s">
        <v>93</v>
      </c>
      <c r="AT594">
        <f t="shared" si="121"/>
        <v>0.2</v>
      </c>
      <c r="AU594" t="e">
        <f>VLOOKUP(B594,'[3]AVL F03 05.05.26_לעבוד'!$B$27:$B$694,1,)</f>
        <v>#N/A</v>
      </c>
      <c r="AV594" t="s">
        <v>323</v>
      </c>
      <c r="AW594" t="s">
        <v>1785</v>
      </c>
      <c r="AX594">
        <v>1</v>
      </c>
      <c r="AY594">
        <v>0.1</v>
      </c>
      <c r="AZ594" t="s">
        <v>0</v>
      </c>
      <c r="BA594">
        <v>2</v>
      </c>
      <c r="BB594" t="s">
        <v>132</v>
      </c>
      <c r="BC594">
        <v>97</v>
      </c>
      <c r="BD594">
        <v>57</v>
      </c>
      <c r="BE594" t="s">
        <v>185</v>
      </c>
      <c r="BF594">
        <v>65000</v>
      </c>
      <c r="BG594">
        <v>0.1</v>
      </c>
      <c r="BH594">
        <v>20</v>
      </c>
      <c r="BI594" t="s">
        <v>11</v>
      </c>
      <c r="BJ594" t="s">
        <v>319</v>
      </c>
      <c r="BK594" t="s">
        <v>129</v>
      </c>
      <c r="BL594" t="s">
        <v>5</v>
      </c>
      <c r="BM594" t="s">
        <v>128</v>
      </c>
      <c r="BN594">
        <v>0.1</v>
      </c>
      <c r="BO594" t="s">
        <v>5</v>
      </c>
      <c r="BP594">
        <v>1</v>
      </c>
      <c r="BQ594" t="s">
        <v>5</v>
      </c>
      <c r="BR594" t="s">
        <v>8</v>
      </c>
      <c r="BS594" t="s">
        <v>318</v>
      </c>
      <c r="BT594">
        <v>1</v>
      </c>
      <c r="BU594" t="s">
        <v>6</v>
      </c>
      <c r="BV594" t="s">
        <v>317</v>
      </c>
      <c r="BW594" t="s">
        <v>121</v>
      </c>
      <c r="BX594" t="s">
        <v>3</v>
      </c>
      <c r="BY594">
        <v>1</v>
      </c>
      <c r="BZ594" t="s">
        <v>29</v>
      </c>
      <c r="CA594" t="s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0</v>
      </c>
      <c r="DN594">
        <f>SUM($CB594,$CC594:CK594)-SUM($EC594:EL594)</f>
        <v>-20</v>
      </c>
      <c r="DO594">
        <f>SUM($CB594,$CC594:CL594)-SUM($EC594:EM594)</f>
        <v>-100</v>
      </c>
      <c r="DP594">
        <f>SUM($CB594,$CC594:CM594)-SUM($EC594:EN594)</f>
        <v>-210</v>
      </c>
      <c r="DQ594">
        <f>SUM($CB594,$CC594:CN594)-SUM($EC594:EO594)</f>
        <v>-320</v>
      </c>
      <c r="DR594">
        <f>SUM($CB594,$CC594:CO594)-SUM($EC594:EP594)</f>
        <v>-390</v>
      </c>
      <c r="DS594">
        <f>SUM($CB594,$CC594:CP594)-SUM($EC594:EQ594)</f>
        <v>-390</v>
      </c>
      <c r="DT594">
        <f>SUM($CB594,$CC594:CQ594)-SUM($EC594:ER594)</f>
        <v>-390</v>
      </c>
      <c r="DU594">
        <f>SUM($CB594,$CC594:CR594)-SUM($EC594:ES594)</f>
        <v>-390</v>
      </c>
      <c r="DV594">
        <f>SUM($CB594,$CC594:CS594)-SUM($EC594:ET594)</f>
        <v>-390</v>
      </c>
      <c r="DW594">
        <f>SUM($CB594,$CC594:CT594)-SUM($EC594:EU594)</f>
        <v>-390</v>
      </c>
      <c r="DX594">
        <f>SUM($CB594,$CC594:CU594)-SUM($EC594:EV594)</f>
        <v>-390</v>
      </c>
      <c r="DY594">
        <f>SUM($CB594,$CC594:CV594)-SUM($EC594:EW594)</f>
        <v>-390</v>
      </c>
      <c r="DZ594">
        <f>SUM($CB594,$CC594:CW594)-SUM($EC594:EX594)</f>
        <v>-390</v>
      </c>
      <c r="EA594">
        <f>SUM($CB594,$CC594:CX594)-SUM($EC594:EY594)</f>
        <v>-390</v>
      </c>
      <c r="EB594">
        <f>SUM($CB594,$CC594:CY594)-SUM($EC594:EZ594)</f>
        <v>-390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20</v>
      </c>
      <c r="EM594" cm="1">
        <f t="array" ref="EM594">SUMPRODUCT($K594:$AJ594,TRANSPOSE(EM$4:EM$29))</f>
        <v>80</v>
      </c>
      <c r="EN594" cm="1">
        <f t="array" ref="EN594">SUMPRODUCT($K594:$AJ594,TRANSPOSE(EN$4:EN$29))</f>
        <v>110</v>
      </c>
      <c r="EO594" cm="1">
        <f t="array" ref="EO594">SUMPRODUCT($K594:$AJ594,TRANSPOSE(EO$4:EO$29))</f>
        <v>110</v>
      </c>
      <c r="EP594" cm="1">
        <f t="array" ref="EP594">SUMPRODUCT($K594:$AJ594,TRANSPOSE(EP$4:EP$29))</f>
        <v>70</v>
      </c>
      <c r="EQ594" cm="1">
        <f t="array" ref="EQ594">SUMPRODUCT($K594:$AJ594,TRANSPOSE(EQ$4:EQ$29))</f>
        <v>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22"/>
        <v>0</v>
      </c>
      <c r="FB594" t="b">
        <f t="shared" si="123"/>
        <v>1</v>
      </c>
    </row>
    <row r="595" spans="1:158" hidden="1" x14ac:dyDescent="0.2">
      <c r="A595">
        <v>705</v>
      </c>
      <c r="B595" s="7" t="s">
        <v>321</v>
      </c>
      <c r="C595" t="s">
        <v>17</v>
      </c>
      <c r="D595">
        <v>512212465</v>
      </c>
      <c r="E595" t="s">
        <v>320</v>
      </c>
      <c r="G595" t="s">
        <v>6</v>
      </c>
      <c r="H595" s="1">
        <v>2</v>
      </c>
      <c r="I595" s="1">
        <v>15</v>
      </c>
      <c r="J595" s="1">
        <f>VLOOKUP(B595,'[4]AVL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9"/>
        <v>4725</v>
      </c>
      <c r="AL595" s="1">
        <f t="shared" si="120"/>
        <v>6000</v>
      </c>
      <c r="AM595" s="1">
        <f t="shared" si="127"/>
        <v>189</v>
      </c>
      <c r="AN595" s="1">
        <f t="shared" si="128"/>
        <v>240</v>
      </c>
      <c r="AO595" s="1">
        <f t="shared" si="129"/>
        <v>51</v>
      </c>
      <c r="AP595" s="1" t="s">
        <v>26</v>
      </c>
      <c r="AQ595" s="1">
        <f>VLOOKUP($B595,'[2]AVL F03 05.05.26_לעבוד'!$B$29:$H$721,6,)</f>
        <v>0</v>
      </c>
      <c r="AR595" s="1" t="s">
        <v>25</v>
      </c>
      <c r="AS595" s="1" t="s">
        <v>93</v>
      </c>
      <c r="AT595">
        <f t="shared" si="121"/>
        <v>0.6</v>
      </c>
      <c r="AU595" t="str">
        <f>VLOOKUP(B595,'[3]AVL F03 05.05.26_לעבוד'!$B$27:$B$694,1,)</f>
        <v>NAS662C2R5</v>
      </c>
      <c r="AW595" t="s">
        <v>1766</v>
      </c>
      <c r="AX595">
        <v>1</v>
      </c>
      <c r="AY595">
        <v>0.04</v>
      </c>
      <c r="AZ595" t="s">
        <v>0</v>
      </c>
      <c r="BA595">
        <v>2</v>
      </c>
      <c r="BB595" t="s">
        <v>132</v>
      </c>
      <c r="BC595">
        <v>97</v>
      </c>
      <c r="BD595">
        <v>44</v>
      </c>
      <c r="BE595" t="s">
        <v>185</v>
      </c>
      <c r="BF595">
        <v>20000</v>
      </c>
      <c r="BG595">
        <v>0.4</v>
      </c>
      <c r="BH595">
        <v>20</v>
      </c>
      <c r="BI595" t="s">
        <v>11</v>
      </c>
      <c r="BJ595" t="s">
        <v>319</v>
      </c>
      <c r="BK595" t="s">
        <v>129</v>
      </c>
      <c r="BL595" t="s">
        <v>5</v>
      </c>
      <c r="BM595" t="s">
        <v>128</v>
      </c>
      <c r="BN595">
        <v>0.04</v>
      </c>
      <c r="BO595" t="s">
        <v>5</v>
      </c>
      <c r="BP595">
        <v>1</v>
      </c>
      <c r="BQ595" t="s">
        <v>5</v>
      </c>
      <c r="BR595" t="s">
        <v>8</v>
      </c>
      <c r="BS595" t="s">
        <v>318</v>
      </c>
      <c r="BT595">
        <v>3000</v>
      </c>
      <c r="BU595" t="s">
        <v>6</v>
      </c>
      <c r="BV595" t="s">
        <v>317</v>
      </c>
      <c r="BW595">
        <v>501</v>
      </c>
      <c r="BX595" t="s">
        <v>3</v>
      </c>
      <c r="BY595">
        <v>1</v>
      </c>
      <c r="BZ595" t="s">
        <v>29</v>
      </c>
      <c r="CA595" t="s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2640</v>
      </c>
      <c r="DN595">
        <f>SUM($CB595,$CC595:CK595)-SUM($EC595:EL595)</f>
        <v>1970</v>
      </c>
      <c r="DO595">
        <f>SUM($CB595,$CC595:CL595)-SUM($EC595:EM595)</f>
        <v>1140</v>
      </c>
      <c r="DP595">
        <f>SUM($CB595,$CC595:CM595)-SUM($EC595:EN595)</f>
        <v>150</v>
      </c>
      <c r="DQ595">
        <f>SUM($CB595,$CC595:CN595)-SUM($EC595:EO595)</f>
        <v>150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510</v>
      </c>
      <c r="EL595" cm="1">
        <f t="array" ref="EL595">SUMPRODUCT($K595:$AJ595,TRANSPOSE(EL$4:EL$29))</f>
        <v>670</v>
      </c>
      <c r="EM595" cm="1">
        <f t="array" ref="EM595">SUMPRODUCT($K595:$AJ595,TRANSPOSE(EM$4:EM$29))</f>
        <v>830</v>
      </c>
      <c r="EN595" cm="1">
        <f t="array" ref="EN595">SUMPRODUCT($K595:$AJ595,TRANSPOSE(EN$4:EN$29))</f>
        <v>990</v>
      </c>
      <c r="EO595" cm="1">
        <f t="array" ref="EO595">SUMPRODUCT($K595:$AJ595,TRANSPOSE(EO$4:EO$29))</f>
        <v>0</v>
      </c>
      <c r="EP595" cm="1">
        <f t="array" ref="EP595">SUMPRODUCT($K595:$AJ595,TRANSPOSE(EP$4:EP$29))</f>
        <v>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22"/>
        <v>0</v>
      </c>
      <c r="FB595" t="b">
        <f t="shared" si="123"/>
        <v>0</v>
      </c>
    </row>
    <row r="596" spans="1:158" hidden="1" x14ac:dyDescent="0.2">
      <c r="A596">
        <v>706</v>
      </c>
      <c r="B596" s="7" t="s">
        <v>316</v>
      </c>
      <c r="C596" t="s">
        <v>17</v>
      </c>
      <c r="D596">
        <v>400071027</v>
      </c>
      <c r="E596" t="s">
        <v>315</v>
      </c>
      <c r="F596">
        <v>425040571</v>
      </c>
      <c r="G596" t="s">
        <v>6</v>
      </c>
      <c r="H596" s="1">
        <v>1</v>
      </c>
      <c r="I596" s="1">
        <v>1</v>
      </c>
      <c r="J596" s="1">
        <f>VLOOKUP(B596,'[4]AVL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9"/>
        <v>315</v>
      </c>
      <c r="AL596" s="1">
        <f t="shared" si="120"/>
        <v>315</v>
      </c>
      <c r="AP596" s="1" t="s">
        <v>85</v>
      </c>
      <c r="AQ596" s="1">
        <f>VLOOKUP($B596,'[2]AVL F03 05.05.26_לעבוד'!$B$29:$H$721,6,)</f>
        <v>0</v>
      </c>
      <c r="AR596" s="1" t="s">
        <v>78</v>
      </c>
      <c r="AS596" s="1" t="s">
        <v>14</v>
      </c>
      <c r="AT596">
        <f t="shared" si="121"/>
        <v>16.600000000000001</v>
      </c>
      <c r="AU596" t="str">
        <f>VLOOKUP(B596,'[3]AVL F03 05.05.26_לעבוד'!$B$27:$B$694,1,)</f>
        <v>NB6L239MNG</v>
      </c>
      <c r="AW596" t="s">
        <v>1785</v>
      </c>
      <c r="AX596">
        <v>1</v>
      </c>
      <c r="AY596">
        <v>16.600000000000001</v>
      </c>
      <c r="AZ596" t="s">
        <v>0</v>
      </c>
      <c r="BA596">
        <v>1</v>
      </c>
      <c r="BB596" t="s">
        <v>13</v>
      </c>
      <c r="BC596">
        <v>317</v>
      </c>
      <c r="BD596">
        <v>53</v>
      </c>
      <c r="BE596" t="s">
        <v>53</v>
      </c>
      <c r="BF596">
        <v>0</v>
      </c>
      <c r="BG596">
        <v>16.600000000000001</v>
      </c>
      <c r="BH596">
        <v>60</v>
      </c>
      <c r="BI596" t="s">
        <v>11</v>
      </c>
      <c r="BJ596" t="s">
        <v>44</v>
      </c>
      <c r="BK596" t="s">
        <v>5</v>
      </c>
      <c r="BL596">
        <v>1</v>
      </c>
      <c r="BM596" t="s">
        <v>38</v>
      </c>
      <c r="BN596">
        <v>16.600000000000001</v>
      </c>
      <c r="BO596" t="s">
        <v>5</v>
      </c>
      <c r="BP596">
        <v>1</v>
      </c>
      <c r="BQ596" t="s">
        <v>5</v>
      </c>
      <c r="BR596" t="s">
        <v>8</v>
      </c>
      <c r="BS596" t="s">
        <v>43</v>
      </c>
      <c r="BT596">
        <v>1</v>
      </c>
      <c r="BU596" t="s">
        <v>6</v>
      </c>
      <c r="BV596" t="s">
        <v>192</v>
      </c>
      <c r="BW596" t="s">
        <v>42</v>
      </c>
      <c r="BX596" t="s">
        <v>3</v>
      </c>
      <c r="BY596">
        <v>1</v>
      </c>
      <c r="BZ596" t="s">
        <v>29</v>
      </c>
      <c r="CA596" t="s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22"/>
        <v>0</v>
      </c>
      <c r="FB596" t="b">
        <f t="shared" si="123"/>
        <v>0</v>
      </c>
    </row>
    <row r="597" spans="1:158" hidden="1" x14ac:dyDescent="0.2">
      <c r="A597">
        <v>707</v>
      </c>
      <c r="B597" s="7" t="s">
        <v>314</v>
      </c>
      <c r="C597" t="s">
        <v>17</v>
      </c>
      <c r="D597">
        <v>400022971</v>
      </c>
      <c r="E597" t="s">
        <v>313</v>
      </c>
      <c r="F597">
        <v>407383885</v>
      </c>
      <c r="G597" t="s">
        <v>6</v>
      </c>
      <c r="H597" s="1">
        <v>2</v>
      </c>
      <c r="I597" s="1">
        <v>35</v>
      </c>
      <c r="J597" s="1">
        <f>VLOOKUP(B597,'[4]AVL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9"/>
        <v>11025</v>
      </c>
      <c r="AL597" s="1">
        <f t="shared" si="120"/>
        <v>12000</v>
      </c>
      <c r="AM597" s="1">
        <f t="shared" ref="AM597:AM602" si="130">AK597*AY597</f>
        <v>330.75</v>
      </c>
      <c r="AN597" s="1">
        <f t="shared" ref="AN597:AN602" si="131">AL597*AY597</f>
        <v>360</v>
      </c>
      <c r="AO597" s="1">
        <f t="shared" ref="AO597:AO602" si="132">AN597-AM597</f>
        <v>29.25</v>
      </c>
      <c r="AP597" s="1" t="s">
        <v>26</v>
      </c>
      <c r="AQ597" s="1">
        <f>VLOOKUP($B597,'[2]AVL F03 05.05.26_לעבוד'!$B$29:$H$721,6,)</f>
        <v>0</v>
      </c>
      <c r="AR597" s="1" t="s">
        <v>25</v>
      </c>
      <c r="AS597" s="1" t="s">
        <v>14</v>
      </c>
      <c r="AT597">
        <f t="shared" si="121"/>
        <v>1.05</v>
      </c>
      <c r="AU597" t="str">
        <f>VLOOKUP(B597,'[3]AVL F03 05.05.26_לעבוד'!$B$27:$B$694,1,)</f>
        <v>NC7ST04P5X</v>
      </c>
      <c r="AW597" t="s">
        <v>1722</v>
      </c>
      <c r="AX597" t="s">
        <v>99</v>
      </c>
      <c r="AY597">
        <v>0.03</v>
      </c>
      <c r="AZ597" t="s">
        <v>0</v>
      </c>
      <c r="BA597">
        <v>2</v>
      </c>
      <c r="BB597" t="s">
        <v>13</v>
      </c>
      <c r="BC597">
        <v>99</v>
      </c>
      <c r="BD597">
        <v>84</v>
      </c>
      <c r="BE597" t="s">
        <v>45</v>
      </c>
      <c r="BF597">
        <v>0</v>
      </c>
      <c r="BG597">
        <v>0.34</v>
      </c>
      <c r="BH597">
        <v>20</v>
      </c>
      <c r="BI597" t="s">
        <v>11</v>
      </c>
      <c r="BJ597" t="s">
        <v>44</v>
      </c>
      <c r="BK597" t="s">
        <v>5</v>
      </c>
      <c r="BL597">
        <v>1</v>
      </c>
      <c r="BM597" t="s">
        <v>75</v>
      </c>
      <c r="BN597">
        <v>0.03</v>
      </c>
      <c r="BO597" t="s">
        <v>5</v>
      </c>
      <c r="BP597">
        <v>1</v>
      </c>
      <c r="BQ597" t="s">
        <v>5</v>
      </c>
      <c r="BR597" t="s">
        <v>8</v>
      </c>
      <c r="BS597" t="s">
        <v>3</v>
      </c>
      <c r="BT597">
        <v>3000</v>
      </c>
      <c r="BU597" t="s">
        <v>6</v>
      </c>
      <c r="BV597" t="s">
        <v>31</v>
      </c>
      <c r="BW597" t="s">
        <v>42</v>
      </c>
      <c r="BX597" t="s">
        <v>3</v>
      </c>
      <c r="BY597" t="s">
        <v>99</v>
      </c>
      <c r="BZ597" t="s">
        <v>1</v>
      </c>
      <c r="CA597" t="s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22"/>
        <v>0</v>
      </c>
      <c r="FB597" t="b">
        <f t="shared" si="123"/>
        <v>0</v>
      </c>
    </row>
    <row r="598" spans="1:158" hidden="1" x14ac:dyDescent="0.2">
      <c r="A598">
        <v>708</v>
      </c>
      <c r="B598" s="7" t="s">
        <v>312</v>
      </c>
      <c r="C598" t="s">
        <v>17</v>
      </c>
      <c r="D598" t="s">
        <v>311</v>
      </c>
      <c r="E598" t="s">
        <v>310</v>
      </c>
      <c r="F598">
        <v>423854998</v>
      </c>
      <c r="G598" t="s">
        <v>6</v>
      </c>
      <c r="H598" s="1">
        <v>2</v>
      </c>
      <c r="I598" s="1">
        <v>16</v>
      </c>
      <c r="J598" s="1">
        <f>VLOOKUP(B598,'[4]AVL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9"/>
        <v>5040</v>
      </c>
      <c r="AL598" s="1">
        <f t="shared" si="120"/>
        <v>6000</v>
      </c>
      <c r="AM598" s="1">
        <f t="shared" si="130"/>
        <v>252</v>
      </c>
      <c r="AN598" s="1">
        <f t="shared" si="131"/>
        <v>300</v>
      </c>
      <c r="AO598" s="1">
        <f t="shared" si="132"/>
        <v>48</v>
      </c>
      <c r="AP598" s="1" t="s">
        <v>26</v>
      </c>
      <c r="AQ598" s="1" t="str">
        <f>VLOOKUP($B598,'[2]AVL F03 05.05.26_לעבוד'!$B$29:$H$721,6,)</f>
        <v xml:space="preserve"> </v>
      </c>
      <c r="AR598" s="1" t="s">
        <v>25</v>
      </c>
      <c r="AS598" s="1" t="s">
        <v>14</v>
      </c>
      <c r="AT598">
        <f t="shared" si="121"/>
        <v>0.8</v>
      </c>
      <c r="AU598" t="str">
        <f>VLOOKUP(B598,'[3]AVL F03 05.05.26_לעבוד'!$B$27:$B$694,1,)</f>
        <v>NC7SZ08P5X</v>
      </c>
      <c r="AW598" t="s">
        <v>1722</v>
      </c>
      <c r="AX598" t="s">
        <v>41</v>
      </c>
      <c r="AY598">
        <v>0.05</v>
      </c>
      <c r="AZ598" t="s">
        <v>0</v>
      </c>
      <c r="BA598">
        <v>2</v>
      </c>
      <c r="BB598" t="s">
        <v>13</v>
      </c>
      <c r="BC598">
        <v>100</v>
      </c>
      <c r="BD598">
        <v>50</v>
      </c>
      <c r="BE598" t="s">
        <v>45</v>
      </c>
      <c r="BF598">
        <v>0</v>
      </c>
      <c r="BG598">
        <v>0.5</v>
      </c>
      <c r="BH598">
        <v>20</v>
      </c>
      <c r="BI598" t="s">
        <v>11</v>
      </c>
      <c r="BJ598" t="s">
        <v>44</v>
      </c>
      <c r="BK598" t="s">
        <v>5</v>
      </c>
      <c r="BL598">
        <v>1</v>
      </c>
      <c r="BM598" t="s">
        <v>22</v>
      </c>
      <c r="BN598">
        <v>0.05</v>
      </c>
      <c r="BO598" t="s">
        <v>5</v>
      </c>
      <c r="BP598">
        <v>1</v>
      </c>
      <c r="BQ598" t="s">
        <v>5</v>
      </c>
      <c r="BR598" t="s">
        <v>8</v>
      </c>
      <c r="BS598" t="s">
        <v>43</v>
      </c>
      <c r="BT598">
        <v>3000</v>
      </c>
      <c r="BU598" t="s">
        <v>6</v>
      </c>
      <c r="BV598" t="s">
        <v>31</v>
      </c>
      <c r="BW598" t="s">
        <v>42</v>
      </c>
      <c r="BX598" t="s">
        <v>3</v>
      </c>
      <c r="BY598" t="s">
        <v>41</v>
      </c>
      <c r="BZ598" t="s">
        <v>1</v>
      </c>
      <c r="CA598" t="s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22"/>
        <v>0</v>
      </c>
      <c r="FB598" t="b">
        <f t="shared" si="123"/>
        <v>0</v>
      </c>
    </row>
    <row r="599" spans="1:158" hidden="1" x14ac:dyDescent="0.2">
      <c r="A599">
        <v>709</v>
      </c>
      <c r="B599" s="7" t="s">
        <v>309</v>
      </c>
      <c r="C599" t="s">
        <v>17</v>
      </c>
      <c r="D599" t="s">
        <v>308</v>
      </c>
      <c r="E599" t="s">
        <v>307</v>
      </c>
      <c r="F599">
        <v>407386783</v>
      </c>
      <c r="G599" t="s">
        <v>6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9"/>
        <v>6300</v>
      </c>
      <c r="AL599" s="1">
        <f t="shared" si="120"/>
        <v>9000</v>
      </c>
      <c r="AM599" s="1">
        <f t="shared" si="130"/>
        <v>189</v>
      </c>
      <c r="AN599" s="1">
        <f t="shared" si="131"/>
        <v>270</v>
      </c>
      <c r="AO599" s="1">
        <f t="shared" si="132"/>
        <v>81</v>
      </c>
      <c r="AP599" s="1" t="s">
        <v>26</v>
      </c>
      <c r="AQ599" s="1">
        <f>VLOOKUP($B599,'[2]AVL F03 05.05.26_לעבוד'!$B$29:$H$721,6,)</f>
        <v>0</v>
      </c>
      <c r="AR599" s="1" t="s">
        <v>25</v>
      </c>
      <c r="AS599" s="10" t="s">
        <v>14</v>
      </c>
      <c r="AT599">
        <f t="shared" si="121"/>
        <v>0.6</v>
      </c>
      <c r="AU599" t="e">
        <f>VLOOKUP(B599,'[3]AVL F03 05.05.26_לעבוד'!$B$27:$B$694,1,)</f>
        <v>#N/A</v>
      </c>
      <c r="AV599" t="s">
        <v>306</v>
      </c>
      <c r="AW599" t="s">
        <v>1748</v>
      </c>
      <c r="AX599" t="s">
        <v>41</v>
      </c>
      <c r="AY599">
        <v>0.03</v>
      </c>
      <c r="AZ599" t="s">
        <v>0</v>
      </c>
      <c r="BA599">
        <v>2</v>
      </c>
      <c r="BB599" t="s">
        <v>13</v>
      </c>
      <c r="BC599">
        <v>100</v>
      </c>
      <c r="BD599">
        <v>365</v>
      </c>
      <c r="BE599" t="s">
        <v>45</v>
      </c>
      <c r="BF599">
        <v>0</v>
      </c>
      <c r="BG599">
        <v>0.3</v>
      </c>
      <c r="BH599">
        <v>20</v>
      </c>
      <c r="BI599" t="s">
        <v>11</v>
      </c>
      <c r="BJ599" t="s">
        <v>44</v>
      </c>
      <c r="BK599" t="s">
        <v>5</v>
      </c>
      <c r="BL599">
        <v>1</v>
      </c>
      <c r="BM599" t="s">
        <v>22</v>
      </c>
      <c r="BN599">
        <v>0.03</v>
      </c>
      <c r="BO599" t="s">
        <v>5</v>
      </c>
      <c r="BP599">
        <v>1</v>
      </c>
      <c r="BQ599" t="s">
        <v>5</v>
      </c>
      <c r="BR599" t="s">
        <v>8</v>
      </c>
      <c r="BS599" t="s">
        <v>43</v>
      </c>
      <c r="BT599">
        <v>3000</v>
      </c>
      <c r="BU599" t="s">
        <v>6</v>
      </c>
      <c r="BV599" t="s">
        <v>31</v>
      </c>
      <c r="BW599" t="s">
        <v>42</v>
      </c>
      <c r="BX599" t="s">
        <v>3</v>
      </c>
      <c r="BY599" t="s">
        <v>41</v>
      </c>
      <c r="BZ599" t="s">
        <v>1</v>
      </c>
      <c r="CA599" t="s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22"/>
        <v>0</v>
      </c>
      <c r="FB599" t="b">
        <f t="shared" si="123"/>
        <v>0</v>
      </c>
    </row>
    <row r="600" spans="1:158" hidden="1" x14ac:dyDescent="0.2">
      <c r="A600">
        <v>710</v>
      </c>
      <c r="B600" s="7" t="s">
        <v>305</v>
      </c>
      <c r="C600" t="s">
        <v>17</v>
      </c>
      <c r="D600">
        <v>401060538</v>
      </c>
      <c r="E600" t="s">
        <v>304</v>
      </c>
      <c r="G600" t="s">
        <v>6</v>
      </c>
      <c r="H600" s="1">
        <v>2</v>
      </c>
      <c r="I600" s="1">
        <v>16</v>
      </c>
      <c r="J600" s="1">
        <f>VLOOKUP(B600,'[4]AVL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9"/>
        <v>5040</v>
      </c>
      <c r="AL600" s="1">
        <f t="shared" si="120"/>
        <v>8000</v>
      </c>
      <c r="AM600" s="1">
        <f t="shared" si="130"/>
        <v>151.19999999999999</v>
      </c>
      <c r="AN600" s="1">
        <f t="shared" si="131"/>
        <v>240</v>
      </c>
      <c r="AO600" s="1">
        <f t="shared" si="132"/>
        <v>88.800000000000011</v>
      </c>
      <c r="AP600" s="1" t="s">
        <v>26</v>
      </c>
      <c r="AQ600" s="1">
        <f>VLOOKUP($B600,'[2]AVL F03 05.05.26_לעבוד'!$B$29:$H$721,6,)</f>
        <v>0</v>
      </c>
      <c r="AR600" s="1" t="s">
        <v>25</v>
      </c>
      <c r="AS600" s="1" t="s">
        <v>14</v>
      </c>
      <c r="AT600">
        <f t="shared" si="121"/>
        <v>0.48</v>
      </c>
      <c r="AU600" t="str">
        <f>VLOOKUP(B600,'[3]AVL F03 05.05.26_לעבוד'!$B$27:$B$694,1,)</f>
        <v>NFM18PS105R0J3D</v>
      </c>
      <c r="AW600" t="s">
        <v>1742</v>
      </c>
      <c r="AX600" t="s">
        <v>2</v>
      </c>
      <c r="AY600">
        <v>0.03</v>
      </c>
      <c r="AZ600" t="s">
        <v>0</v>
      </c>
      <c r="BA600">
        <v>2</v>
      </c>
      <c r="BB600" t="s">
        <v>13</v>
      </c>
      <c r="BC600">
        <v>99</v>
      </c>
      <c r="BD600">
        <v>66</v>
      </c>
      <c r="BE600" t="s">
        <v>24</v>
      </c>
      <c r="BF600">
        <v>0</v>
      </c>
      <c r="BG600">
        <v>0.3</v>
      </c>
      <c r="BH600">
        <v>20</v>
      </c>
      <c r="BI600" t="s">
        <v>11</v>
      </c>
      <c r="BJ600" t="s">
        <v>138</v>
      </c>
      <c r="BK600" t="s">
        <v>5</v>
      </c>
      <c r="BL600">
        <v>1</v>
      </c>
      <c r="BM600" t="s">
        <v>22</v>
      </c>
      <c r="BN600">
        <v>0.03</v>
      </c>
      <c r="BO600" t="s">
        <v>5</v>
      </c>
      <c r="BP600">
        <v>1</v>
      </c>
      <c r="BQ600" t="s">
        <v>5</v>
      </c>
      <c r="BR600" t="s">
        <v>8</v>
      </c>
      <c r="BS600" t="s">
        <v>137</v>
      </c>
      <c r="BT600">
        <v>4000</v>
      </c>
      <c r="BU600" t="s">
        <v>6</v>
      </c>
      <c r="BV600" t="s">
        <v>31</v>
      </c>
      <c r="BW600" t="s">
        <v>81</v>
      </c>
      <c r="BX600" t="s">
        <v>3</v>
      </c>
      <c r="BY600" t="s">
        <v>2</v>
      </c>
      <c r="BZ600" t="s">
        <v>1</v>
      </c>
      <c r="CA600" t="s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22"/>
        <v>0</v>
      </c>
      <c r="FB600" t="b">
        <f t="shared" si="123"/>
        <v>0</v>
      </c>
    </row>
    <row r="601" spans="1:158" hidden="1" x14ac:dyDescent="0.2">
      <c r="A601">
        <v>711</v>
      </c>
      <c r="B601" s="7" t="s">
        <v>303</v>
      </c>
      <c r="C601" t="s">
        <v>36</v>
      </c>
      <c r="D601">
        <v>407374932</v>
      </c>
      <c r="E601" t="s">
        <v>302</v>
      </c>
      <c r="F601">
        <v>407383893</v>
      </c>
      <c r="G601" t="s">
        <v>6</v>
      </c>
      <c r="H601" s="1">
        <v>2</v>
      </c>
      <c r="I601" s="1">
        <v>2</v>
      </c>
      <c r="J601" s="1">
        <f>VLOOKUP(B601,'[4]AVL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9"/>
        <v>630</v>
      </c>
      <c r="AL601" s="1">
        <f t="shared" si="120"/>
        <v>3000</v>
      </c>
      <c r="AM601" s="1">
        <f t="shared" si="130"/>
        <v>75.599999999999994</v>
      </c>
      <c r="AN601" s="1">
        <f t="shared" si="131"/>
        <v>360</v>
      </c>
      <c r="AO601" s="1">
        <f t="shared" si="132"/>
        <v>284.39999999999998</v>
      </c>
      <c r="AP601" s="1" t="s">
        <v>26</v>
      </c>
      <c r="AQ601" s="1">
        <f>VLOOKUP($B601,'[2]AVL F03 05.05.26_לעבוד'!$B$29:$H$721,6,)</f>
        <v>0</v>
      </c>
      <c r="AR601" s="1" t="s">
        <v>25</v>
      </c>
      <c r="AS601" s="1" t="s">
        <v>14</v>
      </c>
      <c r="AT601">
        <f t="shared" si="121"/>
        <v>0.24</v>
      </c>
      <c r="AU601" t="str">
        <f>VLOOKUP(B601,'[3]AVL F03 05.05.26_לעבוד'!$B$27:$B$694,1,)</f>
        <v>NL27WZ125USG-F22190</v>
      </c>
      <c r="AW601" t="s">
        <v>1722</v>
      </c>
      <c r="AX601">
        <v>1</v>
      </c>
      <c r="AY601">
        <v>0.12</v>
      </c>
      <c r="AZ601" t="s">
        <v>0</v>
      </c>
      <c r="BA601">
        <v>2</v>
      </c>
      <c r="BB601" t="s">
        <v>13</v>
      </c>
      <c r="BC601">
        <v>105</v>
      </c>
      <c r="BD601">
        <v>90</v>
      </c>
      <c r="BE601" t="s">
        <v>53</v>
      </c>
      <c r="BF601">
        <v>0</v>
      </c>
      <c r="BG601">
        <v>0.12</v>
      </c>
      <c r="BH601">
        <v>60</v>
      </c>
      <c r="BI601" t="s">
        <v>11</v>
      </c>
      <c r="BJ601" t="s">
        <v>44</v>
      </c>
      <c r="BK601" t="s">
        <v>5</v>
      </c>
      <c r="BL601">
        <v>1</v>
      </c>
      <c r="BM601" t="s">
        <v>9</v>
      </c>
      <c r="BN601">
        <v>0.12</v>
      </c>
      <c r="BO601" t="s">
        <v>5</v>
      </c>
      <c r="BP601">
        <v>1</v>
      </c>
      <c r="BQ601" t="s">
        <v>5</v>
      </c>
      <c r="BR601" t="s">
        <v>8</v>
      </c>
      <c r="BS601" t="s">
        <v>43</v>
      </c>
      <c r="BT601">
        <v>3000</v>
      </c>
      <c r="BU601" t="s">
        <v>6</v>
      </c>
      <c r="BV601" t="s">
        <v>31</v>
      </c>
      <c r="BW601" t="s">
        <v>42</v>
      </c>
      <c r="BX601" t="s">
        <v>3</v>
      </c>
      <c r="BY601">
        <v>1</v>
      </c>
      <c r="BZ601">
        <v>0</v>
      </c>
      <c r="CA601" t="s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22"/>
        <v>0</v>
      </c>
      <c r="FB601" t="b">
        <f t="shared" si="123"/>
        <v>0</v>
      </c>
    </row>
    <row r="602" spans="1:158" hidden="1" x14ac:dyDescent="0.2">
      <c r="A602">
        <v>712</v>
      </c>
      <c r="B602" s="7" t="s">
        <v>301</v>
      </c>
      <c r="C602" t="s">
        <v>17</v>
      </c>
      <c r="D602">
        <v>401473966</v>
      </c>
      <c r="E602" t="s">
        <v>283</v>
      </c>
      <c r="G602" t="s">
        <v>6</v>
      </c>
      <c r="H602" s="1">
        <v>2</v>
      </c>
      <c r="I602" s="1">
        <v>3</v>
      </c>
      <c r="J602" s="1">
        <f>VLOOKUP(B602,'[4]AVL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9"/>
        <v>945</v>
      </c>
      <c r="AL602" s="1">
        <f t="shared" si="120"/>
        <v>4000</v>
      </c>
      <c r="AM602" s="1">
        <f t="shared" si="130"/>
        <v>179.55</v>
      </c>
      <c r="AN602" s="1">
        <f t="shared" si="131"/>
        <v>760</v>
      </c>
      <c r="AO602" s="1">
        <f t="shared" si="132"/>
        <v>580.45000000000005</v>
      </c>
      <c r="AP602" s="1" t="s">
        <v>26</v>
      </c>
      <c r="AQ602" s="1" t="str">
        <f>VLOOKUP($B602,'[2]AVL F03 05.05.26_לעבוד'!$B$29:$H$721,6,)</f>
        <v xml:space="preserve"> </v>
      </c>
      <c r="AR602" s="1" t="s">
        <v>46</v>
      </c>
      <c r="AS602" s="1" t="s">
        <v>14</v>
      </c>
      <c r="AT602">
        <f t="shared" si="121"/>
        <v>0.57000000000000006</v>
      </c>
      <c r="AU602" t="str">
        <f>VLOOKUP(B602,'[3]AVL F03 05.05.26_לעבוד'!$B$27:$B$694,1,)</f>
        <v>NUP4114UPXV6T1G</v>
      </c>
      <c r="AW602" t="s">
        <v>1748</v>
      </c>
      <c r="AX602" t="s">
        <v>41</v>
      </c>
      <c r="AY602">
        <v>0.19</v>
      </c>
      <c r="AZ602" t="s">
        <v>0</v>
      </c>
      <c r="BA602">
        <v>2</v>
      </c>
      <c r="BB602" t="s">
        <v>13</v>
      </c>
      <c r="BC602">
        <v>100</v>
      </c>
      <c r="BD602">
        <v>54</v>
      </c>
      <c r="BE602" t="s">
        <v>45</v>
      </c>
      <c r="BF602">
        <v>0</v>
      </c>
      <c r="BG602">
        <v>0.19</v>
      </c>
      <c r="BH602">
        <v>20</v>
      </c>
      <c r="BI602" t="s">
        <v>11</v>
      </c>
      <c r="BJ602" t="s">
        <v>213</v>
      </c>
      <c r="BK602" t="s">
        <v>5</v>
      </c>
      <c r="BL602">
        <v>1</v>
      </c>
      <c r="BM602" t="s">
        <v>22</v>
      </c>
      <c r="BN602">
        <v>0.19</v>
      </c>
      <c r="BO602" t="s">
        <v>5</v>
      </c>
      <c r="BP602">
        <v>1</v>
      </c>
      <c r="BQ602" t="s">
        <v>5</v>
      </c>
      <c r="BR602" t="s">
        <v>8</v>
      </c>
      <c r="BS602" t="s">
        <v>212</v>
      </c>
      <c r="BT602">
        <v>4000</v>
      </c>
      <c r="BU602" t="s">
        <v>6</v>
      </c>
      <c r="BV602" t="s">
        <v>31</v>
      </c>
      <c r="BW602" t="s">
        <v>50</v>
      </c>
      <c r="BX602" t="s">
        <v>3</v>
      </c>
      <c r="BY602" t="s">
        <v>41</v>
      </c>
      <c r="BZ602" t="s">
        <v>1</v>
      </c>
      <c r="CA602" t="s">
        <v>0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5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22"/>
        <v>0</v>
      </c>
      <c r="FB602" t="b">
        <f t="shared" si="123"/>
        <v>0</v>
      </c>
    </row>
    <row r="603" spans="1:158" hidden="1" x14ac:dyDescent="0.2">
      <c r="A603">
        <v>713</v>
      </c>
      <c r="B603" s="7" t="s">
        <v>300</v>
      </c>
      <c r="C603" t="s">
        <v>36</v>
      </c>
      <c r="D603">
        <v>405715824</v>
      </c>
      <c r="E603" t="s">
        <v>299</v>
      </c>
      <c r="G603" t="s">
        <v>6</v>
      </c>
      <c r="H603" s="1">
        <v>1</v>
      </c>
      <c r="I603" s="1">
        <v>1</v>
      </c>
      <c r="J603" s="1">
        <f>VLOOKUP(B603,'[4]AVL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9"/>
        <v>315</v>
      </c>
      <c r="AL603" s="1">
        <f t="shared" si="120"/>
        <v>3000</v>
      </c>
      <c r="AQ603" s="1">
        <f>VLOOKUP($B603,'[2]AVL F03 05.05.26_לעבוד'!$B$29:$H$721,6,)</f>
        <v>0</v>
      </c>
      <c r="AR603" s="1" t="s">
        <v>25</v>
      </c>
      <c r="AS603" s="1" t="s">
        <v>14</v>
      </c>
      <c r="AT603">
        <f t="shared" si="121"/>
        <v>1.19</v>
      </c>
      <c r="AU603" t="str">
        <f>VLOOKUP(B603,'[3]AVL F03 05.05.26_לעבוד'!$B$27:$B$694,1,)</f>
        <v>NV24C512MUW3VTBG</v>
      </c>
      <c r="AW603" t="s">
        <v>1722</v>
      </c>
      <c r="AX603" t="s">
        <v>41</v>
      </c>
      <c r="AY603">
        <v>1.19</v>
      </c>
      <c r="AZ603" t="s">
        <v>0</v>
      </c>
      <c r="BA603">
        <v>1</v>
      </c>
      <c r="BB603" t="s">
        <v>13</v>
      </c>
      <c r="BC603">
        <v>356</v>
      </c>
      <c r="BD603">
        <v>28</v>
      </c>
      <c r="BE603" t="s">
        <v>45</v>
      </c>
      <c r="BF603">
        <v>0</v>
      </c>
      <c r="BG603">
        <v>1.19</v>
      </c>
      <c r="BH603">
        <v>20</v>
      </c>
      <c r="BI603" t="s">
        <v>11</v>
      </c>
      <c r="BJ603" t="s">
        <v>44</v>
      </c>
      <c r="BK603" t="s">
        <v>5</v>
      </c>
      <c r="BL603">
        <v>1</v>
      </c>
      <c r="BM603" t="s">
        <v>9</v>
      </c>
      <c r="BN603">
        <v>1.19</v>
      </c>
      <c r="BO603" t="s">
        <v>5</v>
      </c>
      <c r="BP603">
        <v>1</v>
      </c>
      <c r="BQ603" t="s">
        <v>5</v>
      </c>
      <c r="BR603" t="s">
        <v>8</v>
      </c>
      <c r="BS603" t="s">
        <v>43</v>
      </c>
      <c r="BT603">
        <v>3000</v>
      </c>
      <c r="BU603" t="s">
        <v>6</v>
      </c>
      <c r="BV603" t="s">
        <v>5</v>
      </c>
      <c r="BW603" t="s">
        <v>5</v>
      </c>
      <c r="BX603" t="s">
        <v>3</v>
      </c>
      <c r="BY603" t="s">
        <v>41</v>
      </c>
      <c r="BZ603" t="s">
        <v>1</v>
      </c>
      <c r="CA603" t="s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22"/>
        <v>0</v>
      </c>
      <c r="FB603" t="b">
        <f t="shared" si="123"/>
        <v>0</v>
      </c>
    </row>
    <row r="604" spans="1:158" hidden="1" x14ac:dyDescent="0.2">
      <c r="A604">
        <v>731</v>
      </c>
      <c r="B604" s="7" t="s">
        <v>298</v>
      </c>
      <c r="C604" t="s">
        <v>36</v>
      </c>
      <c r="D604">
        <v>419271576</v>
      </c>
      <c r="E604" t="s">
        <v>297</v>
      </c>
      <c r="F604">
        <v>420349909</v>
      </c>
      <c r="G604" t="s">
        <v>6</v>
      </c>
      <c r="H604" s="1">
        <v>2</v>
      </c>
      <c r="I604" s="1">
        <v>1</v>
      </c>
      <c r="J604" s="1">
        <f>VLOOKUP(B604,'[4]AVL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9"/>
        <v>315</v>
      </c>
      <c r="AL604" s="1">
        <f t="shared" si="120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26</v>
      </c>
      <c r="AQ604" s="1" t="str">
        <f>VLOOKUP($B604,'[2]AVL F03 05.05.26_לעבוד'!$B$29:$H$721,6,)</f>
        <v xml:space="preserve">תינתן עזרה מאלתא </v>
      </c>
      <c r="AR604" s="1" t="s">
        <v>25</v>
      </c>
      <c r="AS604" s="1" t="s">
        <v>14</v>
      </c>
      <c r="AT604">
        <f t="shared" si="121"/>
        <v>0.44</v>
      </c>
      <c r="AU604" t="str">
        <f>VLOOKUP(B604,'[3]AVL F03 05.05.26_לעבוד'!$B$27:$B$694,1,)</f>
        <v>PCA9517ADP.118</v>
      </c>
      <c r="AW604" t="s">
        <v>1788</v>
      </c>
      <c r="AX604">
        <v>1</v>
      </c>
      <c r="AY604">
        <v>0.44</v>
      </c>
      <c r="AZ604" t="s">
        <v>0</v>
      </c>
      <c r="BA604">
        <v>2</v>
      </c>
      <c r="BB604" t="s">
        <v>13</v>
      </c>
      <c r="BC604">
        <v>100</v>
      </c>
      <c r="BD604">
        <v>128</v>
      </c>
      <c r="BE604" t="s">
        <v>45</v>
      </c>
      <c r="BF604">
        <v>0</v>
      </c>
      <c r="BG604">
        <v>0.44</v>
      </c>
      <c r="BH604">
        <v>20</v>
      </c>
      <c r="BI604" t="s">
        <v>11</v>
      </c>
      <c r="BJ604" t="s">
        <v>44</v>
      </c>
      <c r="BK604" t="s">
        <v>5</v>
      </c>
      <c r="BL604">
        <v>1</v>
      </c>
      <c r="BM604" t="s">
        <v>84</v>
      </c>
      <c r="BN604">
        <v>0.44</v>
      </c>
      <c r="BO604" t="s">
        <v>5</v>
      </c>
      <c r="BP604">
        <v>1</v>
      </c>
      <c r="BQ604" t="s">
        <v>5</v>
      </c>
      <c r="BR604" t="s">
        <v>8</v>
      </c>
      <c r="BS604" t="s">
        <v>43</v>
      </c>
      <c r="BT604">
        <v>2500</v>
      </c>
      <c r="BU604" t="s">
        <v>6</v>
      </c>
      <c r="BV604" t="s">
        <v>31</v>
      </c>
      <c r="BW604" t="s">
        <v>42</v>
      </c>
      <c r="BX604" t="s">
        <v>3</v>
      </c>
      <c r="BY604">
        <v>1</v>
      </c>
      <c r="BZ604" t="s">
        <v>29</v>
      </c>
      <c r="CA604" t="s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2420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0</v>
      </c>
      <c r="EN604" cm="1">
        <f t="array" ref="EN604">SUMPRODUCT($K604:$AJ604,TRANSPOSE(EN$4:EN$29))</f>
        <v>90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22"/>
        <v>0</v>
      </c>
      <c r="FB604" t="b">
        <f t="shared" si="123"/>
        <v>0</v>
      </c>
    </row>
    <row r="605" spans="1:158" hidden="1" x14ac:dyDescent="0.2">
      <c r="A605">
        <v>732</v>
      </c>
      <c r="B605" s="7" t="s">
        <v>296</v>
      </c>
      <c r="C605" t="s">
        <v>17</v>
      </c>
      <c r="D605">
        <v>418651804</v>
      </c>
      <c r="E605" t="s">
        <v>295</v>
      </c>
      <c r="G605" t="s">
        <v>6</v>
      </c>
      <c r="H605" s="1">
        <v>1</v>
      </c>
      <c r="I605" s="1">
        <v>1</v>
      </c>
      <c r="J605" s="1">
        <f>VLOOKUP(B605,'[4]AVL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9"/>
        <v>315</v>
      </c>
      <c r="AL605" s="1">
        <f t="shared" si="120"/>
        <v>315</v>
      </c>
      <c r="AP605" s="1" t="s">
        <v>85</v>
      </c>
      <c r="AQ605" s="1" t="str">
        <f>VLOOKUP($B605,'[2]AVL F03 05.05.26_לעבוד'!$B$29:$H$721,6,)</f>
        <v xml:space="preserve"> </v>
      </c>
      <c r="AR605" s="1" t="s">
        <v>25</v>
      </c>
      <c r="AS605" s="1" t="s">
        <v>14</v>
      </c>
      <c r="AT605">
        <f t="shared" si="121"/>
        <v>89.4</v>
      </c>
      <c r="AU605" t="str">
        <f>VLOOKUP(B605,'[3]AVL F03 05.05.26_לעבוד'!$B$27:$B$694,1,)</f>
        <v>PDW06089</v>
      </c>
      <c r="AW605" t="s">
        <v>1770</v>
      </c>
      <c r="AX605" t="s">
        <v>293</v>
      </c>
      <c r="AY605">
        <v>89.4</v>
      </c>
      <c r="AZ605" t="s">
        <v>0</v>
      </c>
      <c r="BA605">
        <v>1</v>
      </c>
      <c r="BB605" t="s">
        <v>13</v>
      </c>
      <c r="BC605">
        <v>357</v>
      </c>
      <c r="BD605">
        <v>186</v>
      </c>
      <c r="BE605" t="s">
        <v>294</v>
      </c>
      <c r="BF605">
        <v>0</v>
      </c>
      <c r="BG605">
        <v>89.4</v>
      </c>
      <c r="BH605">
        <v>20</v>
      </c>
      <c r="BI605" t="s">
        <v>11</v>
      </c>
      <c r="BJ605" t="s">
        <v>33</v>
      </c>
      <c r="BK605" t="s">
        <v>5</v>
      </c>
      <c r="BL605" t="s">
        <v>5</v>
      </c>
      <c r="BM605" t="s">
        <v>9</v>
      </c>
      <c r="BN605">
        <v>89.4</v>
      </c>
      <c r="BO605" t="s">
        <v>5</v>
      </c>
      <c r="BP605">
        <v>1</v>
      </c>
      <c r="BQ605" t="s">
        <v>5</v>
      </c>
      <c r="BR605" t="s">
        <v>8</v>
      </c>
      <c r="BS605" t="s">
        <v>32</v>
      </c>
      <c r="BT605">
        <v>1</v>
      </c>
      <c r="BU605" t="s">
        <v>6</v>
      </c>
      <c r="BV605" t="s">
        <v>5</v>
      </c>
      <c r="BW605" t="s">
        <v>30</v>
      </c>
      <c r="BX605" t="s">
        <v>3</v>
      </c>
      <c r="BY605" t="s">
        <v>293</v>
      </c>
      <c r="BZ605" t="s">
        <v>1</v>
      </c>
      <c r="CA605" t="s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22"/>
        <v>0</v>
      </c>
      <c r="FB605" t="b">
        <f t="shared" si="123"/>
        <v>1</v>
      </c>
    </row>
    <row r="606" spans="1:158" hidden="1" x14ac:dyDescent="0.2">
      <c r="A606">
        <v>734</v>
      </c>
      <c r="B606" s="7" t="s">
        <v>292</v>
      </c>
      <c r="C606" t="s">
        <v>36</v>
      </c>
      <c r="D606" t="s">
        <v>291</v>
      </c>
      <c r="E606" t="s">
        <v>290</v>
      </c>
      <c r="G606" t="s">
        <v>6</v>
      </c>
      <c r="H606" s="1">
        <v>1</v>
      </c>
      <c r="I606" s="1">
        <v>3</v>
      </c>
      <c r="J606" s="1">
        <f>VLOOKUP(B606,'[4]AVL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9"/>
        <v>945</v>
      </c>
      <c r="AL606" s="1">
        <f t="shared" si="120"/>
        <v>1000</v>
      </c>
      <c r="AQ606" s="1">
        <f>VLOOKUP($B606,'[2]AVL F03 05.05.26_לעבוד'!$B$29:$H$721,6,)</f>
        <v>0</v>
      </c>
      <c r="AR606" s="1" t="s">
        <v>25</v>
      </c>
      <c r="AS606" s="1" t="s">
        <v>93</v>
      </c>
      <c r="AT606">
        <f t="shared" si="121"/>
        <v>0</v>
      </c>
      <c r="AU606" t="str">
        <f>VLOOKUP(B606,'[3]AVL F03 05.05.26_לעבוד'!$B$27:$B$694,1,)</f>
        <v>PLT1.5M</v>
      </c>
      <c r="AW606" t="s">
        <v>1743</v>
      </c>
      <c r="AX606">
        <v>1</v>
      </c>
      <c r="AY606">
        <v>0</v>
      </c>
      <c r="AZ606" t="s">
        <v>0</v>
      </c>
      <c r="BA606">
        <v>1</v>
      </c>
      <c r="BB606" t="s">
        <v>13</v>
      </c>
      <c r="BC606" t="s">
        <v>289</v>
      </c>
      <c r="BD606">
        <v>50</v>
      </c>
      <c r="BE606" t="s">
        <v>288</v>
      </c>
      <c r="BF606">
        <v>0</v>
      </c>
      <c r="BG606">
        <v>0</v>
      </c>
      <c r="BH606">
        <v>50</v>
      </c>
      <c r="BI606" t="s">
        <v>11</v>
      </c>
      <c r="BJ606" t="s">
        <v>184</v>
      </c>
      <c r="BK606" t="s">
        <v>5</v>
      </c>
      <c r="BL606" t="s">
        <v>5</v>
      </c>
      <c r="BM606" t="s">
        <v>9</v>
      </c>
      <c r="BN606">
        <v>0</v>
      </c>
      <c r="BO606" t="s">
        <v>287</v>
      </c>
      <c r="BP606">
        <v>1</v>
      </c>
      <c r="BQ606" t="s">
        <v>5</v>
      </c>
      <c r="BR606" t="s">
        <v>8</v>
      </c>
      <c r="BS606" t="s">
        <v>286</v>
      </c>
      <c r="BT606">
        <v>1000</v>
      </c>
      <c r="BU606" t="s">
        <v>6</v>
      </c>
      <c r="BV606" t="s">
        <v>5</v>
      </c>
      <c r="BW606" t="s">
        <v>121</v>
      </c>
      <c r="BX606" t="s">
        <v>3</v>
      </c>
      <c r="BY606">
        <v>1</v>
      </c>
      <c r="BZ606">
        <v>0</v>
      </c>
      <c r="CA606" t="s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760</v>
      </c>
      <c r="DP606">
        <f>SUM($CB606,$CC606:CM606)-SUM($EC606:EN606)</f>
        <v>520</v>
      </c>
      <c r="DQ606">
        <f>SUM($CB606,$CC606:CN606)-SUM($EC606:EO606)</f>
        <v>400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180</v>
      </c>
      <c r="EN606" cm="1">
        <f t="array" ref="EN606">SUMPRODUCT($K606:$AJ606,TRANSPOSE(EN$4:EN$29))</f>
        <v>240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22"/>
        <v>0</v>
      </c>
      <c r="FB606" t="b">
        <f t="shared" si="123"/>
        <v>0</v>
      </c>
    </row>
    <row r="607" spans="1:158" hidden="1" x14ac:dyDescent="0.2">
      <c r="A607">
        <v>736</v>
      </c>
      <c r="B607" s="7" t="s">
        <v>284</v>
      </c>
      <c r="C607" t="s">
        <v>17</v>
      </c>
      <c r="D607">
        <v>400493373</v>
      </c>
      <c r="E607" t="s">
        <v>283</v>
      </c>
      <c r="G607" t="s">
        <v>6</v>
      </c>
      <c r="H607" s="1">
        <v>2</v>
      </c>
      <c r="I607" s="1">
        <v>7</v>
      </c>
      <c r="J607" s="1">
        <f>VLOOKUP(B607,'[4]AVL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33">SUM(K607:AJ607)*300*1.05</f>
        <v>2205</v>
      </c>
      <c r="AL607" s="1">
        <f t="shared" ref="AL607:AL670" si="134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26</v>
      </c>
      <c r="AQ607" s="1">
        <f>VLOOKUP($B607,'[2]AVL F03 05.05.26_לעבוד'!$B$29:$H$721,6,)</f>
        <v>0</v>
      </c>
      <c r="AR607" s="1" t="s">
        <v>25</v>
      </c>
      <c r="AS607" s="1" t="s">
        <v>14</v>
      </c>
      <c r="AT607">
        <f t="shared" ref="AT607:AT670" si="135">SUM(K607:AJ607)*AY607</f>
        <v>2.0299999999999998</v>
      </c>
      <c r="AU607" t="str">
        <f>VLOOKUP(B607,'[3]AVL F03 05.05.26_לעבוד'!$B$27:$B$694,1,)</f>
        <v>PSR05-LF-T7</v>
      </c>
      <c r="AW607" t="s">
        <v>1760</v>
      </c>
      <c r="AX607" t="s">
        <v>218</v>
      </c>
      <c r="AY607">
        <v>0.28999999999999998</v>
      </c>
      <c r="AZ607" t="s">
        <v>0</v>
      </c>
      <c r="BA607">
        <v>2</v>
      </c>
      <c r="BB607" t="s">
        <v>13</v>
      </c>
      <c r="BC607">
        <v>100</v>
      </c>
      <c r="BD607">
        <v>68</v>
      </c>
      <c r="BE607" t="s">
        <v>219</v>
      </c>
      <c r="BF607">
        <v>0</v>
      </c>
      <c r="BG607">
        <v>0.28999999999999998</v>
      </c>
      <c r="BH607">
        <v>20</v>
      </c>
      <c r="BI607" t="s">
        <v>11</v>
      </c>
      <c r="BJ607" t="s">
        <v>213</v>
      </c>
      <c r="BK607" t="s">
        <v>5</v>
      </c>
      <c r="BL607">
        <v>1</v>
      </c>
      <c r="BM607" t="s">
        <v>22</v>
      </c>
      <c r="BN607">
        <v>0.28999999999999998</v>
      </c>
      <c r="BO607" t="s">
        <v>5</v>
      </c>
      <c r="BP607">
        <v>1</v>
      </c>
      <c r="BQ607" t="s">
        <v>5</v>
      </c>
      <c r="BR607" t="s">
        <v>8</v>
      </c>
      <c r="BS607" t="s">
        <v>212</v>
      </c>
      <c r="BT607">
        <v>3000</v>
      </c>
      <c r="BU607" t="s">
        <v>6</v>
      </c>
      <c r="BV607" t="s">
        <v>31</v>
      </c>
      <c r="BW607" t="s">
        <v>50</v>
      </c>
      <c r="BX607" t="s">
        <v>3</v>
      </c>
      <c r="BY607" t="s">
        <v>218</v>
      </c>
      <c r="BZ607" t="s">
        <v>1</v>
      </c>
      <c r="CA607" t="s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36">SUM(EC607:EZ607)-200*SUM(K607:AJ607)</f>
        <v>0</v>
      </c>
      <c r="FB607" t="b">
        <f t="shared" si="123"/>
        <v>0</v>
      </c>
    </row>
    <row r="608" spans="1:158" hidden="1" x14ac:dyDescent="0.2">
      <c r="A608">
        <v>737</v>
      </c>
      <c r="B608" s="7" t="s">
        <v>282</v>
      </c>
      <c r="C608" t="s">
        <v>17</v>
      </c>
      <c r="D608">
        <v>405532683</v>
      </c>
      <c r="E608" t="s">
        <v>281</v>
      </c>
      <c r="F608">
        <v>401026794</v>
      </c>
      <c r="G608" t="s">
        <v>263</v>
      </c>
      <c r="H608" s="1">
        <v>2</v>
      </c>
      <c r="I608" s="1">
        <v>2</v>
      </c>
      <c r="J608" s="1">
        <f>VLOOKUP(B608,'[4]AVL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33"/>
        <v>630</v>
      </c>
      <c r="AL608" s="1">
        <f t="shared" si="134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26</v>
      </c>
      <c r="AQ608" s="1">
        <f>VLOOKUP($B608,'[2]AVL F03 05.05.26_לעבוד'!$B$29:$H$721,6,)</f>
        <v>0</v>
      </c>
      <c r="AR608" s="1" t="s">
        <v>25</v>
      </c>
      <c r="AS608" s="1" t="s">
        <v>14</v>
      </c>
      <c r="AT608">
        <f t="shared" si="135"/>
        <v>0.1</v>
      </c>
      <c r="AU608" t="str">
        <f>VLOOKUP(B608,'[3]AVL F03 05.05.26_לעבוד'!$B$27:$B$694,1,)</f>
        <v>PTL-10-724</v>
      </c>
      <c r="AW608" t="s">
        <v>1765</v>
      </c>
      <c r="AX608">
        <v>1</v>
      </c>
      <c r="AY608">
        <v>0.05</v>
      </c>
      <c r="AZ608" t="s">
        <v>0</v>
      </c>
      <c r="BA608">
        <v>2</v>
      </c>
      <c r="BB608" t="s">
        <v>261</v>
      </c>
      <c r="BC608">
        <v>105</v>
      </c>
      <c r="BD608">
        <v>86</v>
      </c>
      <c r="BE608" t="s">
        <v>53</v>
      </c>
      <c r="BF608">
        <v>0</v>
      </c>
      <c r="BG608">
        <v>203</v>
      </c>
      <c r="BH608">
        <v>60</v>
      </c>
      <c r="BI608" t="s">
        <v>11</v>
      </c>
      <c r="BJ608" t="s">
        <v>130</v>
      </c>
      <c r="BK608" t="s">
        <v>129</v>
      </c>
      <c r="BL608" t="s">
        <v>5</v>
      </c>
      <c r="BM608" t="s">
        <v>9</v>
      </c>
      <c r="BN608">
        <v>203</v>
      </c>
      <c r="BO608" t="s">
        <v>5</v>
      </c>
      <c r="BP608">
        <v>1</v>
      </c>
      <c r="BQ608" t="s">
        <v>5</v>
      </c>
      <c r="BR608" t="s">
        <v>8</v>
      </c>
      <c r="BS608" t="s">
        <v>277</v>
      </c>
      <c r="BT608">
        <v>10000</v>
      </c>
      <c r="BU608" t="s">
        <v>31</v>
      </c>
      <c r="BV608" t="s">
        <v>5</v>
      </c>
      <c r="BW608">
        <v>724</v>
      </c>
      <c r="BX608" t="s">
        <v>3</v>
      </c>
      <c r="BY608">
        <v>1</v>
      </c>
      <c r="BZ608">
        <v>0</v>
      </c>
      <c r="CA608" t="s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36"/>
        <v>0</v>
      </c>
      <c r="FB608" t="b">
        <f t="shared" ref="FB608:FB671" si="137">OR(DM608&lt;0,DN608&lt;0)</f>
        <v>0</v>
      </c>
    </row>
    <row r="609" spans="1:158" hidden="1" x14ac:dyDescent="0.2">
      <c r="A609">
        <v>738</v>
      </c>
      <c r="B609" s="7" t="s">
        <v>280</v>
      </c>
      <c r="C609" t="s">
        <v>17</v>
      </c>
      <c r="D609">
        <v>405530594</v>
      </c>
      <c r="E609" t="s">
        <v>279</v>
      </c>
      <c r="F609">
        <v>405536567</v>
      </c>
      <c r="G609" t="s">
        <v>6</v>
      </c>
      <c r="H609" s="1">
        <v>2</v>
      </c>
      <c r="I609" s="1">
        <v>44</v>
      </c>
      <c r="J609" s="1">
        <f>VLOOKUP(B609,'[4]AVL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33"/>
        <v>12600</v>
      </c>
      <c r="AL609" s="1">
        <f t="shared" si="134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26</v>
      </c>
      <c r="AQ609" s="1">
        <f>VLOOKUP($B609,'[2]AVL F03 05.05.26_לעבוד'!$B$29:$H$721,6,)</f>
        <v>0</v>
      </c>
      <c r="AR609" s="1" t="s">
        <v>25</v>
      </c>
      <c r="AS609" s="10" t="s">
        <v>14</v>
      </c>
      <c r="AT609">
        <f t="shared" si="135"/>
        <v>2</v>
      </c>
      <c r="AU609" t="str">
        <f>VLOOKUP(B609,'[3]AVL F03 05.05.26_לעבוד'!$B$27:$B$694,1,)</f>
        <v>PTL-9-724</v>
      </c>
      <c r="AW609" t="s">
        <v>1765</v>
      </c>
      <c r="AX609">
        <v>1</v>
      </c>
      <c r="AY609">
        <v>0.05</v>
      </c>
      <c r="AZ609" t="s">
        <v>0</v>
      </c>
      <c r="BA609">
        <v>2</v>
      </c>
      <c r="BB609" t="s">
        <v>261</v>
      </c>
      <c r="BC609">
        <v>105</v>
      </c>
      <c r="BD609">
        <v>133</v>
      </c>
      <c r="BE609" t="s">
        <v>53</v>
      </c>
      <c r="BF609">
        <v>0</v>
      </c>
      <c r="BG609">
        <v>208</v>
      </c>
      <c r="BH609">
        <v>60</v>
      </c>
      <c r="BI609" t="s">
        <v>11</v>
      </c>
      <c r="BJ609" t="s">
        <v>130</v>
      </c>
      <c r="BK609" t="s">
        <v>129</v>
      </c>
      <c r="BL609" t="s">
        <v>5</v>
      </c>
      <c r="BM609" t="s">
        <v>9</v>
      </c>
      <c r="BN609">
        <v>208</v>
      </c>
      <c r="BO609" t="s">
        <v>5</v>
      </c>
      <c r="BP609">
        <v>1</v>
      </c>
      <c r="BQ609" t="s">
        <v>5</v>
      </c>
      <c r="BR609" t="s">
        <v>8</v>
      </c>
      <c r="BS609" t="s">
        <v>277</v>
      </c>
      <c r="BT609">
        <v>10000</v>
      </c>
      <c r="BU609" t="s">
        <v>31</v>
      </c>
      <c r="BV609" t="s">
        <v>5</v>
      </c>
      <c r="BW609">
        <v>724</v>
      </c>
      <c r="BX609" t="s">
        <v>3</v>
      </c>
      <c r="BY609">
        <v>1</v>
      </c>
      <c r="BZ609">
        <v>0</v>
      </c>
      <c r="CA609" t="s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8780</v>
      </c>
      <c r="DN609">
        <f>SUM($CB609,$CC609:CK609)-SUM($EC609:EL609)</f>
        <v>6940</v>
      </c>
      <c r="DO609">
        <f>SUM($CB609,$CC609:CL609)-SUM($EC609:EM609)</f>
        <v>4700</v>
      </c>
      <c r="DP609">
        <f>SUM($CB609,$CC609:CM609)-SUM($EC609:EN609)</f>
        <v>2780</v>
      </c>
      <c r="DQ609">
        <f>SUM($CB609,$CC609:CN609)-SUM($EC609:EO609)</f>
        <v>2050</v>
      </c>
      <c r="DR609">
        <f>SUM($CB609,$CC609:CO609)-SUM($EC609:EP609)</f>
        <v>1950</v>
      </c>
      <c r="DS609">
        <f>SUM($CB609,$CC609:CP609)-SUM($EC609:EQ609)</f>
        <v>1950</v>
      </c>
      <c r="DT609">
        <f>SUM($CB609,$CC609:CQ609)-SUM($EC609:ER609)</f>
        <v>1950</v>
      </c>
      <c r="DU609">
        <f>SUM($CB609,$CC609:CR609)-SUM($EC609:ES609)</f>
        <v>1950</v>
      </c>
      <c r="DV609">
        <f>SUM($CB609,$CC609:CS609)-SUM($EC609:ET609)</f>
        <v>1950</v>
      </c>
      <c r="DW609">
        <f>SUM($CB609,$CC609:CT609)-SUM($EC609:EU609)</f>
        <v>1950</v>
      </c>
      <c r="DX609">
        <f>SUM($CB609,$CC609:CU609)-SUM($EC609:EV609)</f>
        <v>1950</v>
      </c>
      <c r="DY609">
        <f>SUM($CB609,$CC609:CV609)-SUM($EC609:EW609)</f>
        <v>1950</v>
      </c>
      <c r="DZ609">
        <f>SUM($CB609,$CC609:CW609)-SUM($EC609:EX609)</f>
        <v>1950</v>
      </c>
      <c r="EA609">
        <f>SUM($CB609,$CC609:CX609)-SUM($EC609:EY609)</f>
        <v>1950</v>
      </c>
      <c r="EB609">
        <f>SUM($CB609,$CC609:CY609)-SUM($EC609:EZ609)</f>
        <v>1950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1220</v>
      </c>
      <c r="EL609" cm="1">
        <f t="array" ref="EL609">SUMPRODUCT($K609:$AJ609,TRANSPOSE(EL$4:EL$29))</f>
        <v>1840</v>
      </c>
      <c r="EM609" cm="1">
        <f t="array" ref="EM609">SUMPRODUCT($K609:$AJ609,TRANSPOSE(EM$4:EM$29))</f>
        <v>2240</v>
      </c>
      <c r="EN609" cm="1">
        <f t="array" ref="EN609">SUMPRODUCT($K609:$AJ609,TRANSPOSE(EN$4:EN$29))</f>
        <v>1920</v>
      </c>
      <c r="EO609" cm="1">
        <f t="array" ref="EO609">SUMPRODUCT($K609:$AJ609,TRANSPOSE(EO$4:EO$29))</f>
        <v>730</v>
      </c>
      <c r="EP609" cm="1">
        <f t="array" ref="EP609">SUMPRODUCT($K609:$AJ609,TRANSPOSE(EP$4:EP$29))</f>
        <v>100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36"/>
        <v>50</v>
      </c>
      <c r="FB609" t="b">
        <f t="shared" si="137"/>
        <v>0</v>
      </c>
    </row>
    <row r="610" spans="1:158" hidden="1" x14ac:dyDescent="0.2">
      <c r="A610">
        <v>739</v>
      </c>
      <c r="B610" s="7" t="s">
        <v>276</v>
      </c>
      <c r="C610" t="s">
        <v>36</v>
      </c>
      <c r="D610">
        <v>407090935</v>
      </c>
      <c r="E610" t="s">
        <v>275</v>
      </c>
      <c r="G610" t="s">
        <v>6</v>
      </c>
      <c r="H610" s="1">
        <v>2</v>
      </c>
      <c r="I610" s="1">
        <v>1</v>
      </c>
      <c r="J610" s="1">
        <f>VLOOKUP(B610,'[4]AVL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33"/>
        <v>315</v>
      </c>
      <c r="AL610" s="1">
        <f t="shared" si="134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107</v>
      </c>
      <c r="AQ610" s="1">
        <f>VLOOKUP($B610,'[2]AVL F03 05.05.26_לעבוד'!$B$29:$H$721,6,)</f>
        <v>0</v>
      </c>
      <c r="AR610" s="1" t="s">
        <v>46</v>
      </c>
      <c r="AS610" s="1" t="s">
        <v>14</v>
      </c>
      <c r="AT610">
        <f t="shared" si="135"/>
        <v>0.7</v>
      </c>
      <c r="AU610" t="str">
        <f>VLOOKUP(B610,'[3]AVL F03 05.05.26_לעבוד'!$B$27:$B$694,1,)</f>
        <v>PTN3365BSMP</v>
      </c>
      <c r="AW610" t="s">
        <v>1748</v>
      </c>
      <c r="AX610" t="s">
        <v>41</v>
      </c>
      <c r="AY610">
        <v>0.7</v>
      </c>
      <c r="AZ610" t="s">
        <v>0</v>
      </c>
      <c r="BA610">
        <v>2</v>
      </c>
      <c r="BB610" t="s">
        <v>13</v>
      </c>
      <c r="BC610">
        <v>99</v>
      </c>
      <c r="BD610">
        <v>71</v>
      </c>
      <c r="BE610" t="s">
        <v>45</v>
      </c>
      <c r="BF610">
        <v>0</v>
      </c>
      <c r="BG610">
        <v>0.7</v>
      </c>
      <c r="BH610">
        <v>20</v>
      </c>
      <c r="BI610" t="s">
        <v>11</v>
      </c>
      <c r="BJ610" t="s">
        <v>44</v>
      </c>
      <c r="BK610" t="s">
        <v>5</v>
      </c>
      <c r="BL610">
        <v>1</v>
      </c>
      <c r="BM610" t="s">
        <v>22</v>
      </c>
      <c r="BN610">
        <v>0.7</v>
      </c>
      <c r="BO610" t="s">
        <v>5</v>
      </c>
      <c r="BP610">
        <v>1</v>
      </c>
      <c r="BQ610" t="s">
        <v>5</v>
      </c>
      <c r="BR610" t="s">
        <v>8</v>
      </c>
      <c r="BS610" t="s">
        <v>43</v>
      </c>
      <c r="BT610">
        <v>6000</v>
      </c>
      <c r="BU610" t="s">
        <v>6</v>
      </c>
      <c r="BV610" t="s">
        <v>31</v>
      </c>
      <c r="BW610" t="s">
        <v>42</v>
      </c>
      <c r="BX610" t="s">
        <v>3</v>
      </c>
      <c r="BY610" t="s">
        <v>41</v>
      </c>
      <c r="BZ610" t="s">
        <v>1</v>
      </c>
      <c r="CA610" t="s">
        <v>0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5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36"/>
        <v>0</v>
      </c>
      <c r="FB610" t="b">
        <f t="shared" si="137"/>
        <v>0</v>
      </c>
    </row>
    <row r="611" spans="1:158" hidden="1" x14ac:dyDescent="0.2">
      <c r="A611">
        <v>740</v>
      </c>
      <c r="B611" s="7" t="s">
        <v>274</v>
      </c>
      <c r="C611" t="s">
        <v>17</v>
      </c>
      <c r="D611">
        <v>424066130</v>
      </c>
      <c r="E611" t="s">
        <v>273</v>
      </c>
      <c r="G611" t="s">
        <v>6</v>
      </c>
      <c r="H611" s="1">
        <v>1</v>
      </c>
      <c r="I611" s="1">
        <v>1</v>
      </c>
      <c r="J611" s="1">
        <f>VLOOKUP(B611,'[4]AVL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33"/>
        <v>315</v>
      </c>
      <c r="AL611" s="1">
        <f t="shared" si="134"/>
        <v>1700</v>
      </c>
      <c r="AQ611" s="1">
        <f>VLOOKUP($B611,'[2]AVL F03 05.05.26_לעבוד'!$B$29:$H$721,6,)</f>
        <v>0</v>
      </c>
      <c r="AR611" s="1" t="s">
        <v>25</v>
      </c>
      <c r="AS611" s="1" t="s">
        <v>14</v>
      </c>
      <c r="AT611">
        <f t="shared" si="135"/>
        <v>70.5</v>
      </c>
      <c r="AU611" t="str">
        <f>VLOOKUP(B611,'[3]AVL F03 05.05.26_לעבוד'!$B$27:$B$694,1,)</f>
        <v>PX-501-0059-1920M0</v>
      </c>
      <c r="AW611" t="s">
        <v>1742</v>
      </c>
      <c r="AX611" t="s">
        <v>2</v>
      </c>
      <c r="AY611">
        <v>70.5</v>
      </c>
      <c r="AZ611" t="s">
        <v>0</v>
      </c>
      <c r="BA611">
        <v>1</v>
      </c>
      <c r="BB611" t="s">
        <v>13</v>
      </c>
      <c r="BC611">
        <v>322</v>
      </c>
      <c r="BD611">
        <v>226</v>
      </c>
      <c r="BE611" t="s">
        <v>45</v>
      </c>
      <c r="BF611">
        <v>0</v>
      </c>
      <c r="BG611">
        <v>70.5</v>
      </c>
      <c r="BH611">
        <v>20</v>
      </c>
      <c r="BI611" t="s">
        <v>11</v>
      </c>
      <c r="BJ611" t="s">
        <v>33</v>
      </c>
      <c r="BK611" t="s">
        <v>5</v>
      </c>
      <c r="BL611">
        <v>1</v>
      </c>
      <c r="BM611" t="s">
        <v>22</v>
      </c>
      <c r="BN611">
        <v>70.5</v>
      </c>
      <c r="BO611" t="s">
        <v>5</v>
      </c>
      <c r="BP611">
        <v>1</v>
      </c>
      <c r="BQ611" t="s">
        <v>5</v>
      </c>
      <c r="BR611" t="s">
        <v>8</v>
      </c>
      <c r="BS611" t="s">
        <v>32</v>
      </c>
      <c r="BT611">
        <v>1700</v>
      </c>
      <c r="BU611" t="s">
        <v>6</v>
      </c>
      <c r="BV611" t="s">
        <v>31</v>
      </c>
      <c r="BW611" t="s">
        <v>50</v>
      </c>
      <c r="BX611" t="s">
        <v>3</v>
      </c>
      <c r="BY611" t="s">
        <v>2</v>
      </c>
      <c r="BZ611" t="s">
        <v>1</v>
      </c>
      <c r="CA611" t="s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36"/>
        <v>0</v>
      </c>
      <c r="FB611" t="b">
        <f t="shared" si="137"/>
        <v>0</v>
      </c>
    </row>
    <row r="612" spans="1:158" hidden="1" x14ac:dyDescent="0.2">
      <c r="A612">
        <v>742</v>
      </c>
      <c r="B612" s="7" t="s">
        <v>272</v>
      </c>
      <c r="C612" t="s">
        <v>17</v>
      </c>
      <c r="D612">
        <v>400567121</v>
      </c>
      <c r="E612" t="s">
        <v>271</v>
      </c>
      <c r="F612">
        <v>400856507</v>
      </c>
      <c r="G612" t="s">
        <v>6</v>
      </c>
      <c r="H612" s="1">
        <v>2</v>
      </c>
      <c r="I612" s="1">
        <v>6</v>
      </c>
      <c r="J612" s="1">
        <f>VLOOKUP(B612,'[4]AVL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33"/>
        <v>1890</v>
      </c>
      <c r="AL612" s="1">
        <f t="shared" si="134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26</v>
      </c>
      <c r="AQ612" s="1">
        <f>VLOOKUP($B612,'[2]AVL F03 05.05.26_לעבוד'!$B$29:$H$721,6,)</f>
        <v>0</v>
      </c>
      <c r="AR612" s="1" t="s">
        <v>25</v>
      </c>
      <c r="AS612" s="1" t="s">
        <v>14</v>
      </c>
      <c r="AT612">
        <f t="shared" si="135"/>
        <v>13.200000000000001</v>
      </c>
      <c r="AU612" t="str">
        <f>VLOOKUP(B612,'[3]AVL F03 05.05.26_לעבוד'!$B$27:$B$694,1,)</f>
        <v>REF192ESZ-REEL7</v>
      </c>
      <c r="AW612" t="s">
        <v>1744</v>
      </c>
      <c r="AX612">
        <v>1</v>
      </c>
      <c r="AY612">
        <v>2.2000000000000002</v>
      </c>
      <c r="AZ612" t="s">
        <v>0</v>
      </c>
      <c r="BA612">
        <v>2</v>
      </c>
      <c r="BB612" t="s">
        <v>13</v>
      </c>
      <c r="BC612">
        <v>100</v>
      </c>
      <c r="BD612">
        <v>120</v>
      </c>
      <c r="BE612" t="s">
        <v>270</v>
      </c>
      <c r="BF612">
        <v>0</v>
      </c>
      <c r="BG612">
        <v>2.2000000000000002</v>
      </c>
      <c r="BH612">
        <v>20</v>
      </c>
      <c r="BI612" t="s">
        <v>11</v>
      </c>
      <c r="BJ612" t="s">
        <v>44</v>
      </c>
      <c r="BK612" t="s">
        <v>5</v>
      </c>
      <c r="BL612">
        <v>1</v>
      </c>
      <c r="BM612" t="s">
        <v>22</v>
      </c>
      <c r="BN612">
        <v>2.2000000000000002</v>
      </c>
      <c r="BO612" t="s">
        <v>5</v>
      </c>
      <c r="BP612">
        <v>1</v>
      </c>
      <c r="BQ612" t="s">
        <v>5</v>
      </c>
      <c r="BR612" t="s">
        <v>8</v>
      </c>
      <c r="BS612" t="s">
        <v>43</v>
      </c>
      <c r="BT612">
        <v>1000</v>
      </c>
      <c r="BU612" t="s">
        <v>6</v>
      </c>
      <c r="BV612" t="s">
        <v>31</v>
      </c>
      <c r="BW612" t="s">
        <v>42</v>
      </c>
      <c r="BX612" t="s">
        <v>3</v>
      </c>
      <c r="BY612">
        <v>1</v>
      </c>
      <c r="BZ612" t="s">
        <v>29</v>
      </c>
      <c r="CA612" t="s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36"/>
        <v>0</v>
      </c>
      <c r="FB612" t="b">
        <f t="shared" si="137"/>
        <v>0</v>
      </c>
    </row>
    <row r="613" spans="1:158" hidden="1" x14ac:dyDescent="0.2">
      <c r="A613">
        <v>746</v>
      </c>
      <c r="B613" s="7" t="s">
        <v>269</v>
      </c>
      <c r="C613" t="s">
        <v>17</v>
      </c>
      <c r="D613" t="s">
        <v>268</v>
      </c>
      <c r="E613" t="s">
        <v>267</v>
      </c>
      <c r="G613" t="s">
        <v>263</v>
      </c>
      <c r="H613" s="1">
        <v>2</v>
      </c>
      <c r="I613" s="1" t="s">
        <v>262</v>
      </c>
      <c r="J613" s="1" t="str">
        <f>VLOOKUP(B613,'[4]AVL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33"/>
        <v>47.250000000000007</v>
      </c>
      <c r="AL613" s="1">
        <f t="shared" si="134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85</v>
      </c>
      <c r="AQ613" s="1">
        <f>VLOOKUP($B613,'[2]AVL F03 05.05.26_לעבוד'!$B$29:$H$721,6,)</f>
        <v>0</v>
      </c>
      <c r="AR613" s="1" t="s">
        <v>78</v>
      </c>
      <c r="AS613" s="1" t="s">
        <v>14</v>
      </c>
      <c r="AT613">
        <f t="shared" si="135"/>
        <v>2.4555000000000007</v>
      </c>
      <c r="AU613" t="str">
        <f>VLOOKUP(B613,'[3]AVL F03 05.05.26_לעבוד'!$B$27:$B$694,1,)</f>
        <v>SALDAVEX F 0.12MM</v>
      </c>
      <c r="AW613" t="s">
        <v>1785</v>
      </c>
      <c r="AX613">
        <v>1</v>
      </c>
      <c r="AY613">
        <v>16.37</v>
      </c>
      <c r="AZ613" t="s">
        <v>0</v>
      </c>
      <c r="BA613">
        <v>2</v>
      </c>
      <c r="BB613" t="s">
        <v>13</v>
      </c>
      <c r="BC613">
        <v>322</v>
      </c>
      <c r="BD613">
        <v>60</v>
      </c>
      <c r="BE613" t="s">
        <v>131</v>
      </c>
      <c r="BF613">
        <v>0</v>
      </c>
      <c r="BG613">
        <v>16.37</v>
      </c>
      <c r="BH613">
        <v>20</v>
      </c>
      <c r="BI613" t="s">
        <v>11</v>
      </c>
      <c r="BJ613" t="s">
        <v>260</v>
      </c>
      <c r="BK613" t="s">
        <v>129</v>
      </c>
      <c r="BL613" t="s">
        <v>5</v>
      </c>
      <c r="BM613" t="s">
        <v>22</v>
      </c>
      <c r="BN613">
        <v>16.37</v>
      </c>
      <c r="BO613" t="s">
        <v>5</v>
      </c>
      <c r="BP613">
        <v>1</v>
      </c>
      <c r="BQ613" t="s">
        <v>5</v>
      </c>
      <c r="BR613" t="s">
        <v>8</v>
      </c>
      <c r="BS613" t="s">
        <v>259</v>
      </c>
      <c r="BT613">
        <v>1</v>
      </c>
      <c r="BU613" t="s">
        <v>258</v>
      </c>
      <c r="BV613" t="s">
        <v>5</v>
      </c>
      <c r="BW613" t="s">
        <v>257</v>
      </c>
      <c r="BX613" t="s">
        <v>3</v>
      </c>
      <c r="BY613">
        <v>1</v>
      </c>
      <c r="BZ613">
        <v>0</v>
      </c>
      <c r="CA613" t="s">
        <v>255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50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45.5</v>
      </c>
      <c r="DN613">
        <f>SUM($CB613,$CC613:CK613)-SUM($EC613:EL613)</f>
        <v>34</v>
      </c>
      <c r="DO613">
        <f>SUM($CB613,$CC613:CL613)-SUM($EC613:EM613)</f>
        <v>27</v>
      </c>
      <c r="DP613">
        <f>SUM($CB613,$CC613:CM613)-SUM($EC613:EN613)</f>
        <v>20</v>
      </c>
      <c r="DQ613">
        <f>SUM($CB613,$CC613:CN613)-SUM($EC613:EO613)</f>
        <v>20</v>
      </c>
      <c r="DR613">
        <f>SUM($CB613,$CC613:CO613)-SUM($EC613:EP613)</f>
        <v>20</v>
      </c>
      <c r="DS613">
        <f>SUM($CB613,$CC613:CP613)-SUM($EC613:EQ613)</f>
        <v>20</v>
      </c>
      <c r="DT613">
        <f>SUM($CB613,$CC613:CQ613)-SUM($EC613:ER613)</f>
        <v>20</v>
      </c>
      <c r="DU613">
        <f>SUM($CB613,$CC613:CR613)-SUM($EC613:ES613)</f>
        <v>20</v>
      </c>
      <c r="DV613">
        <f>SUM($CB613,$CC613:CS613)-SUM($EC613:ET613)</f>
        <v>20</v>
      </c>
      <c r="DW613">
        <f>SUM($CB613,$CC613:CT613)-SUM($EC613:EU613)</f>
        <v>20</v>
      </c>
      <c r="DX613">
        <f>SUM($CB613,$CC613:CU613)-SUM($EC613:EV613)</f>
        <v>20</v>
      </c>
      <c r="DY613">
        <f>SUM($CB613,$CC613:CV613)-SUM($EC613:EW613)</f>
        <v>20</v>
      </c>
      <c r="DZ613">
        <f>SUM($CB613,$CC613:CW613)-SUM($EC613:EX613)</f>
        <v>20</v>
      </c>
      <c r="EA613">
        <f>SUM($CB613,$CC613:CX613)-SUM($EC613:EY613)</f>
        <v>20</v>
      </c>
      <c r="EB613">
        <f>SUM($CB613,$CC613:CY613)-SUM($EC613:EZ613)</f>
        <v>20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7</v>
      </c>
      <c r="EN613" cm="1">
        <f t="array" ref="EN613">SUMPRODUCT($K613:$AJ613,TRANSPOSE(EN$4:EN$29))</f>
        <v>7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36"/>
        <v>0</v>
      </c>
      <c r="FB613" t="b">
        <f t="shared" si="137"/>
        <v>0</v>
      </c>
    </row>
    <row r="614" spans="1:158" hidden="1" x14ac:dyDescent="0.2">
      <c r="A614">
        <v>747</v>
      </c>
      <c r="B614" s="7" t="s">
        <v>266</v>
      </c>
      <c r="C614" t="s">
        <v>17</v>
      </c>
      <c r="D614" t="s">
        <v>265</v>
      </c>
      <c r="E614" t="s">
        <v>264</v>
      </c>
      <c r="G614" t="s">
        <v>263</v>
      </c>
      <c r="H614" s="1">
        <v>2</v>
      </c>
      <c r="I614" s="1" t="s">
        <v>262</v>
      </c>
      <c r="J614" s="1" t="str">
        <f>VLOOKUP(B614,'[4]AVL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33"/>
        <v>15.75</v>
      </c>
      <c r="AL614" s="1">
        <f t="shared" si="134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85</v>
      </c>
      <c r="AQ614" s="1">
        <f>VLOOKUP($B614,'[2]AVL F03 05.05.26_לעבוד'!$B$29:$H$721,6,)</f>
        <v>0</v>
      </c>
      <c r="AR614" s="1" t="s">
        <v>78</v>
      </c>
      <c r="AS614" s="1" t="s">
        <v>14</v>
      </c>
      <c r="AT614">
        <f t="shared" si="135"/>
        <v>0.88100000000000012</v>
      </c>
      <c r="AU614" t="str">
        <f>VLOOKUP(B614,'[3]AVL F03 05.05.26_לעבוד'!$B$27:$B$694,1,)</f>
        <v>SALDAVEX F 0.20MM</v>
      </c>
      <c r="AW614" t="s">
        <v>1785</v>
      </c>
      <c r="AX614" t="s">
        <v>256</v>
      </c>
      <c r="AY614">
        <v>17.62</v>
      </c>
      <c r="AZ614" t="s">
        <v>0</v>
      </c>
      <c r="BA614">
        <v>2</v>
      </c>
      <c r="BB614" t="s">
        <v>261</v>
      </c>
      <c r="BC614">
        <v>102</v>
      </c>
      <c r="BD614">
        <v>60</v>
      </c>
      <c r="BE614" t="s">
        <v>131</v>
      </c>
      <c r="BF614">
        <v>5</v>
      </c>
      <c r="BG614">
        <v>17.62</v>
      </c>
      <c r="BH614">
        <v>20</v>
      </c>
      <c r="BI614" t="s">
        <v>11</v>
      </c>
      <c r="BJ614" t="s">
        <v>260</v>
      </c>
      <c r="BK614" t="s">
        <v>129</v>
      </c>
      <c r="BL614" t="s">
        <v>5</v>
      </c>
      <c r="BM614" t="s">
        <v>9</v>
      </c>
      <c r="BN614">
        <v>17.62</v>
      </c>
      <c r="BO614" t="s">
        <v>5</v>
      </c>
      <c r="BP614">
        <v>1</v>
      </c>
      <c r="BQ614" t="s">
        <v>5</v>
      </c>
      <c r="BR614" t="s">
        <v>8</v>
      </c>
      <c r="BS614" t="s">
        <v>259</v>
      </c>
      <c r="BT614">
        <v>1</v>
      </c>
      <c r="BU614" t="s">
        <v>258</v>
      </c>
      <c r="BV614" t="s">
        <v>5</v>
      </c>
      <c r="BW614" t="s">
        <v>257</v>
      </c>
      <c r="BX614" t="s">
        <v>3</v>
      </c>
      <c r="BY614" t="s">
        <v>256</v>
      </c>
      <c r="BZ614" t="s">
        <v>1</v>
      </c>
      <c r="CA614" t="s">
        <v>255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14.5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0</v>
      </c>
      <c r="EN614" cm="1">
        <f t="array" ref="EN614">SUMPRODUCT($K614:$AJ614,TRANSPOSE(EN$4:EN$29))</f>
        <v>4.5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36"/>
        <v>0</v>
      </c>
      <c r="FB614" t="b">
        <f t="shared" si="137"/>
        <v>0</v>
      </c>
    </row>
    <row r="615" spans="1:158" hidden="1" x14ac:dyDescent="0.2">
      <c r="A615">
        <v>748</v>
      </c>
      <c r="B615" s="7" t="s">
        <v>254</v>
      </c>
      <c r="C615" t="s">
        <v>17</v>
      </c>
      <c r="D615">
        <v>400455509</v>
      </c>
      <c r="E615" t="s">
        <v>253</v>
      </c>
      <c r="G615" t="s">
        <v>6</v>
      </c>
      <c r="H615" s="1">
        <v>1</v>
      </c>
      <c r="I615" s="1">
        <v>3</v>
      </c>
      <c r="J615" s="1">
        <f>VLOOKUP(B615,'[4]AVL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33"/>
        <v>945</v>
      </c>
      <c r="AL615" s="1">
        <f t="shared" si="134"/>
        <v>945</v>
      </c>
      <c r="AP615" s="1" t="s">
        <v>85</v>
      </c>
      <c r="AQ615" s="1" t="str">
        <f>VLOOKUP($B615,'[2]AVL F03 05.05.26_לעבוד'!$B$29:$H$721,6,)</f>
        <v xml:space="preserve"> </v>
      </c>
      <c r="AR615" s="1" t="s">
        <v>78</v>
      </c>
      <c r="AS615" s="1" t="s">
        <v>14</v>
      </c>
      <c r="AT615">
        <f t="shared" si="135"/>
        <v>4.83</v>
      </c>
      <c r="AU615" t="str">
        <f>VLOOKUP(B615,'[3]AVL F03 05.05.26_לעבוד'!$B$27:$B$694,1,)</f>
        <v>SBB-5089Z</v>
      </c>
      <c r="AW615" t="s">
        <v>1785</v>
      </c>
      <c r="AX615">
        <v>1</v>
      </c>
      <c r="AY615">
        <v>1.6099999999999999</v>
      </c>
      <c r="AZ615" t="s">
        <v>0</v>
      </c>
      <c r="BA615">
        <v>1</v>
      </c>
      <c r="BB615" t="s">
        <v>13</v>
      </c>
      <c r="BC615">
        <v>317</v>
      </c>
      <c r="BD615">
        <v>155</v>
      </c>
      <c r="BE615" t="s">
        <v>53</v>
      </c>
      <c r="BF615">
        <v>0</v>
      </c>
      <c r="BG615">
        <v>1.6099999999999999</v>
      </c>
      <c r="BH615">
        <v>60</v>
      </c>
      <c r="BI615" t="s">
        <v>11</v>
      </c>
      <c r="BJ615" t="s">
        <v>33</v>
      </c>
      <c r="BK615" t="s">
        <v>5</v>
      </c>
      <c r="BL615">
        <v>1</v>
      </c>
      <c r="BM615" t="s">
        <v>75</v>
      </c>
      <c r="BN615">
        <v>1.6099999999999999</v>
      </c>
      <c r="BO615" t="s">
        <v>5</v>
      </c>
      <c r="BP615">
        <v>1</v>
      </c>
      <c r="BQ615" t="s">
        <v>5</v>
      </c>
      <c r="BR615" t="s">
        <v>8</v>
      </c>
      <c r="BS615" t="s">
        <v>43</v>
      </c>
      <c r="BT615">
        <v>1</v>
      </c>
      <c r="BU615" t="s">
        <v>6</v>
      </c>
      <c r="BV615" t="s">
        <v>31</v>
      </c>
      <c r="BW615" t="s">
        <v>42</v>
      </c>
      <c r="BX615" t="s">
        <v>3</v>
      </c>
      <c r="BY615">
        <v>1</v>
      </c>
      <c r="BZ615" t="s">
        <v>29</v>
      </c>
      <c r="CA615" t="s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36"/>
        <v>0</v>
      </c>
      <c r="FB615" t="b">
        <f t="shared" si="137"/>
        <v>0</v>
      </c>
    </row>
    <row r="616" spans="1:158" hidden="1" x14ac:dyDescent="0.2">
      <c r="A616">
        <v>750</v>
      </c>
      <c r="B616" s="7" t="s">
        <v>252</v>
      </c>
      <c r="C616" t="s">
        <v>17</v>
      </c>
      <c r="D616">
        <v>422442008</v>
      </c>
      <c r="E616" t="s">
        <v>251</v>
      </c>
      <c r="G616" t="s">
        <v>6</v>
      </c>
      <c r="H616" s="1">
        <v>1</v>
      </c>
      <c r="I616" s="1">
        <v>1</v>
      </c>
      <c r="J616" s="1">
        <f>VLOOKUP(B616,'[4]AVL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33"/>
        <v>315</v>
      </c>
      <c r="AL616" s="1">
        <f t="shared" si="134"/>
        <v>325</v>
      </c>
      <c r="AQ616" s="1">
        <f>VLOOKUP($B616,'[2]AVL F03 05.05.26_לעבוד'!$B$29:$H$721,6,)</f>
        <v>0</v>
      </c>
      <c r="AR616" s="1" t="s">
        <v>25</v>
      </c>
      <c r="AS616" s="1" t="s">
        <v>14</v>
      </c>
      <c r="AT616">
        <f t="shared" si="135"/>
        <v>8.16</v>
      </c>
      <c r="AU616" t="str">
        <f>VLOOKUP(B616,'[3]AVL F03 05.05.26_לעבוד'!$B$27:$B$694,1,)</f>
        <v>SEAF-20-06.0-S-06-1-AKTR</v>
      </c>
      <c r="AW616" t="s">
        <v>1755</v>
      </c>
      <c r="AX616" t="s">
        <v>56</v>
      </c>
      <c r="AY616">
        <v>8.16</v>
      </c>
      <c r="AZ616" t="s">
        <v>0</v>
      </c>
      <c r="BA616">
        <v>1</v>
      </c>
      <c r="BB616" t="s">
        <v>13</v>
      </c>
      <c r="BC616">
        <v>357</v>
      </c>
      <c r="BD616">
        <v>97</v>
      </c>
      <c r="BE616" t="s">
        <v>57</v>
      </c>
      <c r="BF616">
        <v>0</v>
      </c>
      <c r="BG616">
        <v>8.16</v>
      </c>
      <c r="BH616">
        <v>20</v>
      </c>
      <c r="BI616" t="s">
        <v>11</v>
      </c>
      <c r="BJ616" t="s">
        <v>10</v>
      </c>
      <c r="BK616" t="s">
        <v>5</v>
      </c>
      <c r="BL616">
        <v>1</v>
      </c>
      <c r="BM616" t="s">
        <v>38</v>
      </c>
      <c r="BN616">
        <v>8.16</v>
      </c>
      <c r="BO616" t="s">
        <v>5</v>
      </c>
      <c r="BP616">
        <v>1</v>
      </c>
      <c r="BQ616" t="s">
        <v>5</v>
      </c>
      <c r="BR616" t="s">
        <v>8</v>
      </c>
      <c r="BS616" t="s">
        <v>7</v>
      </c>
      <c r="BT616">
        <v>325</v>
      </c>
      <c r="BU616" t="s">
        <v>6</v>
      </c>
      <c r="BV616" t="s">
        <v>31</v>
      </c>
      <c r="BW616" t="s">
        <v>4</v>
      </c>
      <c r="BX616" t="s">
        <v>3</v>
      </c>
      <c r="BY616" t="s">
        <v>56</v>
      </c>
      <c r="BZ616" t="s">
        <v>1</v>
      </c>
      <c r="CA616" t="s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36"/>
        <v>0</v>
      </c>
      <c r="FB616" t="b">
        <f t="shared" si="137"/>
        <v>0</v>
      </c>
    </row>
    <row r="617" spans="1:158" hidden="1" x14ac:dyDescent="0.2">
      <c r="A617">
        <v>751</v>
      </c>
      <c r="B617" s="7" t="s">
        <v>250</v>
      </c>
      <c r="C617" t="s">
        <v>17</v>
      </c>
      <c r="D617">
        <v>402240198</v>
      </c>
      <c r="E617" t="s">
        <v>243</v>
      </c>
      <c r="G617" t="s">
        <v>6</v>
      </c>
      <c r="H617" s="1">
        <v>1</v>
      </c>
      <c r="I617" s="1">
        <v>4</v>
      </c>
      <c r="J617" s="1">
        <f>VLOOKUP(B617,'[4]AVL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33"/>
        <v>1260</v>
      </c>
      <c r="AL617" s="1">
        <f t="shared" si="134"/>
        <v>1350</v>
      </c>
      <c r="AQ617" s="1">
        <f>VLOOKUP($B617,'[2]AVL F03 05.05.26_לעבוד'!$B$29:$H$721,6,)</f>
        <v>0</v>
      </c>
      <c r="AR617" s="1" t="s">
        <v>25</v>
      </c>
      <c r="AS617" s="1" t="s">
        <v>14</v>
      </c>
      <c r="AT617">
        <f t="shared" si="135"/>
        <v>29.36</v>
      </c>
      <c r="AU617" t="str">
        <f>VLOOKUP(B617,'[3]AVL F03 05.05.26_לעבוד'!$B$27:$B$694,1,)</f>
        <v>SEAF-30-06-S-06-1-A-K-TR</v>
      </c>
      <c r="AW617" t="s">
        <v>1755</v>
      </c>
      <c r="AX617" t="s">
        <v>56</v>
      </c>
      <c r="AY617">
        <v>7.34</v>
      </c>
      <c r="AZ617" t="s">
        <v>0</v>
      </c>
      <c r="BA617">
        <v>1</v>
      </c>
      <c r="BB617" t="s">
        <v>13</v>
      </c>
      <c r="BC617">
        <v>357</v>
      </c>
      <c r="BD617">
        <v>157</v>
      </c>
      <c r="BE617" t="s">
        <v>57</v>
      </c>
      <c r="BF617">
        <v>0</v>
      </c>
      <c r="BG617">
        <v>7.34</v>
      </c>
      <c r="BH617">
        <v>20</v>
      </c>
      <c r="BI617" t="s">
        <v>11</v>
      </c>
      <c r="BJ617" t="s">
        <v>10</v>
      </c>
      <c r="BK617" t="s">
        <v>5</v>
      </c>
      <c r="BL617">
        <v>1</v>
      </c>
      <c r="BM617" t="s">
        <v>38</v>
      </c>
      <c r="BN617">
        <v>7.34</v>
      </c>
      <c r="BO617" t="s">
        <v>5</v>
      </c>
      <c r="BP617">
        <v>1</v>
      </c>
      <c r="BQ617" t="s">
        <v>5</v>
      </c>
      <c r="BR617" t="s">
        <v>8</v>
      </c>
      <c r="BS617" t="s">
        <v>7</v>
      </c>
      <c r="BT617">
        <v>225</v>
      </c>
      <c r="BU617" t="s">
        <v>6</v>
      </c>
      <c r="BV617" t="s">
        <v>31</v>
      </c>
      <c r="BW617" t="s">
        <v>4</v>
      </c>
      <c r="BX617" t="s">
        <v>3</v>
      </c>
      <c r="BY617" t="s">
        <v>56</v>
      </c>
      <c r="BZ617" t="s">
        <v>1</v>
      </c>
      <c r="CA617" t="s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36"/>
        <v>0</v>
      </c>
      <c r="FB617" t="b">
        <f t="shared" si="137"/>
        <v>0</v>
      </c>
    </row>
    <row r="618" spans="1:158" hidden="1" x14ac:dyDescent="0.2">
      <c r="A618">
        <v>752</v>
      </c>
      <c r="B618" s="7" t="s">
        <v>249</v>
      </c>
      <c r="C618" t="s">
        <v>17</v>
      </c>
      <c r="D618">
        <v>405370579</v>
      </c>
      <c r="E618" t="s">
        <v>241</v>
      </c>
      <c r="G618" t="s">
        <v>6</v>
      </c>
      <c r="H618" s="1">
        <v>1</v>
      </c>
      <c r="I618" s="1">
        <v>16</v>
      </c>
      <c r="J618" s="1">
        <f>VLOOKUP(B618,'[4]AVL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33"/>
        <v>5040</v>
      </c>
      <c r="AL618" s="1">
        <f t="shared" si="134"/>
        <v>5625</v>
      </c>
      <c r="AQ618" s="1">
        <f>VLOOKUP($B618,'[2]AVL F03 05.05.26_לעבוד'!$B$29:$H$721,6,)</f>
        <v>0</v>
      </c>
      <c r="AR618" s="1" t="s">
        <v>25</v>
      </c>
      <c r="AS618" s="1" t="s">
        <v>14</v>
      </c>
      <c r="AT618">
        <f t="shared" si="135"/>
        <v>121.92</v>
      </c>
      <c r="AU618" t="str">
        <f>VLOOKUP(B618,'[3]AVL F03 05.05.26_לעבוד'!$B$27:$B$694,1,)</f>
        <v>SEAF8-10-05.0-STL-04-1</v>
      </c>
      <c r="AW618" t="s">
        <v>1755</v>
      </c>
      <c r="AX618" t="s">
        <v>56</v>
      </c>
      <c r="AY618">
        <v>7.62</v>
      </c>
      <c r="AZ618" t="s">
        <v>0</v>
      </c>
      <c r="BA618">
        <v>1</v>
      </c>
      <c r="BB618" t="s">
        <v>13</v>
      </c>
      <c r="BC618">
        <v>322</v>
      </c>
      <c r="BD618">
        <v>118</v>
      </c>
      <c r="BE618" t="s">
        <v>57</v>
      </c>
      <c r="BF618">
        <v>0</v>
      </c>
      <c r="BG618">
        <v>7.62</v>
      </c>
      <c r="BH618">
        <v>20</v>
      </c>
      <c r="BI618" t="s">
        <v>11</v>
      </c>
      <c r="BJ618" t="s">
        <v>10</v>
      </c>
      <c r="BK618" t="s">
        <v>5</v>
      </c>
      <c r="BL618">
        <v>1</v>
      </c>
      <c r="BM618" t="s">
        <v>38</v>
      </c>
      <c r="BN618">
        <v>7.62</v>
      </c>
      <c r="BO618" t="s">
        <v>5</v>
      </c>
      <c r="BP618">
        <v>1</v>
      </c>
      <c r="BQ618" t="s">
        <v>5</v>
      </c>
      <c r="BR618" t="s">
        <v>8</v>
      </c>
      <c r="BS618" t="s">
        <v>7</v>
      </c>
      <c r="BT618">
        <v>625</v>
      </c>
      <c r="BU618" t="s">
        <v>6</v>
      </c>
      <c r="BV618" t="s">
        <v>31</v>
      </c>
      <c r="BW618" t="s">
        <v>4</v>
      </c>
      <c r="BX618" t="s">
        <v>3</v>
      </c>
      <c r="BY618" t="s">
        <v>56</v>
      </c>
      <c r="BZ618" t="s">
        <v>1</v>
      </c>
      <c r="CA618" t="s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36"/>
        <v>0</v>
      </c>
      <c r="FB618" t="b">
        <f t="shared" si="137"/>
        <v>0</v>
      </c>
    </row>
    <row r="619" spans="1:158" hidden="1" x14ac:dyDescent="0.2">
      <c r="A619">
        <v>753</v>
      </c>
      <c r="B619" s="7" t="s">
        <v>248</v>
      </c>
      <c r="C619" t="s">
        <v>36</v>
      </c>
      <c r="D619">
        <v>421865762</v>
      </c>
      <c r="E619" t="s">
        <v>247</v>
      </c>
      <c r="G619" t="s">
        <v>6</v>
      </c>
      <c r="H619" s="1">
        <v>1</v>
      </c>
      <c r="I619" s="1">
        <v>1</v>
      </c>
      <c r="J619" s="1">
        <f>VLOOKUP(B619,'[4]AVL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33"/>
        <v>315</v>
      </c>
      <c r="AL619" s="1">
        <f t="shared" si="134"/>
        <v>500</v>
      </c>
      <c r="AQ619" s="1">
        <f>VLOOKUP($B619,'[2]AVL F03 05.05.26_לעבוד'!$B$29:$H$721,6,)</f>
        <v>0</v>
      </c>
      <c r="AR619" s="1" t="s">
        <v>25</v>
      </c>
      <c r="AS619" s="1" t="s">
        <v>14</v>
      </c>
      <c r="AT619">
        <f t="shared" si="135"/>
        <v>16.48</v>
      </c>
      <c r="AU619" t="str">
        <f>VLOOKUP(B619,'[3]AVL F03 05.05.26_לעבוד'!$B$27:$B$694,1,)</f>
        <v>SEAF8-20-05.0-S-10-3</v>
      </c>
      <c r="AW619" t="s">
        <v>1755</v>
      </c>
      <c r="AX619" t="s">
        <v>56</v>
      </c>
      <c r="AY619">
        <v>16.48</v>
      </c>
      <c r="AZ619" t="s">
        <v>0</v>
      </c>
      <c r="BA619">
        <v>1</v>
      </c>
      <c r="BB619" t="s">
        <v>13</v>
      </c>
      <c r="BC619">
        <v>322</v>
      </c>
      <c r="BD619">
        <v>110</v>
      </c>
      <c r="BE619" t="s">
        <v>57</v>
      </c>
      <c r="BF619">
        <v>0</v>
      </c>
      <c r="BG619">
        <v>16.48</v>
      </c>
      <c r="BH619">
        <v>20</v>
      </c>
      <c r="BI619" t="s">
        <v>11</v>
      </c>
      <c r="BJ619" t="s">
        <v>10</v>
      </c>
      <c r="BK619" t="s">
        <v>5</v>
      </c>
      <c r="BL619">
        <v>1</v>
      </c>
      <c r="BM619" t="s">
        <v>38</v>
      </c>
      <c r="BN619">
        <v>16.48</v>
      </c>
      <c r="BO619" t="s">
        <v>5</v>
      </c>
      <c r="BP619">
        <v>1</v>
      </c>
      <c r="BQ619" t="s">
        <v>5</v>
      </c>
      <c r="BR619" t="s">
        <v>8</v>
      </c>
      <c r="BS619" t="s">
        <v>7</v>
      </c>
      <c r="BT619">
        <v>250</v>
      </c>
      <c r="BU619" t="s">
        <v>6</v>
      </c>
      <c r="BV619" t="s">
        <v>31</v>
      </c>
      <c r="BW619" t="s">
        <v>4</v>
      </c>
      <c r="BX619" t="s">
        <v>3</v>
      </c>
      <c r="BY619" t="s">
        <v>56</v>
      </c>
      <c r="BZ619" t="s">
        <v>1</v>
      </c>
      <c r="CA619" t="s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36"/>
        <v>0</v>
      </c>
      <c r="FB619" t="b">
        <f t="shared" si="137"/>
        <v>0</v>
      </c>
    </row>
    <row r="620" spans="1:158" hidden="1" x14ac:dyDescent="0.2">
      <c r="A620">
        <v>754</v>
      </c>
      <c r="B620" s="7" t="s">
        <v>246</v>
      </c>
      <c r="C620" t="s">
        <v>17</v>
      </c>
      <c r="D620">
        <v>422068889</v>
      </c>
      <c r="E620" t="s">
        <v>245</v>
      </c>
      <c r="G620" t="s">
        <v>6</v>
      </c>
      <c r="H620" s="1">
        <v>1</v>
      </c>
      <c r="I620" s="1">
        <v>1</v>
      </c>
      <c r="J620" s="1">
        <f>VLOOKUP(B620,'[4]AVL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33"/>
        <v>315</v>
      </c>
      <c r="AL620" s="1">
        <f t="shared" si="134"/>
        <v>375</v>
      </c>
      <c r="AQ620" s="1">
        <f>VLOOKUP($B620,'[2]AVL F03 05.05.26_לעבוד'!$B$29:$H$721,6,)</f>
        <v>0</v>
      </c>
      <c r="AR620" s="1" t="s">
        <v>25</v>
      </c>
      <c r="AS620" s="1" t="s">
        <v>14</v>
      </c>
      <c r="AT620">
        <f t="shared" si="135"/>
        <v>12.26</v>
      </c>
      <c r="AU620" t="str">
        <f>VLOOKUP(B620,'[3]AVL F03 05.05.26_לעבוד'!$B$27:$B$694,1,)</f>
        <v>SEAM-20-09.0-S-06-2-AKTR</v>
      </c>
      <c r="AW620" t="s">
        <v>1755</v>
      </c>
      <c r="AX620" t="s">
        <v>56</v>
      </c>
      <c r="AY620">
        <v>12.26</v>
      </c>
      <c r="AZ620" t="s">
        <v>0</v>
      </c>
      <c r="BA620">
        <v>1</v>
      </c>
      <c r="BB620" t="s">
        <v>13</v>
      </c>
      <c r="BC620">
        <v>322</v>
      </c>
      <c r="BD620">
        <v>65</v>
      </c>
      <c r="BE620" t="s">
        <v>57</v>
      </c>
      <c r="BF620">
        <v>0</v>
      </c>
      <c r="BG620">
        <v>12.26</v>
      </c>
      <c r="BH620">
        <v>20</v>
      </c>
      <c r="BI620" t="s">
        <v>11</v>
      </c>
      <c r="BJ620" t="s">
        <v>10</v>
      </c>
      <c r="BK620" t="s">
        <v>5</v>
      </c>
      <c r="BL620">
        <v>1</v>
      </c>
      <c r="BM620" t="s">
        <v>38</v>
      </c>
      <c r="BN620">
        <v>12.26</v>
      </c>
      <c r="BO620" t="s">
        <v>5</v>
      </c>
      <c r="BP620">
        <v>1</v>
      </c>
      <c r="BQ620" t="s">
        <v>5</v>
      </c>
      <c r="BR620" t="s">
        <v>8</v>
      </c>
      <c r="BS620" t="s">
        <v>7</v>
      </c>
      <c r="BT620">
        <v>125</v>
      </c>
      <c r="BU620" t="s">
        <v>6</v>
      </c>
      <c r="BV620" t="s">
        <v>31</v>
      </c>
      <c r="BW620" t="s">
        <v>4</v>
      </c>
      <c r="BX620" t="s">
        <v>3</v>
      </c>
      <c r="BY620" t="s">
        <v>56</v>
      </c>
      <c r="BZ620" t="s">
        <v>1</v>
      </c>
      <c r="CA620" t="s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36"/>
        <v>0</v>
      </c>
      <c r="FB620" t="b">
        <f t="shared" si="137"/>
        <v>0</v>
      </c>
    </row>
    <row r="621" spans="1:158" hidden="1" x14ac:dyDescent="0.2">
      <c r="A621">
        <v>755</v>
      </c>
      <c r="B621" s="7" t="s">
        <v>244</v>
      </c>
      <c r="C621" t="s">
        <v>17</v>
      </c>
      <c r="D621">
        <v>402240193</v>
      </c>
      <c r="E621" t="s">
        <v>243</v>
      </c>
      <c r="G621" t="s">
        <v>6</v>
      </c>
      <c r="H621" s="1">
        <v>2</v>
      </c>
      <c r="I621" s="1">
        <v>4</v>
      </c>
      <c r="J621" s="1">
        <f>VLOOKUP(B621,'[4]AVL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33"/>
        <v>1260</v>
      </c>
      <c r="AL621" s="1">
        <f t="shared" si="134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107</v>
      </c>
      <c r="AQ621" s="1">
        <f>VLOOKUP($B621,'[2]AVL F03 05.05.26_לעבוד'!$B$29:$H$721,6,)</f>
        <v>0</v>
      </c>
      <c r="AR621" s="1" t="s">
        <v>25</v>
      </c>
      <c r="AS621" s="1" t="s">
        <v>14</v>
      </c>
      <c r="AT621">
        <f t="shared" si="135"/>
        <v>46.32</v>
      </c>
      <c r="AU621" t="str">
        <f>VLOOKUP(B621,'[3]AVL F03 05.05.26_לעבוד'!$B$27:$B$694,1,)</f>
        <v>SEAM-30-03-S-06-1-A-K-TR</v>
      </c>
      <c r="AW621" t="s">
        <v>1755</v>
      </c>
      <c r="AX621" t="s">
        <v>56</v>
      </c>
      <c r="AY621">
        <v>11.58</v>
      </c>
      <c r="AZ621" t="s">
        <v>0</v>
      </c>
      <c r="BA621">
        <v>2</v>
      </c>
      <c r="BB621" t="s">
        <v>13</v>
      </c>
      <c r="BC621">
        <v>98</v>
      </c>
      <c r="BD621">
        <v>107</v>
      </c>
      <c r="BE621" t="s">
        <v>57</v>
      </c>
      <c r="BF621">
        <v>0</v>
      </c>
      <c r="BG621">
        <v>11.58</v>
      </c>
      <c r="BH621">
        <v>20</v>
      </c>
      <c r="BI621" t="s">
        <v>11</v>
      </c>
      <c r="BJ621" t="s">
        <v>10</v>
      </c>
      <c r="BK621" t="s">
        <v>5</v>
      </c>
      <c r="BL621">
        <v>1</v>
      </c>
      <c r="BM621" t="s">
        <v>22</v>
      </c>
      <c r="BN621">
        <v>11.58</v>
      </c>
      <c r="BO621" t="s">
        <v>5</v>
      </c>
      <c r="BP621">
        <v>1</v>
      </c>
      <c r="BQ621" t="s">
        <v>5</v>
      </c>
      <c r="BR621" t="s">
        <v>8</v>
      </c>
      <c r="BS621" t="s">
        <v>7</v>
      </c>
      <c r="BT621">
        <v>200</v>
      </c>
      <c r="BU621" t="s">
        <v>6</v>
      </c>
      <c r="BV621" t="s">
        <v>31</v>
      </c>
      <c r="BW621" t="s">
        <v>4</v>
      </c>
      <c r="BX621" t="s">
        <v>3</v>
      </c>
      <c r="BY621" t="s">
        <v>56</v>
      </c>
      <c r="BZ621" t="s">
        <v>1</v>
      </c>
      <c r="CA621" t="s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36"/>
        <v>0</v>
      </c>
      <c r="FB621" t="b">
        <f t="shared" si="137"/>
        <v>0</v>
      </c>
    </row>
    <row r="622" spans="1:158" hidden="1" x14ac:dyDescent="0.2">
      <c r="A622">
        <v>756</v>
      </c>
      <c r="B622" s="7" t="s">
        <v>242</v>
      </c>
      <c r="C622" t="s">
        <v>17</v>
      </c>
      <c r="D622">
        <v>405370593</v>
      </c>
      <c r="E622" t="s">
        <v>241</v>
      </c>
      <c r="G622" t="s">
        <v>6</v>
      </c>
      <c r="H622" s="1">
        <v>1</v>
      </c>
      <c r="I622" s="1">
        <v>16</v>
      </c>
      <c r="J622" s="1">
        <f>VLOOKUP(B622,'[4]AVL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33"/>
        <v>5040</v>
      </c>
      <c r="AL622" s="1">
        <f t="shared" si="134"/>
        <v>5200</v>
      </c>
      <c r="AQ622" s="1">
        <f>VLOOKUP($B622,'[2]AVL F03 05.05.26_לעבוד'!$B$29:$H$721,6,)</f>
        <v>0</v>
      </c>
      <c r="AR622" s="1" t="s">
        <v>25</v>
      </c>
      <c r="AS622" s="1" t="s">
        <v>14</v>
      </c>
      <c r="AT622">
        <f t="shared" si="135"/>
        <v>110.4</v>
      </c>
      <c r="AU622" t="str">
        <f>VLOOKUP(B622,'[3]AVL F03 05.05.26_לעבוד'!$B$27:$B$694,1,)</f>
        <v>SEAM8-10-S02.0-STL-04-1</v>
      </c>
      <c r="AW622" t="s">
        <v>1755</v>
      </c>
      <c r="AX622" t="s">
        <v>56</v>
      </c>
      <c r="AY622">
        <v>6.9</v>
      </c>
      <c r="AZ622" t="s">
        <v>0</v>
      </c>
      <c r="BA622">
        <v>1</v>
      </c>
      <c r="BB622" t="s">
        <v>13</v>
      </c>
      <c r="BC622">
        <v>357</v>
      </c>
      <c r="BD622">
        <v>160</v>
      </c>
      <c r="BE622" t="s">
        <v>57</v>
      </c>
      <c r="BF622">
        <v>0</v>
      </c>
      <c r="BG622">
        <v>6.9</v>
      </c>
      <c r="BH622">
        <v>20</v>
      </c>
      <c r="BI622" t="s">
        <v>11</v>
      </c>
      <c r="BJ622" t="s">
        <v>10</v>
      </c>
      <c r="BK622" t="s">
        <v>5</v>
      </c>
      <c r="BL622">
        <v>1</v>
      </c>
      <c r="BM622" t="s">
        <v>38</v>
      </c>
      <c r="BN622">
        <v>6.9</v>
      </c>
      <c r="BO622" t="s">
        <v>5</v>
      </c>
      <c r="BP622">
        <v>1</v>
      </c>
      <c r="BQ622" t="s">
        <v>5</v>
      </c>
      <c r="BR622" t="s">
        <v>8</v>
      </c>
      <c r="BS622" t="s">
        <v>7</v>
      </c>
      <c r="BT622">
        <v>650</v>
      </c>
      <c r="BU622" t="s">
        <v>6</v>
      </c>
      <c r="BV622" t="s">
        <v>31</v>
      </c>
      <c r="BW622" t="s">
        <v>4</v>
      </c>
      <c r="BX622" t="s">
        <v>3</v>
      </c>
      <c r="BY622" t="s">
        <v>56</v>
      </c>
      <c r="BZ622" t="s">
        <v>1</v>
      </c>
      <c r="CA622" t="s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36"/>
        <v>0</v>
      </c>
      <c r="FB622" t="b">
        <f t="shared" si="137"/>
        <v>0</v>
      </c>
    </row>
    <row r="623" spans="1:158" hidden="1" x14ac:dyDescent="0.2">
      <c r="A623">
        <v>757</v>
      </c>
      <c r="B623" s="7" t="s">
        <v>240</v>
      </c>
      <c r="C623" t="s">
        <v>36</v>
      </c>
      <c r="D623">
        <v>421844650</v>
      </c>
      <c r="E623" t="s">
        <v>239</v>
      </c>
      <c r="G623" t="s">
        <v>6</v>
      </c>
      <c r="H623" s="1">
        <v>1</v>
      </c>
      <c r="I623" s="1">
        <v>1</v>
      </c>
      <c r="J623" s="1">
        <f>VLOOKUP(B623,'[4]AVL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33"/>
        <v>315</v>
      </c>
      <c r="AL623" s="1">
        <f t="shared" si="134"/>
        <v>375</v>
      </c>
      <c r="AQ623" s="1">
        <f>VLOOKUP($B623,'[2]AVL F03 05.05.26_לעבוד'!$B$29:$H$721,6,)</f>
        <v>0</v>
      </c>
      <c r="AR623" s="1" t="s">
        <v>25</v>
      </c>
      <c r="AS623" s="1" t="s">
        <v>14</v>
      </c>
      <c r="AT623">
        <f t="shared" si="135"/>
        <v>19.28</v>
      </c>
      <c r="AU623" t="str">
        <f>VLOOKUP(B623,'[3]AVL F03 05.05.26_לעבוד'!$B$27:$B$694,1,)</f>
        <v>SEAM8-20-S02.0-S-10-3</v>
      </c>
      <c r="AW623" t="s">
        <v>1755</v>
      </c>
      <c r="AX623" t="s">
        <v>56</v>
      </c>
      <c r="AY623">
        <v>19.28</v>
      </c>
      <c r="AZ623" t="s">
        <v>0</v>
      </c>
      <c r="BA623">
        <v>1</v>
      </c>
      <c r="BB623" t="s">
        <v>13</v>
      </c>
      <c r="BC623">
        <v>322</v>
      </c>
      <c r="BD623">
        <v>93</v>
      </c>
      <c r="BE623" t="s">
        <v>57</v>
      </c>
      <c r="BF623">
        <v>0</v>
      </c>
      <c r="BG623">
        <v>19.28</v>
      </c>
      <c r="BH623">
        <v>20</v>
      </c>
      <c r="BI623" t="s">
        <v>11</v>
      </c>
      <c r="BJ623" t="s">
        <v>10</v>
      </c>
      <c r="BK623" t="s">
        <v>5</v>
      </c>
      <c r="BL623">
        <v>1</v>
      </c>
      <c r="BM623" t="s">
        <v>38</v>
      </c>
      <c r="BN623">
        <v>19.28</v>
      </c>
      <c r="BO623" t="s">
        <v>5</v>
      </c>
      <c r="BP623">
        <v>1</v>
      </c>
      <c r="BQ623" t="s">
        <v>5</v>
      </c>
      <c r="BR623" t="s">
        <v>8</v>
      </c>
      <c r="BS623" t="s">
        <v>7</v>
      </c>
      <c r="BT623">
        <v>125</v>
      </c>
      <c r="BU623" t="s">
        <v>6</v>
      </c>
      <c r="BV623" t="s">
        <v>31</v>
      </c>
      <c r="BW623" t="s">
        <v>4</v>
      </c>
      <c r="BX623" t="s">
        <v>3</v>
      </c>
      <c r="BY623" t="s">
        <v>56</v>
      </c>
      <c r="BZ623" t="s">
        <v>1</v>
      </c>
      <c r="CA623" t="s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36"/>
        <v>0</v>
      </c>
      <c r="FB623" t="b">
        <f t="shared" si="137"/>
        <v>0</v>
      </c>
    </row>
    <row r="624" spans="1:158" hidden="1" x14ac:dyDescent="0.2">
      <c r="A624">
        <v>758</v>
      </c>
      <c r="B624" s="7" t="s">
        <v>238</v>
      </c>
      <c r="C624" t="s">
        <v>17</v>
      </c>
      <c r="D624" t="s">
        <v>237</v>
      </c>
      <c r="E624" t="s">
        <v>236</v>
      </c>
      <c r="G624" t="s">
        <v>6</v>
      </c>
      <c r="H624" s="1">
        <v>2</v>
      </c>
      <c r="I624" s="1">
        <v>1</v>
      </c>
      <c r="J624" s="1">
        <f>VLOOKUP(B624,'[4]AVL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33"/>
        <v>315</v>
      </c>
      <c r="AL624" s="1">
        <f t="shared" si="134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26</v>
      </c>
      <c r="AQ624" s="1">
        <f>VLOOKUP($B624,'[2]AVL F03 05.05.26_לעבוד'!$B$29:$H$721,6,)</f>
        <v>0</v>
      </c>
      <c r="AR624" s="1" t="s">
        <v>25</v>
      </c>
      <c r="AS624" s="1" t="s">
        <v>14</v>
      </c>
      <c r="AT624">
        <f t="shared" si="135"/>
        <v>4.59</v>
      </c>
      <c r="AU624" t="str">
        <f>VLOOKUP(B624,'[3]AVL F03 05.05.26_לעבוד'!$B$27:$B$694,1,)</f>
        <v>SFM-125-02-S-D-A-K-TR</v>
      </c>
      <c r="AW624" t="s">
        <v>1755</v>
      </c>
      <c r="AX624" t="s">
        <v>56</v>
      </c>
      <c r="AY624">
        <v>4.59</v>
      </c>
      <c r="AZ624" t="s">
        <v>0</v>
      </c>
      <c r="BA624">
        <v>2</v>
      </c>
      <c r="BB624" t="s">
        <v>13</v>
      </c>
      <c r="BC624">
        <v>98</v>
      </c>
      <c r="BD624">
        <v>65</v>
      </c>
      <c r="BE624" t="s">
        <v>57</v>
      </c>
      <c r="BF624">
        <v>0</v>
      </c>
      <c r="BG624">
        <v>4.59</v>
      </c>
      <c r="BH624">
        <v>20</v>
      </c>
      <c r="BI624" t="s">
        <v>11</v>
      </c>
      <c r="BJ624" t="s">
        <v>10</v>
      </c>
      <c r="BK624" t="s">
        <v>5</v>
      </c>
      <c r="BL624">
        <v>1</v>
      </c>
      <c r="BM624" t="s">
        <v>75</v>
      </c>
      <c r="BN624">
        <v>4.59</v>
      </c>
      <c r="BO624" t="s">
        <v>5</v>
      </c>
      <c r="BP624">
        <v>1</v>
      </c>
      <c r="BQ624" t="s">
        <v>5</v>
      </c>
      <c r="BR624" t="s">
        <v>8</v>
      </c>
      <c r="BS624" t="s">
        <v>7</v>
      </c>
      <c r="BT624">
        <v>550</v>
      </c>
      <c r="BU624" t="s">
        <v>6</v>
      </c>
      <c r="BV624" t="s">
        <v>31</v>
      </c>
      <c r="BW624" t="s">
        <v>4</v>
      </c>
      <c r="BX624" t="s">
        <v>3</v>
      </c>
      <c r="BY624" t="s">
        <v>56</v>
      </c>
      <c r="BZ624" t="s">
        <v>1</v>
      </c>
      <c r="CA624" t="s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36"/>
        <v>0</v>
      </c>
      <c r="FB624" t="b">
        <f t="shared" si="137"/>
        <v>0</v>
      </c>
    </row>
    <row r="625" spans="1:158" hidden="1" x14ac:dyDescent="0.2">
      <c r="A625">
        <v>759</v>
      </c>
      <c r="B625" s="7" t="s">
        <v>235</v>
      </c>
      <c r="C625" t="s">
        <v>17</v>
      </c>
      <c r="D625">
        <v>401013298</v>
      </c>
      <c r="E625" t="s">
        <v>234</v>
      </c>
      <c r="G625" t="s">
        <v>6</v>
      </c>
      <c r="H625" s="1">
        <v>2</v>
      </c>
      <c r="I625" s="1">
        <v>96</v>
      </c>
      <c r="J625" s="1">
        <f>VLOOKUP(B625,'[4]AVL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33"/>
        <v>30240</v>
      </c>
      <c r="AL625" s="1">
        <f t="shared" si="134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26</v>
      </c>
      <c r="AQ625" s="1">
        <f>VLOOKUP($B625,'[2]AVL F03 05.05.26_לעבוד'!$B$29:$H$721,6,)</f>
        <v>0</v>
      </c>
      <c r="AR625" s="1" t="s">
        <v>46</v>
      </c>
      <c r="AS625" s="1" t="s">
        <v>14</v>
      </c>
      <c r="AT625">
        <f t="shared" si="135"/>
        <v>23.04</v>
      </c>
      <c r="AU625" t="str">
        <f>VLOOKUP(B625,'[3]AVL F03 05.05.26_לעבוד'!$B$27:$B$694,1,)</f>
        <v>SI5513CDC-T1-GE3</v>
      </c>
      <c r="AW625" t="s">
        <v>1748</v>
      </c>
      <c r="AX625">
        <v>1</v>
      </c>
      <c r="AY625">
        <v>0.24</v>
      </c>
      <c r="AZ625" t="s">
        <v>0</v>
      </c>
      <c r="BA625">
        <v>2</v>
      </c>
      <c r="BB625" t="s">
        <v>13</v>
      </c>
      <c r="BC625">
        <v>100</v>
      </c>
      <c r="BD625">
        <v>101</v>
      </c>
      <c r="BE625" t="s">
        <v>24</v>
      </c>
      <c r="BF625">
        <v>0</v>
      </c>
      <c r="BG625">
        <v>0.24</v>
      </c>
      <c r="BH625">
        <v>20</v>
      </c>
      <c r="BI625" t="s">
        <v>11</v>
      </c>
      <c r="BJ625" t="s">
        <v>213</v>
      </c>
      <c r="BK625" t="s">
        <v>5</v>
      </c>
      <c r="BL625">
        <v>1</v>
      </c>
      <c r="BM625" t="s">
        <v>22</v>
      </c>
      <c r="BN625">
        <v>0.24</v>
      </c>
      <c r="BO625" t="s">
        <v>5</v>
      </c>
      <c r="BP625">
        <v>1</v>
      </c>
      <c r="BQ625" t="s">
        <v>5</v>
      </c>
      <c r="BR625" t="s">
        <v>8</v>
      </c>
      <c r="BS625" t="s">
        <v>212</v>
      </c>
      <c r="BT625">
        <v>3000</v>
      </c>
      <c r="BU625" t="s">
        <v>6</v>
      </c>
      <c r="BV625" t="s">
        <v>31</v>
      </c>
      <c r="BW625" t="s">
        <v>50</v>
      </c>
      <c r="BX625" t="s">
        <v>3</v>
      </c>
      <c r="BY625">
        <v>1</v>
      </c>
      <c r="BZ625" t="s">
        <v>29</v>
      </c>
      <c r="CA625" t="s">
        <v>0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7520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6600</v>
      </c>
      <c r="EN625" cm="1">
        <f t="array" ref="EN625">SUMPRODUCT($K625:$AJ625,TRANSPOSE(EN$4:EN$29))</f>
        <v>6720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36"/>
        <v>0</v>
      </c>
      <c r="FB625" t="b">
        <f t="shared" si="137"/>
        <v>0</v>
      </c>
    </row>
    <row r="626" spans="1:158" hidden="1" x14ac:dyDescent="0.2">
      <c r="A626">
        <v>760</v>
      </c>
      <c r="B626" s="7" t="s">
        <v>233</v>
      </c>
      <c r="C626" t="s">
        <v>17</v>
      </c>
      <c r="D626">
        <v>405551959</v>
      </c>
      <c r="E626" t="s">
        <v>232</v>
      </c>
      <c r="G626" t="s">
        <v>6</v>
      </c>
      <c r="H626" s="1">
        <v>2</v>
      </c>
      <c r="I626" s="1">
        <v>129</v>
      </c>
      <c r="J626" s="1">
        <f>VLOOKUP(B626,'[4]AVL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33"/>
        <v>40635</v>
      </c>
      <c r="AL626" s="1">
        <f t="shared" si="134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26</v>
      </c>
      <c r="AQ626" s="1">
        <f>VLOOKUP($B626,'[2]AVL F03 05.05.26_לעבוד'!$B$29:$H$721,6,)</f>
        <v>0</v>
      </c>
      <c r="AR626" s="1" t="s">
        <v>151</v>
      </c>
      <c r="AS626" s="1" t="s">
        <v>14</v>
      </c>
      <c r="AT626">
        <f t="shared" si="135"/>
        <v>28.38</v>
      </c>
      <c r="AU626" t="str">
        <f>VLOOKUP(B626,'[3]AVL F03 05.05.26_לעבוד'!$B$27:$B$694,1,)</f>
        <v>SIA517DJ-T1-GE3</v>
      </c>
      <c r="AW626" t="s">
        <v>1771</v>
      </c>
      <c r="AX626" t="s">
        <v>41</v>
      </c>
      <c r="AY626">
        <v>0.22</v>
      </c>
      <c r="AZ626" t="s">
        <v>0</v>
      </c>
      <c r="BA626">
        <v>2</v>
      </c>
      <c r="BB626" t="s">
        <v>13</v>
      </c>
      <c r="BC626">
        <v>100</v>
      </c>
      <c r="BD626">
        <v>22</v>
      </c>
      <c r="BE626" t="s">
        <v>24</v>
      </c>
      <c r="BF626">
        <v>0</v>
      </c>
      <c r="BG626">
        <v>0.22</v>
      </c>
      <c r="BH626">
        <v>20</v>
      </c>
      <c r="BI626" t="s">
        <v>11</v>
      </c>
      <c r="BJ626" t="s">
        <v>213</v>
      </c>
      <c r="BK626" t="s">
        <v>5</v>
      </c>
      <c r="BL626">
        <v>1</v>
      </c>
      <c r="BM626" t="s">
        <v>22</v>
      </c>
      <c r="BN626">
        <v>0.22</v>
      </c>
      <c r="BO626" t="s">
        <v>5</v>
      </c>
      <c r="BP626">
        <v>1</v>
      </c>
      <c r="BQ626" t="s">
        <v>5</v>
      </c>
      <c r="BR626" t="s">
        <v>8</v>
      </c>
      <c r="BS626" t="s">
        <v>212</v>
      </c>
      <c r="BT626">
        <v>3000</v>
      </c>
      <c r="BU626" t="s">
        <v>6</v>
      </c>
      <c r="BV626" t="s">
        <v>31</v>
      </c>
      <c r="BW626" t="s">
        <v>50</v>
      </c>
      <c r="BX626" t="s">
        <v>3</v>
      </c>
      <c r="BY626" t="s">
        <v>41</v>
      </c>
      <c r="BZ626" t="s">
        <v>1</v>
      </c>
      <c r="CA626" t="s">
        <v>0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5</v>
      </c>
      <c r="CL626" t="s">
        <v>5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36"/>
        <v>0</v>
      </c>
      <c r="FB626" t="b">
        <f t="shared" si="137"/>
        <v>0</v>
      </c>
    </row>
    <row r="627" spans="1:158" hidden="1" x14ac:dyDescent="0.2">
      <c r="A627">
        <v>761</v>
      </c>
      <c r="B627" s="7" t="s">
        <v>231</v>
      </c>
      <c r="C627" t="s">
        <v>17</v>
      </c>
      <c r="D627" t="s">
        <v>230</v>
      </c>
      <c r="E627" t="s">
        <v>229</v>
      </c>
      <c r="F627" t="s">
        <v>228</v>
      </c>
      <c r="G627" t="s">
        <v>6</v>
      </c>
      <c r="H627" s="1">
        <v>1</v>
      </c>
      <c r="I627" s="1">
        <v>1</v>
      </c>
      <c r="J627" s="1">
        <f>VLOOKUP(B627,'[4]AVL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33"/>
        <v>315</v>
      </c>
      <c r="AL627" s="1">
        <f t="shared" si="134"/>
        <v>315</v>
      </c>
      <c r="AP627" s="1" t="s">
        <v>85</v>
      </c>
      <c r="AQ627" s="1">
        <f>VLOOKUP($B627,'[2]AVL F03 05.05.26_לעבוד'!$B$29:$H$721,6,)</f>
        <v>0</v>
      </c>
      <c r="AR627" s="1" t="s">
        <v>25</v>
      </c>
      <c r="AS627" s="1" t="s">
        <v>14</v>
      </c>
      <c r="AT627">
        <f t="shared" si="135"/>
        <v>0.56000000000000005</v>
      </c>
      <c r="AU627" t="str">
        <f>VLOOKUP(B627,'[3]AVL F03 05.05.26_לעבוד'!$B$27:$B$694,1,)</f>
        <v>SMBJ12A/TR</v>
      </c>
      <c r="AW627" t="s">
        <v>1741</v>
      </c>
      <c r="AX627">
        <v>1</v>
      </c>
      <c r="AY627">
        <v>0.56000000000000005</v>
      </c>
      <c r="AZ627" t="s">
        <v>0</v>
      </c>
      <c r="BA627">
        <v>1</v>
      </c>
      <c r="BB627" t="s">
        <v>13</v>
      </c>
      <c r="BC627">
        <v>105</v>
      </c>
      <c r="BD627">
        <v>81</v>
      </c>
      <c r="BE627" t="s">
        <v>53</v>
      </c>
      <c r="BF627">
        <v>0</v>
      </c>
      <c r="BG627">
        <v>0.56000000000000005</v>
      </c>
      <c r="BH627">
        <v>60</v>
      </c>
      <c r="BI627" t="s">
        <v>11</v>
      </c>
      <c r="BJ627" t="s">
        <v>213</v>
      </c>
      <c r="BK627" t="s">
        <v>5</v>
      </c>
      <c r="BL627">
        <v>1</v>
      </c>
      <c r="BM627" t="s">
        <v>75</v>
      </c>
      <c r="BN627">
        <v>0.56000000000000005</v>
      </c>
      <c r="BO627" t="s">
        <v>5</v>
      </c>
      <c r="BP627">
        <v>1</v>
      </c>
      <c r="BQ627" t="s">
        <v>5</v>
      </c>
      <c r="BR627" t="s">
        <v>8</v>
      </c>
      <c r="BS627" t="s">
        <v>212</v>
      </c>
      <c r="BT627">
        <v>1</v>
      </c>
      <c r="BU627" t="s">
        <v>6</v>
      </c>
      <c r="BV627" t="s">
        <v>31</v>
      </c>
      <c r="BW627" t="s">
        <v>50</v>
      </c>
      <c r="BX627" t="s">
        <v>3</v>
      </c>
      <c r="BY627">
        <v>1</v>
      </c>
      <c r="BZ627">
        <v>0</v>
      </c>
      <c r="CA627" t="s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36"/>
        <v>0</v>
      </c>
      <c r="FB627" t="b">
        <f t="shared" si="137"/>
        <v>0</v>
      </c>
    </row>
    <row r="628" spans="1:158" hidden="1" x14ac:dyDescent="0.2">
      <c r="A628">
        <v>762</v>
      </c>
      <c r="B628" s="7" t="s">
        <v>227</v>
      </c>
      <c r="C628" t="s">
        <v>17</v>
      </c>
      <c r="D628">
        <v>400776504</v>
      </c>
      <c r="E628" t="s">
        <v>226</v>
      </c>
      <c r="F628">
        <v>401460973</v>
      </c>
      <c r="G628" t="s">
        <v>6</v>
      </c>
      <c r="H628" s="1">
        <v>2</v>
      </c>
      <c r="I628" s="1">
        <v>8</v>
      </c>
      <c r="J628" s="1">
        <f>VLOOKUP(B628,'[4]AVL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33"/>
        <v>2520</v>
      </c>
      <c r="AL628" s="1">
        <f t="shared" si="134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26</v>
      </c>
      <c r="AQ628" s="1">
        <f>VLOOKUP($B628,'[2]AVL F03 05.05.26_לעבוד'!$B$29:$H$721,6,)</f>
        <v>0</v>
      </c>
      <c r="AR628" s="1" t="s">
        <v>25</v>
      </c>
      <c r="AS628" s="1" t="s">
        <v>14</v>
      </c>
      <c r="AT628">
        <f t="shared" si="135"/>
        <v>0.64</v>
      </c>
      <c r="AU628" t="str">
        <f>VLOOKUP(B628,'[3]AVL F03 05.05.26_לעבוד'!$B$27:$B$694,1,)</f>
        <v>SMBJ36A-E3/52</v>
      </c>
      <c r="AW628" t="s">
        <v>1722</v>
      </c>
      <c r="AX628" t="s">
        <v>19</v>
      </c>
      <c r="AY628">
        <v>0.08</v>
      </c>
      <c r="AZ628" t="s">
        <v>0</v>
      </c>
      <c r="BA628">
        <v>2</v>
      </c>
      <c r="BB628" t="s">
        <v>13</v>
      </c>
      <c r="BC628">
        <v>100</v>
      </c>
      <c r="BD628">
        <v>78</v>
      </c>
      <c r="BE628" t="s">
        <v>24</v>
      </c>
      <c r="BF628">
        <v>0</v>
      </c>
      <c r="BG628">
        <v>0.8</v>
      </c>
      <c r="BH628">
        <v>20</v>
      </c>
      <c r="BI628" t="s">
        <v>11</v>
      </c>
      <c r="BJ628" t="s">
        <v>213</v>
      </c>
      <c r="BK628" t="s">
        <v>5</v>
      </c>
      <c r="BL628">
        <v>1</v>
      </c>
      <c r="BM628" t="s">
        <v>22</v>
      </c>
      <c r="BN628">
        <v>0.08</v>
      </c>
      <c r="BO628" t="s">
        <v>5</v>
      </c>
      <c r="BP628">
        <v>1</v>
      </c>
      <c r="BQ628" t="s">
        <v>5</v>
      </c>
      <c r="BR628" t="s">
        <v>8</v>
      </c>
      <c r="BS628" t="s">
        <v>212</v>
      </c>
      <c r="BT628">
        <v>750</v>
      </c>
      <c r="BU628" t="s">
        <v>6</v>
      </c>
      <c r="BV628" t="s">
        <v>5</v>
      </c>
      <c r="BW628" t="s">
        <v>50</v>
      </c>
      <c r="BX628" t="s">
        <v>3</v>
      </c>
      <c r="BY628" t="s">
        <v>19</v>
      </c>
      <c r="BZ628" t="s">
        <v>1</v>
      </c>
      <c r="CA628" t="s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36"/>
        <v>0</v>
      </c>
      <c r="FB628" t="b">
        <f t="shared" si="137"/>
        <v>0</v>
      </c>
    </row>
    <row r="629" spans="1:158" hidden="1" x14ac:dyDescent="0.2">
      <c r="A629">
        <v>763</v>
      </c>
      <c r="B629" s="7" t="s">
        <v>1701</v>
      </c>
      <c r="C629" t="s">
        <v>17</v>
      </c>
      <c r="D629">
        <v>401480774</v>
      </c>
      <c r="E629" t="s">
        <v>225</v>
      </c>
      <c r="F629" t="s">
        <v>224</v>
      </c>
      <c r="G629" t="s">
        <v>6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33"/>
        <v>945</v>
      </c>
      <c r="AL629" s="1">
        <f t="shared" si="134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26</v>
      </c>
      <c r="AQ629" s="1" t="str">
        <f>VLOOKUP($B629,'[2]AVL F03 05.05.26_לעבוד'!$B$29:$H$721,6,)</f>
        <v xml:space="preserve"> </v>
      </c>
      <c r="AR629" s="1" t="s">
        <v>25</v>
      </c>
      <c r="AS629" s="1" t="s">
        <v>14</v>
      </c>
      <c r="AT629">
        <f t="shared" si="135"/>
        <v>0.24</v>
      </c>
      <c r="AU629" t="str">
        <f>VLOOKUP(B629,'[3]AVL F03 05.05.26_לעבוד'!$B$27:$B$694,1,)</f>
        <v>SMBJ5.0A-E3/52</v>
      </c>
      <c r="AV629" t="s">
        <v>223</v>
      </c>
      <c r="AW629" t="s">
        <v>1722</v>
      </c>
      <c r="AX629" t="s">
        <v>19</v>
      </c>
      <c r="AY629">
        <v>0.08</v>
      </c>
      <c r="AZ629" t="s">
        <v>0</v>
      </c>
      <c r="BA629">
        <v>2</v>
      </c>
      <c r="BB629" t="s">
        <v>13</v>
      </c>
      <c r="BC629">
        <v>101</v>
      </c>
      <c r="BD629">
        <v>130</v>
      </c>
      <c r="BE629" t="s">
        <v>24</v>
      </c>
      <c r="BF629">
        <v>0</v>
      </c>
      <c r="BG629">
        <v>0.8</v>
      </c>
      <c r="BH629">
        <v>20</v>
      </c>
      <c r="BI629" t="s">
        <v>11</v>
      </c>
      <c r="BJ629" t="s">
        <v>213</v>
      </c>
      <c r="BK629" t="s">
        <v>5</v>
      </c>
      <c r="BL629">
        <v>1</v>
      </c>
      <c r="BM629" t="s">
        <v>222</v>
      </c>
      <c r="BN629">
        <v>0.08</v>
      </c>
      <c r="BO629" t="s">
        <v>5</v>
      </c>
      <c r="BP629">
        <v>1</v>
      </c>
      <c r="BQ629" t="s">
        <v>5</v>
      </c>
      <c r="BR629" t="s">
        <v>8</v>
      </c>
      <c r="BS629" t="s">
        <v>212</v>
      </c>
      <c r="BT629">
        <v>750</v>
      </c>
      <c r="BU629" t="s">
        <v>6</v>
      </c>
      <c r="BV629" t="s">
        <v>31</v>
      </c>
      <c r="BW629" t="s">
        <v>50</v>
      </c>
      <c r="BX629" t="s">
        <v>3</v>
      </c>
      <c r="BY629" t="s">
        <v>19</v>
      </c>
      <c r="BZ629" t="s">
        <v>1</v>
      </c>
      <c r="CA629" t="s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36"/>
        <v>0</v>
      </c>
      <c r="FB629" t="b">
        <f t="shared" si="137"/>
        <v>0</v>
      </c>
    </row>
    <row r="630" spans="1:158" hidden="1" x14ac:dyDescent="0.2">
      <c r="A630">
        <v>764</v>
      </c>
      <c r="B630" s="7" t="s">
        <v>221</v>
      </c>
      <c r="C630" t="s">
        <v>17</v>
      </c>
      <c r="D630">
        <v>400531378</v>
      </c>
      <c r="E630" t="s">
        <v>220</v>
      </c>
      <c r="G630" t="s">
        <v>6</v>
      </c>
      <c r="H630" s="1">
        <v>1</v>
      </c>
      <c r="I630" s="1">
        <v>1</v>
      </c>
      <c r="J630" s="1">
        <f>VLOOKUP(B630,'[4]AVL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33"/>
        <v>315</v>
      </c>
      <c r="AL630" s="1">
        <f t="shared" si="134"/>
        <v>315</v>
      </c>
      <c r="AP630" s="1" t="s">
        <v>85</v>
      </c>
      <c r="AQ630" s="1">
        <f>VLOOKUP($B630,'[2]AVL F03 05.05.26_לעבוד'!$B$29:$H$721,6,)</f>
        <v>0</v>
      </c>
      <c r="AR630" s="1" t="s">
        <v>25</v>
      </c>
      <c r="AS630" s="1" t="s">
        <v>14</v>
      </c>
      <c r="AT630">
        <f t="shared" si="135"/>
        <v>3.04</v>
      </c>
      <c r="AU630" t="str">
        <f>VLOOKUP(B630,'[3]AVL F03 05.05.26_לעבוד'!$B$27:$B$694,1,)</f>
        <v>SMDA05LCC-LF</v>
      </c>
      <c r="AW630" t="s">
        <v>1760</v>
      </c>
      <c r="AX630" t="s">
        <v>218</v>
      </c>
      <c r="AY630">
        <v>3.04</v>
      </c>
      <c r="AZ630" t="s">
        <v>0</v>
      </c>
      <c r="BA630">
        <v>1</v>
      </c>
      <c r="BB630" t="s">
        <v>13</v>
      </c>
      <c r="BC630">
        <v>357</v>
      </c>
      <c r="BD630">
        <v>80</v>
      </c>
      <c r="BE630" t="s">
        <v>219</v>
      </c>
      <c r="BF630">
        <v>0</v>
      </c>
      <c r="BG630">
        <v>3.04</v>
      </c>
      <c r="BH630">
        <v>20</v>
      </c>
      <c r="BI630" t="s">
        <v>11</v>
      </c>
      <c r="BJ630" t="s">
        <v>213</v>
      </c>
      <c r="BK630" t="s">
        <v>5</v>
      </c>
      <c r="BL630" t="s">
        <v>5</v>
      </c>
      <c r="BM630" t="s">
        <v>75</v>
      </c>
      <c r="BN630">
        <v>3.04</v>
      </c>
      <c r="BO630" t="s">
        <v>5</v>
      </c>
      <c r="BP630">
        <v>1</v>
      </c>
      <c r="BQ630" t="s">
        <v>5</v>
      </c>
      <c r="BR630" t="s">
        <v>8</v>
      </c>
      <c r="BS630" t="s">
        <v>212</v>
      </c>
      <c r="BT630">
        <v>1</v>
      </c>
      <c r="BU630" t="s">
        <v>6</v>
      </c>
      <c r="BV630" t="s">
        <v>5</v>
      </c>
      <c r="BW630" t="s">
        <v>50</v>
      </c>
      <c r="BX630" t="s">
        <v>3</v>
      </c>
      <c r="BY630" t="s">
        <v>218</v>
      </c>
      <c r="BZ630" t="s">
        <v>1</v>
      </c>
      <c r="CA630" t="s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36"/>
        <v>0</v>
      </c>
      <c r="FB630" t="b">
        <f t="shared" si="137"/>
        <v>0</v>
      </c>
    </row>
    <row r="631" spans="1:158" hidden="1" x14ac:dyDescent="0.2">
      <c r="A631">
        <v>765</v>
      </c>
      <c r="B631" s="7" t="s">
        <v>217</v>
      </c>
      <c r="C631" t="s">
        <v>17</v>
      </c>
      <c r="D631">
        <v>413256946</v>
      </c>
      <c r="E631" t="s">
        <v>216</v>
      </c>
      <c r="F631">
        <v>400481611</v>
      </c>
      <c r="G631" t="s">
        <v>6</v>
      </c>
      <c r="H631" s="1">
        <v>2</v>
      </c>
      <c r="I631" s="1">
        <v>22</v>
      </c>
      <c r="J631" s="1">
        <f>VLOOKUP(B631,'[4]AVL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33"/>
        <v>6930</v>
      </c>
      <c r="AL631" s="1">
        <f t="shared" si="134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26</v>
      </c>
      <c r="AQ631" s="1">
        <f>VLOOKUP($B631,'[2]AVL F03 05.05.26_לעבוד'!$B$29:$H$721,6,)</f>
        <v>0</v>
      </c>
      <c r="AR631" s="1" t="s">
        <v>46</v>
      </c>
      <c r="AS631" s="1" t="s">
        <v>14</v>
      </c>
      <c r="AT631">
        <f t="shared" si="135"/>
        <v>0.88</v>
      </c>
      <c r="AU631" t="str">
        <f>VLOOKUP(B631,'[3]AVL F03 05.05.26_לעבוד'!$B$27:$B$694,1,)</f>
        <v>SMMBT2222ALT1G</v>
      </c>
      <c r="AW631" t="s">
        <v>1722</v>
      </c>
      <c r="AX631" t="s">
        <v>99</v>
      </c>
      <c r="AY631">
        <v>0.04</v>
      </c>
      <c r="AZ631" t="s">
        <v>0</v>
      </c>
      <c r="BA631">
        <v>2</v>
      </c>
      <c r="BB631" t="s">
        <v>13</v>
      </c>
      <c r="BC631">
        <v>100</v>
      </c>
      <c r="BD631">
        <v>92</v>
      </c>
      <c r="BE631" t="s">
        <v>45</v>
      </c>
      <c r="BF631">
        <v>0</v>
      </c>
      <c r="BG631">
        <v>0.4</v>
      </c>
      <c r="BH631">
        <v>20</v>
      </c>
      <c r="BI631" t="s">
        <v>11</v>
      </c>
      <c r="BJ631" t="s">
        <v>213</v>
      </c>
      <c r="BK631" t="s">
        <v>5</v>
      </c>
      <c r="BL631">
        <v>1</v>
      </c>
      <c r="BM631" t="s">
        <v>38</v>
      </c>
      <c r="BN631">
        <v>0.04</v>
      </c>
      <c r="BO631" t="s">
        <v>5</v>
      </c>
      <c r="BP631">
        <v>1</v>
      </c>
      <c r="BQ631" t="s">
        <v>5</v>
      </c>
      <c r="BR631" t="s">
        <v>8</v>
      </c>
      <c r="BS631" t="s">
        <v>212</v>
      </c>
      <c r="BT631">
        <v>3000</v>
      </c>
      <c r="BU631" t="s">
        <v>6</v>
      </c>
      <c r="BV631" t="s">
        <v>31</v>
      </c>
      <c r="BW631" t="s">
        <v>50</v>
      </c>
      <c r="BX631" t="s">
        <v>3</v>
      </c>
      <c r="BY631" t="s">
        <v>99</v>
      </c>
      <c r="BZ631" t="s">
        <v>1</v>
      </c>
      <c r="CA631" t="s">
        <v>0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2778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1190</v>
      </c>
      <c r="EN631" cm="1">
        <f t="array" ref="EN631">SUMPRODUCT($K631:$AJ631,TRANSPOSE(EN$4:EN$29))</f>
        <v>1178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36"/>
        <v>0</v>
      </c>
      <c r="FB631" t="b">
        <f t="shared" si="137"/>
        <v>0</v>
      </c>
    </row>
    <row r="632" spans="1:158" hidden="1" x14ac:dyDescent="0.2">
      <c r="A632">
        <v>766</v>
      </c>
      <c r="B632" s="7" t="s">
        <v>215</v>
      </c>
      <c r="C632" t="s">
        <v>17</v>
      </c>
      <c r="D632">
        <v>413256947</v>
      </c>
      <c r="E632" t="s">
        <v>214</v>
      </c>
      <c r="F632">
        <v>400563080</v>
      </c>
      <c r="G632" t="s">
        <v>6</v>
      </c>
      <c r="H632" s="1">
        <v>2</v>
      </c>
      <c r="I632" s="1">
        <v>12</v>
      </c>
      <c r="J632" s="1">
        <f>VLOOKUP(B632,'[4]AVL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33"/>
        <v>3780</v>
      </c>
      <c r="AL632" s="1">
        <f t="shared" si="134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26</v>
      </c>
      <c r="AQ632" s="1">
        <f>VLOOKUP($B632,'[2]AVL F03 05.05.26_לעבוד'!$B$29:$H$721,6,)</f>
        <v>0</v>
      </c>
      <c r="AR632" s="1" t="s">
        <v>25</v>
      </c>
      <c r="AS632" s="1" t="s">
        <v>14</v>
      </c>
      <c r="AT632">
        <f t="shared" si="135"/>
        <v>0.36</v>
      </c>
      <c r="AU632" t="str">
        <f>VLOOKUP(B632,'[3]AVL F03 05.05.26_לעבוד'!$B$27:$B$694,1,)</f>
        <v>SMMBT2907ALT1G</v>
      </c>
      <c r="AW632" t="s">
        <v>1722</v>
      </c>
      <c r="AX632" t="s">
        <v>41</v>
      </c>
      <c r="AY632">
        <v>0.03</v>
      </c>
      <c r="AZ632" t="s">
        <v>0</v>
      </c>
      <c r="BA632">
        <v>2</v>
      </c>
      <c r="BB632" t="s">
        <v>13</v>
      </c>
      <c r="BC632">
        <v>100</v>
      </c>
      <c r="BD632">
        <v>48</v>
      </c>
      <c r="BE632" t="s">
        <v>76</v>
      </c>
      <c r="BF632">
        <v>0</v>
      </c>
      <c r="BG632">
        <v>0.3</v>
      </c>
      <c r="BH632">
        <v>20</v>
      </c>
      <c r="BI632" t="s">
        <v>11</v>
      </c>
      <c r="BJ632" t="s">
        <v>213</v>
      </c>
      <c r="BK632" t="s">
        <v>5</v>
      </c>
      <c r="BL632">
        <v>1</v>
      </c>
      <c r="BM632" t="s">
        <v>38</v>
      </c>
      <c r="BN632">
        <v>0.03</v>
      </c>
      <c r="BO632" t="s">
        <v>5</v>
      </c>
      <c r="BP632">
        <v>1</v>
      </c>
      <c r="BQ632" t="s">
        <v>5</v>
      </c>
      <c r="BR632" t="s">
        <v>8</v>
      </c>
      <c r="BS632" t="s">
        <v>212</v>
      </c>
      <c r="BT632">
        <v>3000</v>
      </c>
      <c r="BU632" t="s">
        <v>6</v>
      </c>
      <c r="BV632" t="s">
        <v>31</v>
      </c>
      <c r="BW632" t="s">
        <v>50</v>
      </c>
      <c r="BX632" t="s">
        <v>3</v>
      </c>
      <c r="BY632" t="s">
        <v>41</v>
      </c>
      <c r="BZ632" t="s">
        <v>1</v>
      </c>
      <c r="CA632" t="s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1406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740</v>
      </c>
      <c r="EN632" cm="1">
        <f t="array" ref="EN632">SUMPRODUCT($K632:$AJ632,TRANSPOSE(EN$4:EN$29))</f>
        <v>806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36"/>
        <v>0</v>
      </c>
      <c r="FB632" t="b">
        <f t="shared" si="137"/>
        <v>0</v>
      </c>
    </row>
    <row r="633" spans="1:158" hidden="1" x14ac:dyDescent="0.2">
      <c r="A633">
        <v>767</v>
      </c>
      <c r="B633" s="7" t="s">
        <v>211</v>
      </c>
      <c r="C633" t="s">
        <v>17</v>
      </c>
      <c r="D633">
        <v>401055933</v>
      </c>
      <c r="E633" t="s">
        <v>210</v>
      </c>
      <c r="G633" t="s">
        <v>6</v>
      </c>
      <c r="H633" s="1">
        <v>1</v>
      </c>
      <c r="I633" s="1">
        <v>3</v>
      </c>
      <c r="J633" s="1">
        <f>VLOOKUP(B633,'[4]AVL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33"/>
        <v>945</v>
      </c>
      <c r="AL633" s="1">
        <f t="shared" si="134"/>
        <v>1080</v>
      </c>
      <c r="AQ633" s="1">
        <f>VLOOKUP($B633,'[2]AVL F03 05.05.26_לעבוד'!$B$29:$H$721,6,)</f>
        <v>0</v>
      </c>
      <c r="AR633" s="1" t="s">
        <v>25</v>
      </c>
      <c r="AS633" s="1" t="s">
        <v>14</v>
      </c>
      <c r="AT633">
        <f t="shared" si="135"/>
        <v>4.5600000000000005</v>
      </c>
      <c r="AU633" t="str">
        <f>VLOOKUP(B633,'[3]AVL F03 05.05.26_לעבוד'!$B$27:$B$694,1,)</f>
        <v>SN65LVDT390PWG4</v>
      </c>
      <c r="AW633" t="s">
        <v>1772</v>
      </c>
      <c r="AX633" t="s">
        <v>208</v>
      </c>
      <c r="AY633">
        <v>1.52</v>
      </c>
      <c r="AZ633" t="s">
        <v>0</v>
      </c>
      <c r="BA633">
        <v>1</v>
      </c>
      <c r="BB633" t="s">
        <v>13</v>
      </c>
      <c r="BC633">
        <v>317</v>
      </c>
      <c r="BD633">
        <v>365</v>
      </c>
      <c r="BE633" t="s">
        <v>45</v>
      </c>
      <c r="BF633">
        <v>0</v>
      </c>
      <c r="BG633">
        <v>1.52</v>
      </c>
      <c r="BH633">
        <v>20</v>
      </c>
      <c r="BI633" t="s">
        <v>11</v>
      </c>
      <c r="BJ633" t="s">
        <v>44</v>
      </c>
      <c r="BK633" t="s">
        <v>5</v>
      </c>
      <c r="BL633">
        <v>1</v>
      </c>
      <c r="BM633" t="s">
        <v>9</v>
      </c>
      <c r="BN633">
        <v>1.52</v>
      </c>
      <c r="BO633" t="s">
        <v>209</v>
      </c>
      <c r="BP633">
        <v>1</v>
      </c>
      <c r="BQ633" t="s">
        <v>5</v>
      </c>
      <c r="BR633" t="s">
        <v>8</v>
      </c>
      <c r="BS633" t="s">
        <v>43</v>
      </c>
      <c r="BT633">
        <v>360</v>
      </c>
      <c r="BU633" t="s">
        <v>6</v>
      </c>
      <c r="BV633" t="s">
        <v>5</v>
      </c>
      <c r="BW633" t="s">
        <v>42</v>
      </c>
      <c r="BX633" t="s">
        <v>3</v>
      </c>
      <c r="BY633" t="s">
        <v>208</v>
      </c>
      <c r="BZ633" t="s">
        <v>1</v>
      </c>
      <c r="CA633" t="s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36"/>
        <v>0</v>
      </c>
      <c r="FB633" t="b">
        <f t="shared" si="137"/>
        <v>0</v>
      </c>
    </row>
    <row r="634" spans="1:158" hidden="1" x14ac:dyDescent="0.2">
      <c r="A634">
        <v>768</v>
      </c>
      <c r="B634" s="7" t="s">
        <v>207</v>
      </c>
      <c r="C634" t="s">
        <v>17</v>
      </c>
      <c r="D634">
        <v>403773886</v>
      </c>
      <c r="E634" t="s">
        <v>206</v>
      </c>
      <c r="F634">
        <v>403174917</v>
      </c>
      <c r="G634" t="s">
        <v>6</v>
      </c>
      <c r="H634" s="1">
        <v>2</v>
      </c>
      <c r="I634" s="1">
        <v>3</v>
      </c>
      <c r="J634" s="1">
        <f>VLOOKUP(B634,'[4]AVL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33"/>
        <v>945</v>
      </c>
      <c r="AL634" s="1">
        <f t="shared" si="134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26</v>
      </c>
      <c r="AQ634" s="1" t="str">
        <f>VLOOKUP($B634,'[2]AVL F03 05.05.26_לעבוד'!$B$29:$H$721,6,)</f>
        <v xml:space="preserve">תינתן עזרה מאלתא </v>
      </c>
      <c r="AR634" s="1" t="s">
        <v>25</v>
      </c>
      <c r="AS634" s="1" t="s">
        <v>14</v>
      </c>
      <c r="AT634">
        <f t="shared" si="135"/>
        <v>1.26</v>
      </c>
      <c r="AU634" t="str">
        <f>VLOOKUP(B634,'[3]AVL F03 05.05.26_לעבוד'!$B$27:$B$694,1,)</f>
        <v>SN74LVC1G07DCKT</v>
      </c>
      <c r="AW634" t="s">
        <v>1788</v>
      </c>
      <c r="AX634">
        <v>1</v>
      </c>
      <c r="AY634">
        <v>0.42</v>
      </c>
      <c r="AZ634" t="s">
        <v>0</v>
      </c>
      <c r="BA634">
        <v>2</v>
      </c>
      <c r="BB634" t="s">
        <v>13</v>
      </c>
      <c r="BC634">
        <v>100</v>
      </c>
      <c r="BD634">
        <v>75</v>
      </c>
      <c r="BE634" t="s">
        <v>45</v>
      </c>
      <c r="BF634">
        <v>0</v>
      </c>
      <c r="BG634">
        <v>0.42</v>
      </c>
      <c r="BH634">
        <v>20</v>
      </c>
      <c r="BI634" t="s">
        <v>11</v>
      </c>
      <c r="BJ634" t="s">
        <v>44</v>
      </c>
      <c r="BK634" t="s">
        <v>5</v>
      </c>
      <c r="BL634">
        <v>1</v>
      </c>
      <c r="BM634" t="s">
        <v>22</v>
      </c>
      <c r="BN634">
        <v>0.42</v>
      </c>
      <c r="BO634" t="s">
        <v>5</v>
      </c>
      <c r="BP634">
        <v>1</v>
      </c>
      <c r="BQ634" t="s">
        <v>5</v>
      </c>
      <c r="BR634" t="s">
        <v>8</v>
      </c>
      <c r="BS634" t="s">
        <v>43</v>
      </c>
      <c r="BT634">
        <v>250</v>
      </c>
      <c r="BU634" t="s">
        <v>6</v>
      </c>
      <c r="BV634" t="s">
        <v>31</v>
      </c>
      <c r="BW634" t="s">
        <v>42</v>
      </c>
      <c r="BX634" t="s">
        <v>3</v>
      </c>
      <c r="BY634">
        <v>1</v>
      </c>
      <c r="BZ634" t="s">
        <v>102</v>
      </c>
      <c r="CA634" t="s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150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0</v>
      </c>
      <c r="DN634">
        <f>SUM($CB634,$CC634:CK634)-SUM($EC634:EL634)</f>
        <v>350</v>
      </c>
      <c r="DO634">
        <f>SUM($CB634,$CC634:CL634)-SUM($EC634:EM634)</f>
        <v>450</v>
      </c>
      <c r="DP634">
        <f>SUM($CB634,$CC634:CM634)-SUM($EC634:EN634)</f>
        <v>300</v>
      </c>
      <c r="DQ634">
        <f>SUM($CB634,$CC634:CN634)-SUM($EC634:EO634)</f>
        <v>300</v>
      </c>
      <c r="DR634">
        <f>SUM($CB634,$CC634:CO634)-SUM($EC634:EP634)</f>
        <v>300</v>
      </c>
      <c r="DS634">
        <f>SUM($CB634,$CC634:CP634)-SUM($EC634:EQ634)</f>
        <v>300</v>
      </c>
      <c r="DT634">
        <f>SUM($CB634,$CC634:CQ634)-SUM($EC634:ER634)</f>
        <v>300</v>
      </c>
      <c r="DU634">
        <f>SUM($CB634,$CC634:CR634)-SUM($EC634:ES634)</f>
        <v>300</v>
      </c>
      <c r="DV634">
        <f>SUM($CB634,$CC634:CS634)-SUM($EC634:ET634)</f>
        <v>300</v>
      </c>
      <c r="DW634">
        <f>SUM($CB634,$CC634:CT634)-SUM($EC634:EU634)</f>
        <v>300</v>
      </c>
      <c r="DX634">
        <f>SUM($CB634,$CC634:CU634)-SUM($EC634:EV634)</f>
        <v>300</v>
      </c>
      <c r="DY634">
        <f>SUM($CB634,$CC634:CV634)-SUM($EC634:EW634)</f>
        <v>300</v>
      </c>
      <c r="DZ634">
        <f>SUM($CB634,$CC634:CW634)-SUM($EC634:EX634)</f>
        <v>300</v>
      </c>
      <c r="EA634">
        <f>SUM($CB634,$CC634:CX634)-SUM($EC634:EY634)</f>
        <v>300</v>
      </c>
      <c r="EB634">
        <f>SUM($CB634,$CC634:CY634)-SUM($EC634:EZ634)</f>
        <v>300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36"/>
        <v>0</v>
      </c>
      <c r="FB634" t="b">
        <f t="shared" si="137"/>
        <v>0</v>
      </c>
    </row>
    <row r="635" spans="1:158" hidden="1" x14ac:dyDescent="0.2">
      <c r="A635">
        <v>769</v>
      </c>
      <c r="B635" s="7" t="s">
        <v>205</v>
      </c>
      <c r="C635" t="s">
        <v>17</v>
      </c>
      <c r="D635">
        <v>405668576</v>
      </c>
      <c r="E635" t="s">
        <v>204</v>
      </c>
      <c r="G635" t="s">
        <v>6</v>
      </c>
      <c r="H635" s="1">
        <v>1</v>
      </c>
      <c r="I635" s="1">
        <v>4</v>
      </c>
      <c r="J635" s="1">
        <f>VLOOKUP(B635,'[4]AVL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33"/>
        <v>1260</v>
      </c>
      <c r="AL635" s="1">
        <f t="shared" si="134"/>
        <v>4000</v>
      </c>
      <c r="AQ635" s="1" t="str">
        <f>VLOOKUP($B635,'[2]AVL F03 05.05.26_לעבוד'!$B$29:$H$721,6,)</f>
        <v xml:space="preserve">תינתן עזרה מאלתא </v>
      </c>
      <c r="AR635" s="1" t="s">
        <v>25</v>
      </c>
      <c r="AS635" s="1" t="s">
        <v>14</v>
      </c>
      <c r="AT635">
        <f t="shared" si="135"/>
        <v>0.2</v>
      </c>
      <c r="AU635" t="str">
        <f>VLOOKUP(B635,'[3]AVL F03 05.05.26_לעבוד'!$B$27:$B$694,1,)</f>
        <v>SN74LVC1G3157DRLR</v>
      </c>
      <c r="AW635" t="s">
        <v>1788</v>
      </c>
      <c r="AX635" t="s">
        <v>41</v>
      </c>
      <c r="AY635">
        <v>0.05</v>
      </c>
      <c r="AZ635" t="s">
        <v>0</v>
      </c>
      <c r="BA635">
        <v>1</v>
      </c>
      <c r="BB635" t="s">
        <v>13</v>
      </c>
      <c r="BC635">
        <v>322</v>
      </c>
      <c r="BD635">
        <v>90</v>
      </c>
      <c r="BE635" t="s">
        <v>45</v>
      </c>
      <c r="BF635">
        <v>0</v>
      </c>
      <c r="BG635">
        <v>0.5</v>
      </c>
      <c r="BH635">
        <v>20</v>
      </c>
      <c r="BI635" t="s">
        <v>11</v>
      </c>
      <c r="BJ635" t="s">
        <v>33</v>
      </c>
      <c r="BK635" t="s">
        <v>5</v>
      </c>
      <c r="BL635" t="s">
        <v>5</v>
      </c>
      <c r="BM635" t="s">
        <v>9</v>
      </c>
      <c r="BN635">
        <v>0.05</v>
      </c>
      <c r="BO635" t="s">
        <v>5</v>
      </c>
      <c r="BP635">
        <v>1</v>
      </c>
      <c r="BQ635" t="s">
        <v>5</v>
      </c>
      <c r="BR635" t="s">
        <v>8</v>
      </c>
      <c r="BS635" t="s">
        <v>32</v>
      </c>
      <c r="BT635">
        <v>4000</v>
      </c>
      <c r="BU635" t="s">
        <v>6</v>
      </c>
      <c r="BV635" t="s">
        <v>5</v>
      </c>
      <c r="BW635" t="s">
        <v>42</v>
      </c>
      <c r="BX635" t="s">
        <v>3</v>
      </c>
      <c r="BY635" t="s">
        <v>41</v>
      </c>
      <c r="BZ635" t="s">
        <v>1</v>
      </c>
      <c r="CA635" t="s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36"/>
        <v>0</v>
      </c>
      <c r="FB635" t="b">
        <f t="shared" si="137"/>
        <v>0</v>
      </c>
    </row>
    <row r="636" spans="1:158" hidden="1" x14ac:dyDescent="0.2">
      <c r="A636">
        <v>770</v>
      </c>
      <c r="B636" s="7" t="s">
        <v>203</v>
      </c>
      <c r="C636" t="s">
        <v>17</v>
      </c>
      <c r="D636">
        <v>406073683</v>
      </c>
      <c r="E636" t="s">
        <v>202</v>
      </c>
      <c r="F636">
        <v>406083153</v>
      </c>
      <c r="G636" t="s">
        <v>6</v>
      </c>
      <c r="H636" s="1">
        <v>2</v>
      </c>
      <c r="I636" s="1">
        <v>2</v>
      </c>
      <c r="J636" s="1">
        <f>VLOOKUP(B636,'[4]AVL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33"/>
        <v>630</v>
      </c>
      <c r="AL636" s="1">
        <f t="shared" si="134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26</v>
      </c>
      <c r="AQ636" s="1" t="str">
        <f>VLOOKUP($B636,'[2]AVL F03 05.05.26_לעבוד'!$B$29:$H$721,6,)</f>
        <v xml:space="preserve">תינתן עזרה מאלתא </v>
      </c>
      <c r="AR636" s="1" t="s">
        <v>25</v>
      </c>
      <c r="AS636" s="1" t="s">
        <v>14</v>
      </c>
      <c r="AT636">
        <f t="shared" si="135"/>
        <v>0.76</v>
      </c>
      <c r="AU636" t="str">
        <f>VLOOKUP(B636,'[3]AVL F03 05.05.26_לעבוד'!$B$27:$B$694,1,)</f>
        <v>SN74LVC244APWT</v>
      </c>
      <c r="AW636" t="s">
        <v>1788</v>
      </c>
      <c r="AX636" t="s">
        <v>41</v>
      </c>
      <c r="AY636">
        <v>0.38</v>
      </c>
      <c r="AZ636" t="s">
        <v>0</v>
      </c>
      <c r="BA636">
        <v>2</v>
      </c>
      <c r="BB636" t="s">
        <v>13</v>
      </c>
      <c r="BC636">
        <v>100</v>
      </c>
      <c r="BD636">
        <v>121</v>
      </c>
      <c r="BE636" t="s">
        <v>45</v>
      </c>
      <c r="BF636">
        <v>0</v>
      </c>
      <c r="BG636">
        <v>0.38</v>
      </c>
      <c r="BH636">
        <v>20</v>
      </c>
      <c r="BI636" t="s">
        <v>11</v>
      </c>
      <c r="BJ636" t="s">
        <v>44</v>
      </c>
      <c r="BK636" t="s">
        <v>5</v>
      </c>
      <c r="BL636">
        <v>1</v>
      </c>
      <c r="BM636" t="s">
        <v>22</v>
      </c>
      <c r="BN636">
        <v>0.38</v>
      </c>
      <c r="BO636" t="s">
        <v>5</v>
      </c>
      <c r="BP636">
        <v>1</v>
      </c>
      <c r="BQ636" t="s">
        <v>5</v>
      </c>
      <c r="BR636" t="s">
        <v>8</v>
      </c>
      <c r="BS636" t="s">
        <v>43</v>
      </c>
      <c r="BT636">
        <v>250</v>
      </c>
      <c r="BU636" t="s">
        <v>6</v>
      </c>
      <c r="BV636" t="s">
        <v>31</v>
      </c>
      <c r="BW636" t="s">
        <v>42</v>
      </c>
      <c r="BX636" t="s">
        <v>3</v>
      </c>
      <c r="BY636" t="s">
        <v>41</v>
      </c>
      <c r="BZ636" t="s">
        <v>1</v>
      </c>
      <c r="CA636" t="s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100</v>
      </c>
      <c r="CK636" t="s">
        <v>5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0</v>
      </c>
      <c r="DN636">
        <f>SUM($CB636,$CC636:CK636)-SUM($EC636:EL636)</f>
        <v>-100</v>
      </c>
      <c r="DO636">
        <f>SUM($CB636,$CC636:CL636)-SUM($EC636:EM636)</f>
        <v>550</v>
      </c>
      <c r="DP636">
        <f>SUM($CB636,$CC636:CM636)-SUM($EC636:EN636)</f>
        <v>450</v>
      </c>
      <c r="DQ636">
        <f>SUM($CB636,$CC636:CN636)-SUM($EC636:EO636)</f>
        <v>450</v>
      </c>
      <c r="DR636">
        <f>SUM($CB636,$CC636:CO636)-SUM($EC636:EP636)</f>
        <v>450</v>
      </c>
      <c r="DS636">
        <f>SUM($CB636,$CC636:CP636)-SUM($EC636:EQ636)</f>
        <v>450</v>
      </c>
      <c r="DT636">
        <f>SUM($CB636,$CC636:CQ636)-SUM($EC636:ER636)</f>
        <v>450</v>
      </c>
      <c r="DU636">
        <f>SUM($CB636,$CC636:CR636)-SUM($EC636:ES636)</f>
        <v>450</v>
      </c>
      <c r="DV636">
        <f>SUM($CB636,$CC636:CS636)-SUM($EC636:ET636)</f>
        <v>450</v>
      </c>
      <c r="DW636">
        <f>SUM($CB636,$CC636:CT636)-SUM($EC636:EU636)</f>
        <v>450</v>
      </c>
      <c r="DX636">
        <f>SUM($CB636,$CC636:CU636)-SUM($EC636:EV636)</f>
        <v>450</v>
      </c>
      <c r="DY636">
        <f>SUM($CB636,$CC636:CV636)-SUM($EC636:EW636)</f>
        <v>450</v>
      </c>
      <c r="DZ636">
        <f>SUM($CB636,$CC636:CW636)-SUM($EC636:EX636)</f>
        <v>450</v>
      </c>
      <c r="EA636">
        <f>SUM($CB636,$CC636:CX636)-SUM($EC636:EY636)</f>
        <v>450</v>
      </c>
      <c r="EB636">
        <f>SUM($CB636,$CC636:CY636)-SUM($EC636:EZ636)</f>
        <v>450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36"/>
        <v>0</v>
      </c>
      <c r="FB636" t="b">
        <f t="shared" si="137"/>
        <v>1</v>
      </c>
    </row>
    <row r="637" spans="1:158" hidden="1" x14ac:dyDescent="0.2">
      <c r="A637">
        <v>771</v>
      </c>
      <c r="B637" s="7" t="s">
        <v>201</v>
      </c>
      <c r="C637" t="s">
        <v>17</v>
      </c>
      <c r="D637">
        <v>404856514</v>
      </c>
      <c r="E637" t="s">
        <v>200</v>
      </c>
      <c r="F637">
        <v>404877472</v>
      </c>
      <c r="G637" t="s">
        <v>6</v>
      </c>
      <c r="H637" s="1">
        <v>1</v>
      </c>
      <c r="I637" s="1">
        <v>26</v>
      </c>
      <c r="J637" s="1">
        <f>VLOOKUP(B637,'[4]AVL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33"/>
        <v>8190</v>
      </c>
      <c r="AL637" s="1">
        <f t="shared" si="134"/>
        <v>10000</v>
      </c>
      <c r="AQ637" s="1" t="str">
        <f>VLOOKUP($B637,'[2]AVL F03 05.05.26_לעבוד'!$B$29:$H$721,6,)</f>
        <v xml:space="preserve">תינתן עזרה מאלתא </v>
      </c>
      <c r="AR637" s="1" t="s">
        <v>25</v>
      </c>
      <c r="AS637" s="1" t="s">
        <v>14</v>
      </c>
      <c r="AT637">
        <f t="shared" si="135"/>
        <v>10.66</v>
      </c>
      <c r="AU637" t="str">
        <f>VLOOKUP(B637,'[3]AVL F03 05.05.26_לעבוד'!$B$27:$B$694,1,)</f>
        <v>SN74LVC541APWR</v>
      </c>
      <c r="AW637" t="s">
        <v>1788</v>
      </c>
      <c r="AX637" t="s">
        <v>41</v>
      </c>
      <c r="AY637">
        <v>0.41</v>
      </c>
      <c r="AZ637" t="s">
        <v>0</v>
      </c>
      <c r="BA637">
        <v>1</v>
      </c>
      <c r="BB637" t="s">
        <v>13</v>
      </c>
      <c r="BC637">
        <v>322</v>
      </c>
      <c r="BD637">
        <v>53</v>
      </c>
      <c r="BE637" t="s">
        <v>45</v>
      </c>
      <c r="BF637">
        <v>0</v>
      </c>
      <c r="BG637">
        <v>0.41</v>
      </c>
      <c r="BH637">
        <v>20</v>
      </c>
      <c r="BI637" t="s">
        <v>11</v>
      </c>
      <c r="BJ637" t="s">
        <v>44</v>
      </c>
      <c r="BK637" t="s">
        <v>5</v>
      </c>
      <c r="BL637">
        <v>1</v>
      </c>
      <c r="BM637" t="s">
        <v>22</v>
      </c>
      <c r="BN637">
        <v>0.41</v>
      </c>
      <c r="BO637" t="s">
        <v>5</v>
      </c>
      <c r="BP637">
        <v>1</v>
      </c>
      <c r="BQ637" t="s">
        <v>5</v>
      </c>
      <c r="BR637" t="s">
        <v>8</v>
      </c>
      <c r="BS637" t="s">
        <v>43</v>
      </c>
      <c r="BT637">
        <v>2000</v>
      </c>
      <c r="BU637" t="s">
        <v>6</v>
      </c>
      <c r="BV637" t="s">
        <v>31</v>
      </c>
      <c r="BW637" t="s">
        <v>42</v>
      </c>
      <c r="BX637" t="s">
        <v>3</v>
      </c>
      <c r="BY637" t="s">
        <v>41</v>
      </c>
      <c r="BZ637" t="s">
        <v>1</v>
      </c>
      <c r="CA637" t="s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-1442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1800</v>
      </c>
      <c r="EN637" cm="1">
        <f t="array" ref="EN637">SUMPRODUCT($K637:$AJ637,TRANSPOSE(EN$4:EN$29))</f>
        <v>1908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36"/>
        <v>0</v>
      </c>
      <c r="FB637" t="b">
        <f t="shared" si="137"/>
        <v>0</v>
      </c>
    </row>
    <row r="638" spans="1:158" hidden="1" x14ac:dyDescent="0.2">
      <c r="A638">
        <v>772</v>
      </c>
      <c r="B638" s="7" t="s">
        <v>199</v>
      </c>
      <c r="C638" t="s">
        <v>17</v>
      </c>
      <c r="D638">
        <v>405072786</v>
      </c>
      <c r="E638" t="s">
        <v>198</v>
      </c>
      <c r="F638">
        <v>402527757</v>
      </c>
      <c r="G638" t="s">
        <v>6</v>
      </c>
      <c r="H638" s="1">
        <v>2</v>
      </c>
      <c r="I638" s="1">
        <v>6</v>
      </c>
      <c r="J638" s="1">
        <f>VLOOKUP(B638,'[4]AVL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33"/>
        <v>1890</v>
      </c>
      <c r="AL638" s="1">
        <f t="shared" si="134"/>
        <v>1890</v>
      </c>
      <c r="AM638" s="1">
        <f t="shared" ref="AM638:AM657" si="138">AK638*AY638</f>
        <v>982.80000000000007</v>
      </c>
      <c r="AN638" s="1">
        <f t="shared" ref="AN638:AN657" si="139">AL638*AY638</f>
        <v>982.80000000000007</v>
      </c>
      <c r="AO638" s="1">
        <f t="shared" ref="AO638:AO657" si="140">AN638-AM638</f>
        <v>0</v>
      </c>
      <c r="AP638" s="1" t="s">
        <v>26</v>
      </c>
      <c r="AQ638" s="1">
        <f>VLOOKUP($B638,'[2]AVL F03 05.05.26_לעבוד'!$B$29:$H$721,6,)</f>
        <v>0</v>
      </c>
      <c r="AR638" s="1" t="s">
        <v>25</v>
      </c>
      <c r="AS638" s="1" t="s">
        <v>14</v>
      </c>
      <c r="AT638">
        <f t="shared" si="135"/>
        <v>3.12</v>
      </c>
      <c r="AU638" t="str">
        <f>VLOOKUP(B638,'[3]AVL F03 05.05.26_לעבוד'!$B$27:$B$694,1,)</f>
        <v>SN74LVCH244APW</v>
      </c>
      <c r="AW638" t="s">
        <v>1744</v>
      </c>
      <c r="AX638">
        <v>1</v>
      </c>
      <c r="AY638">
        <v>0.52</v>
      </c>
      <c r="AZ638" t="s">
        <v>0</v>
      </c>
      <c r="BA638">
        <v>2</v>
      </c>
      <c r="BB638" t="s">
        <v>13</v>
      </c>
      <c r="BC638">
        <v>100</v>
      </c>
      <c r="BD638">
        <v>24</v>
      </c>
      <c r="BE638" t="s">
        <v>45</v>
      </c>
      <c r="BF638">
        <v>0</v>
      </c>
      <c r="BG638">
        <v>0.52</v>
      </c>
      <c r="BH638">
        <v>20</v>
      </c>
      <c r="BI638" t="s">
        <v>11</v>
      </c>
      <c r="BJ638" t="s">
        <v>44</v>
      </c>
      <c r="BK638" t="s">
        <v>5</v>
      </c>
      <c r="BL638">
        <v>1</v>
      </c>
      <c r="BM638" t="s">
        <v>22</v>
      </c>
      <c r="BN638">
        <v>0.52</v>
      </c>
      <c r="BO638" t="s">
        <v>5</v>
      </c>
      <c r="BP638">
        <v>1</v>
      </c>
      <c r="BQ638" t="s">
        <v>5</v>
      </c>
      <c r="BR638" t="s">
        <v>8</v>
      </c>
      <c r="BS638" t="s">
        <v>43</v>
      </c>
      <c r="BT638">
        <v>70</v>
      </c>
      <c r="BU638" t="s">
        <v>6</v>
      </c>
      <c r="BV638" t="s">
        <v>192</v>
      </c>
      <c r="BW638" t="s">
        <v>42</v>
      </c>
      <c r="BX638" t="s">
        <v>3</v>
      </c>
      <c r="BY638">
        <v>1</v>
      </c>
      <c r="BZ638" t="s">
        <v>29</v>
      </c>
      <c r="CA638" t="s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36"/>
        <v>0</v>
      </c>
      <c r="FB638" t="b">
        <f t="shared" si="137"/>
        <v>0</v>
      </c>
    </row>
    <row r="639" spans="1:158" hidden="1" x14ac:dyDescent="0.2">
      <c r="A639">
        <v>773</v>
      </c>
      <c r="B639" s="7" t="s">
        <v>197</v>
      </c>
      <c r="C639" t="s">
        <v>17</v>
      </c>
      <c r="D639">
        <v>400931572</v>
      </c>
      <c r="E639" t="s">
        <v>196</v>
      </c>
      <c r="G639" t="s">
        <v>6</v>
      </c>
      <c r="H639" s="1">
        <v>2</v>
      </c>
      <c r="I639" s="1">
        <v>4</v>
      </c>
      <c r="J639" s="1">
        <f>VLOOKUP(B639,'[4]AVL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33"/>
        <v>1260</v>
      </c>
      <c r="AL639" s="1">
        <f t="shared" si="134"/>
        <v>2000</v>
      </c>
      <c r="AM639" s="1">
        <f t="shared" si="138"/>
        <v>1121.4000000000001</v>
      </c>
      <c r="AN639" s="1">
        <f t="shared" si="139"/>
        <v>1780</v>
      </c>
      <c r="AO639" s="1">
        <f t="shared" si="140"/>
        <v>658.59999999999991</v>
      </c>
      <c r="AP639" s="1" t="s">
        <v>26</v>
      </c>
      <c r="AQ639" s="1" t="str">
        <f>VLOOKUP($B639,'[2]AVL F03 05.05.26_לעבוד'!$B$29:$H$721,6,)</f>
        <v xml:space="preserve">תינתן עזרה מאלתא </v>
      </c>
      <c r="AR639" s="1" t="s">
        <v>25</v>
      </c>
      <c r="AS639" s="1" t="s">
        <v>14</v>
      </c>
      <c r="AT639">
        <f t="shared" si="135"/>
        <v>3.56</v>
      </c>
      <c r="AU639" t="str">
        <f>VLOOKUP(B639,'[3]AVL F03 05.05.26_לעבוד'!$B$27:$B$694,1,)</f>
        <v>SN74LVCH8T245RHLR</v>
      </c>
      <c r="AW639" t="s">
        <v>1788</v>
      </c>
      <c r="AX639">
        <v>1</v>
      </c>
      <c r="AY639">
        <v>0.89</v>
      </c>
      <c r="AZ639" t="s">
        <v>0</v>
      </c>
      <c r="BA639">
        <v>2</v>
      </c>
      <c r="BB639" t="s">
        <v>13</v>
      </c>
      <c r="BC639">
        <v>100</v>
      </c>
      <c r="BD639">
        <v>96</v>
      </c>
      <c r="BE639" t="s">
        <v>45</v>
      </c>
      <c r="BF639">
        <v>0</v>
      </c>
      <c r="BG639">
        <v>0.89</v>
      </c>
      <c r="BH639">
        <v>20</v>
      </c>
      <c r="BI639" t="s">
        <v>11</v>
      </c>
      <c r="BJ639" t="s">
        <v>44</v>
      </c>
      <c r="BK639" t="s">
        <v>5</v>
      </c>
      <c r="BL639">
        <v>1</v>
      </c>
      <c r="BM639" t="s">
        <v>22</v>
      </c>
      <c r="BN639">
        <v>0.89</v>
      </c>
      <c r="BO639" t="s">
        <v>5</v>
      </c>
      <c r="BP639">
        <v>1</v>
      </c>
      <c r="BQ639" t="s">
        <v>5</v>
      </c>
      <c r="BR639" t="s">
        <v>8</v>
      </c>
      <c r="BS639" t="s">
        <v>43</v>
      </c>
      <c r="BT639">
        <v>1000</v>
      </c>
      <c r="BU639" t="s">
        <v>6</v>
      </c>
      <c r="BV639" t="s">
        <v>31</v>
      </c>
      <c r="BW639" t="s">
        <v>42</v>
      </c>
      <c r="BX639" t="s">
        <v>3</v>
      </c>
      <c r="BY639">
        <v>1</v>
      </c>
      <c r="BZ639" t="s">
        <v>102</v>
      </c>
      <c r="CA639" t="s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680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0</v>
      </c>
      <c r="EN639" cm="1">
        <f t="array" ref="EN639">SUMPRODUCT($K639:$AJ639,TRANSPOSE(EN$4:EN$29))</f>
        <v>360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36"/>
        <v>0</v>
      </c>
      <c r="FB639" t="b">
        <f t="shared" si="137"/>
        <v>1</v>
      </c>
    </row>
    <row r="640" spans="1:158" hidden="1" x14ac:dyDescent="0.2">
      <c r="A640">
        <v>774</v>
      </c>
      <c r="B640" s="7" t="s">
        <v>195</v>
      </c>
      <c r="C640" t="s">
        <v>17</v>
      </c>
      <c r="D640" t="s">
        <v>194</v>
      </c>
      <c r="E640" t="s">
        <v>193</v>
      </c>
      <c r="F640">
        <v>401282046</v>
      </c>
      <c r="G640" t="s">
        <v>6</v>
      </c>
      <c r="H640" s="1">
        <v>2</v>
      </c>
      <c r="I640" s="1">
        <v>5</v>
      </c>
      <c r="J640" s="1">
        <f>VLOOKUP(B640,'[4]AVL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33"/>
        <v>1575</v>
      </c>
      <c r="AL640" s="1">
        <f t="shared" si="134"/>
        <v>1620</v>
      </c>
      <c r="AM640" s="1">
        <f t="shared" si="138"/>
        <v>8048.2500000000009</v>
      </c>
      <c r="AN640" s="1">
        <f t="shared" si="139"/>
        <v>8278.2000000000007</v>
      </c>
      <c r="AO640" s="1">
        <f t="shared" si="140"/>
        <v>229.94999999999982</v>
      </c>
      <c r="AP640" s="1" t="s">
        <v>26</v>
      </c>
      <c r="AQ640" s="1" t="str">
        <f>VLOOKUP($B640,'[2]AVL F03 05.05.26_לעבוד'!$B$29:$H$721,6,)</f>
        <v xml:space="preserve">תינתן עזרה מאלתא </v>
      </c>
      <c r="AR640" s="1" t="s">
        <v>25</v>
      </c>
      <c r="AS640" s="1" t="s">
        <v>14</v>
      </c>
      <c r="AT640">
        <f t="shared" si="135"/>
        <v>25.55</v>
      </c>
      <c r="AU640" t="str">
        <f>VLOOKUP(B640,'[3]AVL F03 05.05.26_לעבוד'!$B$27:$B$694,1,)</f>
        <v>SN74LVT8996PW</v>
      </c>
      <c r="AW640" t="s">
        <v>1788</v>
      </c>
      <c r="AX640" t="s">
        <v>41</v>
      </c>
      <c r="AY640">
        <v>5.1100000000000003</v>
      </c>
      <c r="AZ640" t="s">
        <v>0</v>
      </c>
      <c r="BA640">
        <v>2</v>
      </c>
      <c r="BB640" t="s">
        <v>13</v>
      </c>
      <c r="BC640">
        <v>100</v>
      </c>
      <c r="BD640">
        <v>34</v>
      </c>
      <c r="BE640" t="s">
        <v>45</v>
      </c>
      <c r="BF640">
        <v>0</v>
      </c>
      <c r="BG640">
        <v>5.1100000000000003</v>
      </c>
      <c r="BH640">
        <v>20</v>
      </c>
      <c r="BI640" t="s">
        <v>11</v>
      </c>
      <c r="BJ640" t="s">
        <v>44</v>
      </c>
      <c r="BK640" t="s">
        <v>5</v>
      </c>
      <c r="BL640">
        <v>1</v>
      </c>
      <c r="BM640" t="s">
        <v>84</v>
      </c>
      <c r="BN640">
        <v>5.1100000000000003</v>
      </c>
      <c r="BO640" t="s">
        <v>5</v>
      </c>
      <c r="BP640">
        <v>1</v>
      </c>
      <c r="BQ640" t="s">
        <v>5</v>
      </c>
      <c r="BR640" t="s">
        <v>8</v>
      </c>
      <c r="BS640" t="s">
        <v>43</v>
      </c>
      <c r="BT640">
        <v>60</v>
      </c>
      <c r="BU640" t="s">
        <v>6</v>
      </c>
      <c r="BV640" t="s">
        <v>192</v>
      </c>
      <c r="BW640" t="s">
        <v>42</v>
      </c>
      <c r="BX640" t="s">
        <v>3</v>
      </c>
      <c r="BY640" t="s">
        <v>41</v>
      </c>
      <c r="BZ640" t="s">
        <v>1</v>
      </c>
      <c r="CA640" t="s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640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50</v>
      </c>
      <c r="EN640" cm="1">
        <f t="array" ref="EN640">SUMPRODUCT($K640:$AJ640,TRANSPOSE(EN$4:EN$29))</f>
        <v>410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36"/>
        <v>0</v>
      </c>
      <c r="FB640" t="b">
        <f t="shared" si="137"/>
        <v>1</v>
      </c>
    </row>
    <row r="641" spans="1:158" hidden="1" x14ac:dyDescent="0.2">
      <c r="A641">
        <v>775</v>
      </c>
      <c r="B641" s="7" t="s">
        <v>191</v>
      </c>
      <c r="C641" t="s">
        <v>17</v>
      </c>
      <c r="D641">
        <v>401049784</v>
      </c>
      <c r="E641" t="s">
        <v>190</v>
      </c>
      <c r="G641" t="s">
        <v>6</v>
      </c>
      <c r="H641" s="1">
        <v>2</v>
      </c>
      <c r="I641" s="1">
        <v>4</v>
      </c>
      <c r="J641" s="1">
        <f>VLOOKUP(B641,'[4]AVL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33"/>
        <v>1260</v>
      </c>
      <c r="AL641" s="1">
        <f t="shared" si="134"/>
        <v>1500</v>
      </c>
      <c r="AM641" s="1">
        <f t="shared" si="138"/>
        <v>8883</v>
      </c>
      <c r="AN641" s="1">
        <f t="shared" si="139"/>
        <v>10575</v>
      </c>
      <c r="AO641" s="1">
        <f t="shared" si="140"/>
        <v>1692</v>
      </c>
      <c r="AP641" s="1" t="s">
        <v>107</v>
      </c>
      <c r="AQ641" s="1">
        <f>VLOOKUP($B641,'[2]AVL F03 05.05.26_לעבוד'!$B$29:$H$721,6,)</f>
        <v>0</v>
      </c>
      <c r="AR641" s="1" t="s">
        <v>25</v>
      </c>
      <c r="AS641" s="1" t="s">
        <v>14</v>
      </c>
      <c r="AT641">
        <f t="shared" si="135"/>
        <v>28.2</v>
      </c>
      <c r="AU641" t="str">
        <f>VLOOKUP(B641,'[3]AVL F03 05.05.26_לעבוד'!$B$27:$B$694,1,)</f>
        <v>SOLC-115-02-L-Q-A-K-TR</v>
      </c>
      <c r="AW641" t="s">
        <v>1755</v>
      </c>
      <c r="AX641" t="s">
        <v>56</v>
      </c>
      <c r="AY641">
        <v>7.05</v>
      </c>
      <c r="AZ641" t="s">
        <v>0</v>
      </c>
      <c r="BA641">
        <v>2</v>
      </c>
      <c r="BB641" t="s">
        <v>13</v>
      </c>
      <c r="BC641">
        <v>99</v>
      </c>
      <c r="BD641">
        <v>60</v>
      </c>
      <c r="BE641" t="s">
        <v>57</v>
      </c>
      <c r="BF641">
        <v>0</v>
      </c>
      <c r="BG641">
        <v>7.05</v>
      </c>
      <c r="BH641">
        <v>20</v>
      </c>
      <c r="BI641" t="s">
        <v>11</v>
      </c>
      <c r="BJ641" t="s">
        <v>117</v>
      </c>
      <c r="BK641" t="s">
        <v>5</v>
      </c>
      <c r="BL641">
        <v>1</v>
      </c>
      <c r="BM641" t="s">
        <v>22</v>
      </c>
      <c r="BN641">
        <v>7.05</v>
      </c>
      <c r="BO641" t="s">
        <v>5</v>
      </c>
      <c r="BP641">
        <v>1</v>
      </c>
      <c r="BQ641" t="s">
        <v>5</v>
      </c>
      <c r="BR641" t="s">
        <v>8</v>
      </c>
      <c r="BS641" t="s">
        <v>116</v>
      </c>
      <c r="BT641">
        <v>250</v>
      </c>
      <c r="BU641" t="s">
        <v>6</v>
      </c>
      <c r="BV641" t="s">
        <v>31</v>
      </c>
      <c r="BW641" t="s">
        <v>4</v>
      </c>
      <c r="BX641" t="s">
        <v>3</v>
      </c>
      <c r="BY641" t="s">
        <v>56</v>
      </c>
      <c r="BZ641" t="s">
        <v>1</v>
      </c>
      <c r="CA641" t="s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380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0</v>
      </c>
      <c r="EN641" cm="1">
        <f t="array" ref="EN641">SUMPRODUCT($K641:$AJ641,TRANSPOSE(EN$4:EN$29))</f>
        <v>360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36"/>
        <v>0</v>
      </c>
      <c r="FB641" t="b">
        <f t="shared" si="137"/>
        <v>0</v>
      </c>
    </row>
    <row r="642" spans="1:158" hidden="1" x14ac:dyDescent="0.2">
      <c r="A642">
        <v>777</v>
      </c>
      <c r="B642" s="7" t="s">
        <v>189</v>
      </c>
      <c r="C642" t="s">
        <v>36</v>
      </c>
      <c r="D642" t="s">
        <v>188</v>
      </c>
      <c r="E642" t="s">
        <v>187</v>
      </c>
      <c r="F642" t="s">
        <v>186</v>
      </c>
      <c r="G642" t="s">
        <v>6</v>
      </c>
      <c r="H642" s="1">
        <v>2</v>
      </c>
      <c r="I642" s="1">
        <v>2</v>
      </c>
      <c r="J642" s="1">
        <f>VLOOKUP(B642,'[4]AVL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33"/>
        <v>630</v>
      </c>
      <c r="AL642" s="1">
        <f t="shared" si="134"/>
        <v>1000</v>
      </c>
      <c r="AM642" s="1">
        <f t="shared" si="138"/>
        <v>50.4</v>
      </c>
      <c r="AN642" s="1">
        <f t="shared" si="139"/>
        <v>80</v>
      </c>
      <c r="AO642" s="1">
        <f t="shared" si="140"/>
        <v>29.6</v>
      </c>
      <c r="AP642" s="1" t="s">
        <v>26</v>
      </c>
      <c r="AQ642" s="1">
        <f>VLOOKUP($B642,'[2]AVL F03 05.05.26_לעבוד'!$B$29:$H$721,6,)</f>
        <v>0</v>
      </c>
      <c r="AR642" s="1" t="s">
        <v>25</v>
      </c>
      <c r="AS642" s="1" t="s">
        <v>93</v>
      </c>
      <c r="AT642">
        <f t="shared" si="135"/>
        <v>0.16</v>
      </c>
      <c r="AU642" t="str">
        <f>VLOOKUP(B642,'[3]AVL F03 05.05.26_לעבוד'!$B$27:$B$694,1,)</f>
        <v>SST1-5M</v>
      </c>
      <c r="AW642" t="s">
        <v>1743</v>
      </c>
      <c r="AX642">
        <v>1</v>
      </c>
      <c r="AY642">
        <v>0.08</v>
      </c>
      <c r="AZ642" t="s">
        <v>0</v>
      </c>
      <c r="BA642">
        <v>2</v>
      </c>
      <c r="BB642" t="s">
        <v>132</v>
      </c>
      <c r="BC642">
        <v>98</v>
      </c>
      <c r="BD642">
        <v>39</v>
      </c>
      <c r="BE642" t="s">
        <v>185</v>
      </c>
      <c r="BF642">
        <v>2700</v>
      </c>
      <c r="BG642">
        <v>0.8</v>
      </c>
      <c r="BH642">
        <v>20</v>
      </c>
      <c r="BI642" t="s">
        <v>11</v>
      </c>
      <c r="BJ642" t="s">
        <v>184</v>
      </c>
      <c r="BK642" t="s">
        <v>129</v>
      </c>
      <c r="BL642" t="s">
        <v>5</v>
      </c>
      <c r="BM642" t="s">
        <v>128</v>
      </c>
      <c r="BN642">
        <v>0.08</v>
      </c>
      <c r="BO642" t="s">
        <v>5</v>
      </c>
      <c r="BP642">
        <v>1</v>
      </c>
      <c r="BQ642" t="s">
        <v>5</v>
      </c>
      <c r="BR642" t="s">
        <v>8</v>
      </c>
      <c r="BS642" t="s">
        <v>183</v>
      </c>
      <c r="BT642">
        <v>1000</v>
      </c>
      <c r="BU642" t="s">
        <v>6</v>
      </c>
      <c r="BV642" t="s">
        <v>5</v>
      </c>
      <c r="BW642" t="s">
        <v>121</v>
      </c>
      <c r="BX642" t="s">
        <v>3</v>
      </c>
      <c r="BY642">
        <v>1</v>
      </c>
      <c r="BZ642" t="s">
        <v>29</v>
      </c>
      <c r="CA642" t="s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900</v>
      </c>
      <c r="DO642">
        <f>SUM($CB642,$CC642:CL642)-SUM($EC642:EM642)</f>
        <v>780</v>
      </c>
      <c r="DP642">
        <f>SUM($CB642,$CC642:CM642)-SUM($EC642:EN642)</f>
        <v>680</v>
      </c>
      <c r="DQ642">
        <f>SUM($CB642,$CC642:CN642)-SUM($EC642:EO642)</f>
        <v>600</v>
      </c>
      <c r="DR642">
        <f>SUM($CB642,$CC642:CO642)-SUM($EC642:EP642)</f>
        <v>500</v>
      </c>
      <c r="DS642">
        <f>SUM($CB642,$CC642:CP642)-SUM($EC642:EQ642)</f>
        <v>500</v>
      </c>
      <c r="DT642">
        <f>SUM($CB642,$CC642:CQ642)-SUM($EC642:ER642)</f>
        <v>500</v>
      </c>
      <c r="DU642">
        <f>SUM($CB642,$CC642:CR642)-SUM($EC642:ES642)</f>
        <v>500</v>
      </c>
      <c r="DV642">
        <f>SUM($CB642,$CC642:CS642)-SUM($EC642:ET642)</f>
        <v>500</v>
      </c>
      <c r="DW642">
        <f>SUM($CB642,$CC642:CT642)-SUM($EC642:EU642)</f>
        <v>500</v>
      </c>
      <c r="DX642">
        <f>SUM($CB642,$CC642:CU642)-SUM($EC642:EV642)</f>
        <v>500</v>
      </c>
      <c r="DY642">
        <f>SUM($CB642,$CC642:CV642)-SUM($EC642:EW642)</f>
        <v>500</v>
      </c>
      <c r="DZ642">
        <f>SUM($CB642,$CC642:CW642)-SUM($EC642:EX642)</f>
        <v>500</v>
      </c>
      <c r="EA642">
        <f>SUM($CB642,$CC642:CX642)-SUM($EC642:EY642)</f>
        <v>500</v>
      </c>
      <c r="EB642">
        <f>SUM($CB642,$CC642:CY642)-SUM($EC642:EZ642)</f>
        <v>500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80</v>
      </c>
      <c r="EM642" cm="1">
        <f t="array" ref="EM642">SUMPRODUCT($K642:$AJ642,TRANSPOSE(EM$4:EM$29))</f>
        <v>120</v>
      </c>
      <c r="EN642" cm="1">
        <f t="array" ref="EN642">SUMPRODUCT($K642:$AJ642,TRANSPOSE(EN$4:EN$29))</f>
        <v>100</v>
      </c>
      <c r="EO642" cm="1">
        <f t="array" ref="EO642">SUMPRODUCT($K642:$AJ642,TRANSPOSE(EO$4:EO$29))</f>
        <v>80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36"/>
        <v>100</v>
      </c>
      <c r="FB642" t="b">
        <f t="shared" si="137"/>
        <v>1</v>
      </c>
    </row>
    <row r="643" spans="1:158" hidden="1" x14ac:dyDescent="0.2">
      <c r="A643">
        <v>779</v>
      </c>
      <c r="B643" s="7" t="s">
        <v>181</v>
      </c>
      <c r="C643" t="s">
        <v>17</v>
      </c>
      <c r="D643">
        <v>400642696</v>
      </c>
      <c r="E643" t="s">
        <v>180</v>
      </c>
      <c r="F643">
        <v>401185693</v>
      </c>
      <c r="G643" t="s">
        <v>6</v>
      </c>
      <c r="H643" s="1">
        <v>2</v>
      </c>
      <c r="I643" s="1">
        <v>2</v>
      </c>
      <c r="J643" s="1">
        <f>VLOOKUP(B643,'[4]AVL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33"/>
        <v>630</v>
      </c>
      <c r="AL643" s="1">
        <f t="shared" si="134"/>
        <v>1000</v>
      </c>
      <c r="AM643" s="1">
        <f t="shared" si="138"/>
        <v>3087</v>
      </c>
      <c r="AN643" s="1">
        <f t="shared" si="139"/>
        <v>4900</v>
      </c>
      <c r="AO643" s="1">
        <f t="shared" si="140"/>
        <v>1813</v>
      </c>
      <c r="AP643" s="1" t="s">
        <v>107</v>
      </c>
      <c r="AQ643" s="1">
        <f>VLOOKUP($B643,'[2]AVL F03 05.05.26_לעבוד'!$B$29:$H$721,6,)</f>
        <v>0</v>
      </c>
      <c r="AR643" s="1" t="s">
        <v>25</v>
      </c>
      <c r="AS643" s="1" t="s">
        <v>14</v>
      </c>
      <c r="AT643">
        <f t="shared" si="135"/>
        <v>9.8000000000000007</v>
      </c>
      <c r="AU643" t="str">
        <f>VLOOKUP(B643,'[3]AVL F03 05.05.26_לעבוד'!$B$27:$B$694,1,)</f>
        <v>SY89833LMG</v>
      </c>
      <c r="AW643" t="s">
        <v>1742</v>
      </c>
      <c r="AX643" t="s">
        <v>178</v>
      </c>
      <c r="AY643">
        <v>4.9000000000000004</v>
      </c>
      <c r="AZ643" t="s">
        <v>0</v>
      </c>
      <c r="BA643">
        <v>2</v>
      </c>
      <c r="BB643" t="s">
        <v>13</v>
      </c>
      <c r="BC643">
        <v>100</v>
      </c>
      <c r="BD643">
        <v>474</v>
      </c>
      <c r="BE643" t="s">
        <v>45</v>
      </c>
      <c r="BF643">
        <v>0</v>
      </c>
      <c r="BG643">
        <v>4.9000000000000004</v>
      </c>
      <c r="BH643">
        <v>20</v>
      </c>
      <c r="BI643" t="s">
        <v>11</v>
      </c>
      <c r="BJ643" t="s">
        <v>44</v>
      </c>
      <c r="BK643" t="s">
        <v>5</v>
      </c>
      <c r="BL643">
        <v>1</v>
      </c>
      <c r="BM643" t="s">
        <v>22</v>
      </c>
      <c r="BN643">
        <v>4.9000000000000004</v>
      </c>
      <c r="BO643" t="s">
        <v>179</v>
      </c>
      <c r="BP643">
        <v>1</v>
      </c>
      <c r="BQ643" t="s">
        <v>5</v>
      </c>
      <c r="BR643" t="s">
        <v>8</v>
      </c>
      <c r="BS643" t="s">
        <v>43</v>
      </c>
      <c r="BT643">
        <v>1000</v>
      </c>
      <c r="BU643" t="s">
        <v>6</v>
      </c>
      <c r="BV643" t="s">
        <v>31</v>
      </c>
      <c r="BW643" t="s">
        <v>42</v>
      </c>
      <c r="BX643" t="s">
        <v>3</v>
      </c>
      <c r="BY643" t="s">
        <v>178</v>
      </c>
      <c r="BZ643" t="s">
        <v>1</v>
      </c>
      <c r="CA643" t="s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36"/>
        <v>0</v>
      </c>
      <c r="FB643" t="b">
        <f t="shared" si="137"/>
        <v>0</v>
      </c>
    </row>
    <row r="644" spans="1:158" hidden="1" x14ac:dyDescent="0.2">
      <c r="A644">
        <v>780</v>
      </c>
      <c r="B644" s="7" t="s">
        <v>177</v>
      </c>
      <c r="C644" t="s">
        <v>17</v>
      </c>
      <c r="D644">
        <v>400115649</v>
      </c>
      <c r="E644" t="s">
        <v>176</v>
      </c>
      <c r="F644">
        <v>401185693</v>
      </c>
      <c r="G644" t="s">
        <v>6</v>
      </c>
      <c r="H644" s="1">
        <v>2</v>
      </c>
      <c r="I644" s="1">
        <v>5</v>
      </c>
      <c r="J644" s="1">
        <f>VLOOKUP(B644,'[4]AVL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33"/>
        <v>1575</v>
      </c>
      <c r="AL644" s="1">
        <f t="shared" si="134"/>
        <v>2000</v>
      </c>
      <c r="AM644" s="1">
        <f t="shared" si="138"/>
        <v>6583.5</v>
      </c>
      <c r="AN644" s="1">
        <f t="shared" si="139"/>
        <v>8360</v>
      </c>
      <c r="AO644" s="1">
        <f t="shared" si="140"/>
        <v>1776.5</v>
      </c>
      <c r="AP644" s="1" t="s">
        <v>107</v>
      </c>
      <c r="AQ644" s="1">
        <f>VLOOKUP($B644,'[2]AVL F03 05.05.26_לעבוד'!$B$29:$H$721,6,)</f>
        <v>0</v>
      </c>
      <c r="AR644" s="1" t="s">
        <v>25</v>
      </c>
      <c r="AS644" s="1" t="s">
        <v>14</v>
      </c>
      <c r="AT644">
        <f t="shared" si="135"/>
        <v>20.9</v>
      </c>
      <c r="AU644" t="str">
        <f>VLOOKUP(B644,'[3]AVL F03 05.05.26_לעבוד'!$B$27:$B$694,1,)</f>
        <v>SY89833LMGTR</v>
      </c>
      <c r="AW644" t="s">
        <v>1742</v>
      </c>
      <c r="AX644" t="s">
        <v>99</v>
      </c>
      <c r="AY644">
        <v>4.18</v>
      </c>
      <c r="AZ644" t="s">
        <v>0</v>
      </c>
      <c r="BA644">
        <v>2</v>
      </c>
      <c r="BB644" t="s">
        <v>13</v>
      </c>
      <c r="BC644">
        <v>100</v>
      </c>
      <c r="BD644">
        <v>183</v>
      </c>
      <c r="BE644" t="s">
        <v>45</v>
      </c>
      <c r="BF644">
        <v>0</v>
      </c>
      <c r="BG644">
        <v>4.18</v>
      </c>
      <c r="BH644">
        <v>20</v>
      </c>
      <c r="BI644" t="s">
        <v>11</v>
      </c>
      <c r="BJ644" t="s">
        <v>44</v>
      </c>
      <c r="BK644" t="s">
        <v>5</v>
      </c>
      <c r="BL644">
        <v>1</v>
      </c>
      <c r="BM644" t="s">
        <v>75</v>
      </c>
      <c r="BN644">
        <v>4.18</v>
      </c>
      <c r="BO644" t="s">
        <v>5</v>
      </c>
      <c r="BP644">
        <v>1</v>
      </c>
      <c r="BQ644" t="s">
        <v>5</v>
      </c>
      <c r="BR644" t="s">
        <v>8</v>
      </c>
      <c r="BS644" t="s">
        <v>43</v>
      </c>
      <c r="BT644">
        <v>1000</v>
      </c>
      <c r="BU644" t="s">
        <v>6</v>
      </c>
      <c r="BV644" t="s">
        <v>31</v>
      </c>
      <c r="BW644" t="s">
        <v>42</v>
      </c>
      <c r="BX644" t="s">
        <v>3</v>
      </c>
      <c r="BY644" t="s">
        <v>99</v>
      </c>
      <c r="BZ644" t="s">
        <v>1</v>
      </c>
      <c r="CA644" t="s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1180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290</v>
      </c>
      <c r="EN644" cm="1">
        <f t="array" ref="EN644">SUMPRODUCT($K644:$AJ644,TRANSPOSE(EN$4:EN$29))</f>
        <v>180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36"/>
        <v>0</v>
      </c>
      <c r="FB644" t="b">
        <f t="shared" si="137"/>
        <v>0</v>
      </c>
    </row>
    <row r="645" spans="1:158" hidden="1" x14ac:dyDescent="0.2">
      <c r="A645">
        <v>781</v>
      </c>
      <c r="B645" s="7" t="s">
        <v>175</v>
      </c>
      <c r="C645" t="s">
        <v>17</v>
      </c>
      <c r="D645">
        <v>400283685</v>
      </c>
      <c r="E645" t="s">
        <v>174</v>
      </c>
      <c r="F645">
        <v>400341728</v>
      </c>
      <c r="G645" t="s">
        <v>6</v>
      </c>
      <c r="H645" s="1">
        <v>2</v>
      </c>
      <c r="I645" s="1">
        <v>4</v>
      </c>
      <c r="J645" s="1">
        <f>VLOOKUP(B645,'[4]AVL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33"/>
        <v>1260</v>
      </c>
      <c r="AL645" s="1">
        <f t="shared" si="134"/>
        <v>2000</v>
      </c>
      <c r="AM645" s="1">
        <f t="shared" si="138"/>
        <v>315</v>
      </c>
      <c r="AN645" s="1">
        <f t="shared" si="139"/>
        <v>500</v>
      </c>
      <c r="AO645" s="1">
        <f t="shared" si="140"/>
        <v>185</v>
      </c>
      <c r="AP645" s="1" t="s">
        <v>26</v>
      </c>
      <c r="AQ645" s="1">
        <f>VLOOKUP($B645,'[2]AVL F03 05.05.26_לעבוד'!$B$29:$H$721,6,)</f>
        <v>0</v>
      </c>
      <c r="AR645" s="1" t="s">
        <v>25</v>
      </c>
      <c r="AS645" s="1" t="s">
        <v>14</v>
      </c>
      <c r="AT645">
        <f t="shared" si="135"/>
        <v>1</v>
      </c>
      <c r="AU645" t="str">
        <f>VLOOKUP(B645,'[3]AVL F03 05.05.26_לעבוד'!$B$27:$B$694,1,)</f>
        <v>T491B225K020AH</v>
      </c>
      <c r="AW645" t="s">
        <v>1773</v>
      </c>
      <c r="AX645">
        <v>1</v>
      </c>
      <c r="AY645">
        <v>0.25</v>
      </c>
      <c r="AZ645" t="s">
        <v>0</v>
      </c>
      <c r="BA645">
        <v>2</v>
      </c>
      <c r="BB645" t="s">
        <v>13</v>
      </c>
      <c r="BC645">
        <v>102</v>
      </c>
      <c r="BD645">
        <v>43</v>
      </c>
      <c r="BE645" t="s">
        <v>24</v>
      </c>
      <c r="BF645">
        <v>0</v>
      </c>
      <c r="BG645">
        <v>0.25</v>
      </c>
      <c r="BH645">
        <v>20</v>
      </c>
      <c r="BI645" t="s">
        <v>11</v>
      </c>
      <c r="BJ645" t="s">
        <v>23</v>
      </c>
      <c r="BK645" t="s">
        <v>5</v>
      </c>
      <c r="BL645">
        <v>1</v>
      </c>
      <c r="BM645" t="s">
        <v>75</v>
      </c>
      <c r="BN645">
        <v>0.25</v>
      </c>
      <c r="BO645" t="s">
        <v>5</v>
      </c>
      <c r="BP645">
        <v>1</v>
      </c>
      <c r="BQ645" t="s">
        <v>5</v>
      </c>
      <c r="BR645" t="s">
        <v>8</v>
      </c>
      <c r="BS645" t="s">
        <v>21</v>
      </c>
      <c r="BT645">
        <v>2000</v>
      </c>
      <c r="BU645" t="s">
        <v>6</v>
      </c>
      <c r="BV645" t="s">
        <v>31</v>
      </c>
      <c r="BW645" t="s">
        <v>20</v>
      </c>
      <c r="BX645" t="s">
        <v>3</v>
      </c>
      <c r="BY645">
        <v>1</v>
      </c>
      <c r="BZ645" t="s">
        <v>29</v>
      </c>
      <c r="CA645" t="s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1560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0</v>
      </c>
      <c r="EN645" cm="1">
        <f t="array" ref="EN645">SUMPRODUCT($K645:$AJ645,TRANSPOSE(EN$4:EN$29))</f>
        <v>360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36"/>
        <v>0</v>
      </c>
      <c r="FB645" t="b">
        <f t="shared" si="137"/>
        <v>0</v>
      </c>
    </row>
    <row r="646" spans="1:158" hidden="1" x14ac:dyDescent="0.2">
      <c r="A646">
        <v>782</v>
      </c>
      <c r="B646" s="7" t="s">
        <v>173</v>
      </c>
      <c r="C646" t="s">
        <v>17</v>
      </c>
      <c r="D646">
        <v>400525228</v>
      </c>
      <c r="E646" t="s">
        <v>172</v>
      </c>
      <c r="F646">
        <v>406667289</v>
      </c>
      <c r="G646" t="s">
        <v>6</v>
      </c>
      <c r="H646" s="1">
        <v>2</v>
      </c>
      <c r="I646" s="1">
        <v>2</v>
      </c>
      <c r="J646" s="1">
        <f>VLOOKUP(B646,'[4]AVL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33"/>
        <v>630</v>
      </c>
      <c r="AL646" s="1">
        <f t="shared" si="134"/>
        <v>1000</v>
      </c>
      <c r="AM646" s="1">
        <f t="shared" si="138"/>
        <v>756</v>
      </c>
      <c r="AN646" s="1">
        <f t="shared" si="139"/>
        <v>1200</v>
      </c>
      <c r="AO646" s="1">
        <f t="shared" si="140"/>
        <v>444</v>
      </c>
      <c r="AP646" s="1" t="s">
        <v>26</v>
      </c>
      <c r="AQ646" s="1">
        <f>VLOOKUP($B646,'[2]AVL F03 05.05.26_לעבוד'!$B$29:$H$721,6,)</f>
        <v>0</v>
      </c>
      <c r="AR646" s="1" t="s">
        <v>46</v>
      </c>
      <c r="AS646" s="1" t="s">
        <v>14</v>
      </c>
      <c r="AT646">
        <f t="shared" si="135"/>
        <v>2.4</v>
      </c>
      <c r="AU646" t="str">
        <f>VLOOKUP(B646,'[3]AVL F03 05.05.26_לעבוד'!$B$27:$B$694,1,)</f>
        <v>T491D157K016AH</v>
      </c>
      <c r="AW646" t="s">
        <v>1748</v>
      </c>
      <c r="AX646" t="s">
        <v>99</v>
      </c>
      <c r="AY646">
        <v>1.2</v>
      </c>
      <c r="AZ646" t="s">
        <v>0</v>
      </c>
      <c r="BA646">
        <v>2</v>
      </c>
      <c r="BB646" t="s">
        <v>13</v>
      </c>
      <c r="BC646">
        <v>96</v>
      </c>
      <c r="BD646">
        <v>47</v>
      </c>
      <c r="BE646" t="s">
        <v>24</v>
      </c>
      <c r="BF646">
        <v>0</v>
      </c>
      <c r="BG646">
        <v>1.2</v>
      </c>
      <c r="BH646">
        <v>20</v>
      </c>
      <c r="BI646" t="s">
        <v>11</v>
      </c>
      <c r="BJ646" t="s">
        <v>23</v>
      </c>
      <c r="BK646" t="s">
        <v>5</v>
      </c>
      <c r="BL646">
        <v>1</v>
      </c>
      <c r="BM646" t="s">
        <v>38</v>
      </c>
      <c r="BN646">
        <v>1.2</v>
      </c>
      <c r="BO646" t="s">
        <v>5</v>
      </c>
      <c r="BP646">
        <v>1</v>
      </c>
      <c r="BQ646" t="s">
        <v>5</v>
      </c>
      <c r="BR646" t="s">
        <v>8</v>
      </c>
      <c r="BS646" t="s">
        <v>21</v>
      </c>
      <c r="BT646">
        <v>500</v>
      </c>
      <c r="BU646" t="s">
        <v>6</v>
      </c>
      <c r="BV646" t="s">
        <v>31</v>
      </c>
      <c r="BW646" t="s">
        <v>20</v>
      </c>
      <c r="BX646" t="s">
        <v>3</v>
      </c>
      <c r="BY646" t="s">
        <v>99</v>
      </c>
      <c r="BZ646" t="s">
        <v>1</v>
      </c>
      <c r="CA646" t="s">
        <v>0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36"/>
        <v>0</v>
      </c>
      <c r="FB646" t="b">
        <f t="shared" si="137"/>
        <v>0</v>
      </c>
    </row>
    <row r="647" spans="1:158" hidden="1" x14ac:dyDescent="0.2">
      <c r="A647">
        <v>783</v>
      </c>
      <c r="B647" s="7" t="s">
        <v>171</v>
      </c>
      <c r="C647" t="s">
        <v>17</v>
      </c>
      <c r="D647">
        <v>400341043</v>
      </c>
      <c r="E647" t="s">
        <v>170</v>
      </c>
      <c r="F647">
        <v>400346124</v>
      </c>
      <c r="G647" t="s">
        <v>6</v>
      </c>
      <c r="H647" s="1">
        <v>2</v>
      </c>
      <c r="I647" s="1">
        <v>6</v>
      </c>
      <c r="J647" s="1">
        <f>VLOOKUP(B647,'[4]AVL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33"/>
        <v>1890</v>
      </c>
      <c r="AL647" s="1">
        <f t="shared" si="134"/>
        <v>2000</v>
      </c>
      <c r="AM647" s="1">
        <f t="shared" si="138"/>
        <v>4347</v>
      </c>
      <c r="AN647" s="1">
        <f t="shared" si="139"/>
        <v>4600</v>
      </c>
      <c r="AO647" s="1">
        <f t="shared" si="140"/>
        <v>253</v>
      </c>
      <c r="AP647" s="1" t="s">
        <v>26</v>
      </c>
      <c r="AQ647" s="1">
        <f>VLOOKUP($B647,'[2]AVL F03 05.05.26_לעבוד'!$B$29:$H$721,6,)</f>
        <v>0</v>
      </c>
      <c r="AR647" s="1" t="s">
        <v>25</v>
      </c>
      <c r="AS647" s="1" t="s">
        <v>14</v>
      </c>
      <c r="AT647">
        <f t="shared" si="135"/>
        <v>13.799999999999999</v>
      </c>
      <c r="AU647" t="str">
        <f>VLOOKUP(B647,'[3]AVL F03 05.05.26_לעבוד'!$B$27:$B$694,1,)</f>
        <v>T491X107K020AH</v>
      </c>
      <c r="AW647" t="s">
        <v>1773</v>
      </c>
      <c r="AX647">
        <v>1</v>
      </c>
      <c r="AY647">
        <v>2.2999999999999998</v>
      </c>
      <c r="AZ647" t="s">
        <v>0</v>
      </c>
      <c r="BA647">
        <v>2</v>
      </c>
      <c r="BB647" t="s">
        <v>13</v>
      </c>
      <c r="BC647">
        <v>102</v>
      </c>
      <c r="BD647">
        <v>99</v>
      </c>
      <c r="BE647" t="s">
        <v>24</v>
      </c>
      <c r="BF647">
        <v>0</v>
      </c>
      <c r="BG647">
        <v>2.2999999999999998</v>
      </c>
      <c r="BH647">
        <v>20</v>
      </c>
      <c r="BI647" t="s">
        <v>11</v>
      </c>
      <c r="BJ647" t="s">
        <v>23</v>
      </c>
      <c r="BK647" t="s">
        <v>5</v>
      </c>
      <c r="BL647">
        <v>1</v>
      </c>
      <c r="BM647" t="s">
        <v>22</v>
      </c>
      <c r="BN647">
        <v>2.2999999999999998</v>
      </c>
      <c r="BO647" t="s">
        <v>5</v>
      </c>
      <c r="BP647">
        <v>1</v>
      </c>
      <c r="BQ647" t="s">
        <v>5</v>
      </c>
      <c r="BR647" t="s">
        <v>8</v>
      </c>
      <c r="BS647" t="s">
        <v>21</v>
      </c>
      <c r="BT647">
        <v>500</v>
      </c>
      <c r="BU647" t="s">
        <v>6</v>
      </c>
      <c r="BV647" t="s">
        <v>31</v>
      </c>
      <c r="BW647" t="s">
        <v>20</v>
      </c>
      <c r="BX647" t="s">
        <v>3</v>
      </c>
      <c r="BY647">
        <v>1</v>
      </c>
      <c r="BZ647" t="s">
        <v>29</v>
      </c>
      <c r="CA647" t="s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36"/>
        <v>0</v>
      </c>
      <c r="FB647" t="b">
        <f t="shared" si="137"/>
        <v>0</v>
      </c>
    </row>
    <row r="648" spans="1:158" hidden="1" x14ac:dyDescent="0.2">
      <c r="A648">
        <v>784</v>
      </c>
      <c r="B648" s="7" t="s">
        <v>169</v>
      </c>
      <c r="C648" t="s">
        <v>17</v>
      </c>
      <c r="D648">
        <v>400345882</v>
      </c>
      <c r="E648" t="s">
        <v>100</v>
      </c>
      <c r="G648" t="s">
        <v>6</v>
      </c>
      <c r="H648" s="1">
        <v>2</v>
      </c>
      <c r="I648" s="1">
        <v>4</v>
      </c>
      <c r="J648" s="1">
        <f>VLOOKUP(B648,'[4]AVL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33"/>
        <v>1260</v>
      </c>
      <c r="AL648" s="1">
        <f t="shared" si="134"/>
        <v>1500</v>
      </c>
      <c r="AM648" s="1">
        <f t="shared" si="138"/>
        <v>2444.4</v>
      </c>
      <c r="AN648" s="1">
        <f t="shared" si="139"/>
        <v>2910</v>
      </c>
      <c r="AO648" s="1">
        <f t="shared" si="140"/>
        <v>465.59999999999991</v>
      </c>
      <c r="AP648" s="1" t="s">
        <v>26</v>
      </c>
      <c r="AQ648" s="1">
        <f>VLOOKUP($B648,'[2]AVL F03 05.05.26_לעבוד'!$B$29:$H$721,6,)</f>
        <v>0</v>
      </c>
      <c r="AR648" s="1" t="s">
        <v>25</v>
      </c>
      <c r="AS648" s="1" t="s">
        <v>14</v>
      </c>
      <c r="AT648">
        <f t="shared" si="135"/>
        <v>7.76</v>
      </c>
      <c r="AU648" t="str">
        <f>VLOOKUP(B648,'[3]AVL F03 05.05.26_לעבוד'!$B$27:$B$694,1,)</f>
        <v>T495D107K010AHE100</v>
      </c>
      <c r="AW648" t="s">
        <v>1773</v>
      </c>
      <c r="AX648" t="s">
        <v>154</v>
      </c>
      <c r="AY648">
        <v>1.94</v>
      </c>
      <c r="AZ648" t="s">
        <v>0</v>
      </c>
      <c r="BA648">
        <v>2</v>
      </c>
      <c r="BB648" t="s">
        <v>13</v>
      </c>
      <c r="BC648">
        <v>97</v>
      </c>
      <c r="BD648">
        <v>105</v>
      </c>
      <c r="BE648" t="s">
        <v>24</v>
      </c>
      <c r="BF648">
        <v>0</v>
      </c>
      <c r="BG648">
        <v>1.94</v>
      </c>
      <c r="BH648">
        <v>20</v>
      </c>
      <c r="BI648" t="s">
        <v>11</v>
      </c>
      <c r="BJ648" t="s">
        <v>23</v>
      </c>
      <c r="BK648" t="s">
        <v>5</v>
      </c>
      <c r="BL648">
        <v>1</v>
      </c>
      <c r="BM648" t="s">
        <v>22</v>
      </c>
      <c r="BN648">
        <v>1.94</v>
      </c>
      <c r="BO648" t="s">
        <v>5</v>
      </c>
      <c r="BP648">
        <v>1</v>
      </c>
      <c r="BQ648" t="s">
        <v>5</v>
      </c>
      <c r="BR648" t="s">
        <v>8</v>
      </c>
      <c r="BS648" t="s">
        <v>21</v>
      </c>
      <c r="BT648">
        <v>500</v>
      </c>
      <c r="BU648" t="s">
        <v>6</v>
      </c>
      <c r="BV648" t="s">
        <v>31</v>
      </c>
      <c r="BW648" t="s">
        <v>20</v>
      </c>
      <c r="BX648" t="s">
        <v>3</v>
      </c>
      <c r="BY648" t="s">
        <v>154</v>
      </c>
      <c r="BZ648" t="s">
        <v>1</v>
      </c>
      <c r="CA648" t="s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36"/>
        <v>0</v>
      </c>
      <c r="FB648" t="b">
        <f t="shared" si="137"/>
        <v>0</v>
      </c>
    </row>
    <row r="649" spans="1:158" hidden="1" x14ac:dyDescent="0.2">
      <c r="A649">
        <v>785</v>
      </c>
      <c r="B649" s="7" t="s">
        <v>168</v>
      </c>
      <c r="C649" t="s">
        <v>17</v>
      </c>
      <c r="D649">
        <v>401531773</v>
      </c>
      <c r="E649" t="s">
        <v>167</v>
      </c>
      <c r="G649" t="s">
        <v>6</v>
      </c>
      <c r="H649" s="1">
        <v>2</v>
      </c>
      <c r="I649" s="1">
        <v>1</v>
      </c>
      <c r="J649" s="1">
        <f>VLOOKUP(B649,'[4]AVL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33"/>
        <v>315</v>
      </c>
      <c r="AL649" s="1">
        <f t="shared" si="134"/>
        <v>500</v>
      </c>
      <c r="AM649" s="1">
        <f t="shared" si="138"/>
        <v>1751.4</v>
      </c>
      <c r="AN649" s="1">
        <f t="shared" si="139"/>
        <v>2780.0000000000005</v>
      </c>
      <c r="AO649" s="1">
        <f t="shared" si="140"/>
        <v>1028.6000000000004</v>
      </c>
      <c r="AP649" s="1" t="s">
        <v>26</v>
      </c>
      <c r="AQ649" s="1">
        <f>VLOOKUP($B649,'[2]AVL F03 05.05.26_לעבוד'!$B$29:$H$721,6,)</f>
        <v>0</v>
      </c>
      <c r="AR649" s="1" t="s">
        <v>46</v>
      </c>
      <c r="AS649" s="1" t="s">
        <v>14</v>
      </c>
      <c r="AT649">
        <f t="shared" si="135"/>
        <v>5.5600000000000005</v>
      </c>
      <c r="AU649" t="str">
        <f>VLOOKUP(B649,'[3]AVL F03 05.05.26_לעבוד'!$B$27:$B$694,1,)</f>
        <v>T510X227K016ATE025</v>
      </c>
      <c r="AW649" t="s">
        <v>1748</v>
      </c>
      <c r="AX649" t="s">
        <v>99</v>
      </c>
      <c r="AY649">
        <v>5.5600000000000005</v>
      </c>
      <c r="AZ649" t="s">
        <v>0</v>
      </c>
      <c r="BA649">
        <v>2</v>
      </c>
      <c r="BB649" t="s">
        <v>13</v>
      </c>
      <c r="BC649">
        <v>96</v>
      </c>
      <c r="BD649">
        <v>26</v>
      </c>
      <c r="BE649" t="s">
        <v>24</v>
      </c>
      <c r="BF649">
        <v>0</v>
      </c>
      <c r="BG649">
        <v>5.5600000000000005</v>
      </c>
      <c r="BH649">
        <v>20</v>
      </c>
      <c r="BI649" t="s">
        <v>11</v>
      </c>
      <c r="BJ649" t="s">
        <v>23</v>
      </c>
      <c r="BK649" t="s">
        <v>5</v>
      </c>
      <c r="BL649">
        <v>1</v>
      </c>
      <c r="BM649" t="s">
        <v>22</v>
      </c>
      <c r="BN649">
        <v>5.5600000000000005</v>
      </c>
      <c r="BO649" t="s">
        <v>5</v>
      </c>
      <c r="BP649">
        <v>1</v>
      </c>
      <c r="BQ649" t="s">
        <v>5</v>
      </c>
      <c r="BR649" t="s">
        <v>8</v>
      </c>
      <c r="BS649" t="s">
        <v>21</v>
      </c>
      <c r="BT649">
        <v>500</v>
      </c>
      <c r="BU649" t="s">
        <v>6</v>
      </c>
      <c r="BV649" t="s">
        <v>31</v>
      </c>
      <c r="BW649" t="s">
        <v>20</v>
      </c>
      <c r="BX649" t="s">
        <v>3</v>
      </c>
      <c r="BY649" t="s">
        <v>99</v>
      </c>
      <c r="BZ649" t="s">
        <v>1</v>
      </c>
      <c r="CA649" t="s">
        <v>0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598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0</v>
      </c>
      <c r="EN649" cm="1">
        <f t="array" ref="EN649">SUMPRODUCT($K649:$AJ649,TRANSPOSE(EN$4:EN$29))</f>
        <v>90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36"/>
        <v>0</v>
      </c>
      <c r="FB649" t="b">
        <f t="shared" si="137"/>
        <v>0</v>
      </c>
    </row>
    <row r="650" spans="1:158" hidden="1" x14ac:dyDescent="0.2">
      <c r="A650">
        <v>786</v>
      </c>
      <c r="B650" s="7" t="s">
        <v>166</v>
      </c>
      <c r="C650" t="s">
        <v>17</v>
      </c>
      <c r="D650">
        <v>401353622</v>
      </c>
      <c r="E650" t="s">
        <v>165</v>
      </c>
      <c r="G650" t="s">
        <v>6</v>
      </c>
      <c r="H650" s="1">
        <v>2</v>
      </c>
      <c r="I650" s="1">
        <v>5</v>
      </c>
      <c r="J650" s="1">
        <f>VLOOKUP(B650,'[4]AVL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33"/>
        <v>1575</v>
      </c>
      <c r="AL650" s="1">
        <f t="shared" si="134"/>
        <v>2000</v>
      </c>
      <c r="AM650" s="1">
        <f t="shared" si="138"/>
        <v>2173.5</v>
      </c>
      <c r="AN650" s="1">
        <f t="shared" si="139"/>
        <v>2760</v>
      </c>
      <c r="AO650" s="1">
        <f t="shared" si="140"/>
        <v>586.5</v>
      </c>
      <c r="AP650" s="1" t="s">
        <v>26</v>
      </c>
      <c r="AQ650" s="1">
        <f>VLOOKUP($B650,'[2]AVL F03 05.05.26_לעבוד'!$B$29:$H$721,6,)</f>
        <v>0</v>
      </c>
      <c r="AR650" s="1" t="s">
        <v>25</v>
      </c>
      <c r="AS650" s="1" t="s">
        <v>14</v>
      </c>
      <c r="AT650">
        <f t="shared" si="135"/>
        <v>6.8999999999999995</v>
      </c>
      <c r="AU650" t="str">
        <f>VLOOKUP(B650,'[3]AVL F03 05.05.26_לעבוד'!$B$27:$B$694,1,)</f>
        <v>T521D107M016ATE050</v>
      </c>
      <c r="AW650" t="s">
        <v>1722</v>
      </c>
      <c r="AX650" t="s">
        <v>41</v>
      </c>
      <c r="AY650">
        <v>1.38</v>
      </c>
      <c r="AZ650" t="s">
        <v>0</v>
      </c>
      <c r="BA650">
        <v>2</v>
      </c>
      <c r="BB650" t="s">
        <v>13</v>
      </c>
      <c r="BC650">
        <v>96</v>
      </c>
      <c r="BD650">
        <v>77</v>
      </c>
      <c r="BE650" t="s">
        <v>24</v>
      </c>
      <c r="BF650">
        <v>0</v>
      </c>
      <c r="BG650">
        <v>1.38</v>
      </c>
      <c r="BH650">
        <v>20</v>
      </c>
      <c r="BI650" t="s">
        <v>11</v>
      </c>
      <c r="BJ650" t="s">
        <v>23</v>
      </c>
      <c r="BK650" t="s">
        <v>5</v>
      </c>
      <c r="BL650">
        <v>1</v>
      </c>
      <c r="BM650" t="s">
        <v>75</v>
      </c>
      <c r="BN650">
        <v>1.38</v>
      </c>
      <c r="BO650" t="s">
        <v>5</v>
      </c>
      <c r="BP650">
        <v>1</v>
      </c>
      <c r="BQ650" t="s">
        <v>5</v>
      </c>
      <c r="BR650" t="s">
        <v>8</v>
      </c>
      <c r="BS650" t="s">
        <v>21</v>
      </c>
      <c r="BT650">
        <v>500</v>
      </c>
      <c r="BU650" t="s">
        <v>6</v>
      </c>
      <c r="BV650" t="s">
        <v>31</v>
      </c>
      <c r="BW650" t="s">
        <v>20</v>
      </c>
      <c r="BX650" t="s">
        <v>3</v>
      </c>
      <c r="BY650" t="s">
        <v>41</v>
      </c>
      <c r="BZ650" t="s">
        <v>1</v>
      </c>
      <c r="CA650" t="s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36"/>
        <v>0</v>
      </c>
      <c r="FB650" t="b">
        <f t="shared" si="137"/>
        <v>0</v>
      </c>
    </row>
    <row r="651" spans="1:158" hidden="1" x14ac:dyDescent="0.2">
      <c r="A651">
        <v>787</v>
      </c>
      <c r="B651" s="7" t="s">
        <v>164</v>
      </c>
      <c r="C651" t="s">
        <v>17</v>
      </c>
      <c r="D651">
        <v>402509307</v>
      </c>
      <c r="E651" t="s">
        <v>163</v>
      </c>
      <c r="G651" t="s">
        <v>6</v>
      </c>
      <c r="H651" s="1">
        <v>2</v>
      </c>
      <c r="I651" s="1">
        <v>13</v>
      </c>
      <c r="J651" s="1">
        <f>VLOOKUP(B651,'[4]AVL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33"/>
        <v>4095</v>
      </c>
      <c r="AL651" s="1">
        <f t="shared" si="134"/>
        <v>4500</v>
      </c>
      <c r="AM651" s="1">
        <f t="shared" si="138"/>
        <v>7657.6500000000005</v>
      </c>
      <c r="AN651" s="1">
        <f t="shared" si="139"/>
        <v>8415</v>
      </c>
      <c r="AO651" s="1">
        <f t="shared" si="140"/>
        <v>757.34999999999945</v>
      </c>
      <c r="AP651" s="1" t="s">
        <v>26</v>
      </c>
      <c r="AQ651" s="1">
        <f>VLOOKUP($B651,'[2]AVL F03 05.05.26_לעבוד'!$B$29:$H$721,6,)</f>
        <v>0</v>
      </c>
      <c r="AR651" s="1" t="s">
        <v>1783</v>
      </c>
      <c r="AS651" s="1" t="s">
        <v>14</v>
      </c>
      <c r="AT651">
        <f t="shared" si="135"/>
        <v>24.310000000000002</v>
      </c>
      <c r="AU651" t="str">
        <f>VLOOKUP(B651,'[3]AVL F03 05.05.26_לעבוד'!$B$27:$B$694,1,)</f>
        <v>T521X107M025ATE060</v>
      </c>
      <c r="AW651" t="s">
        <v>1752</v>
      </c>
      <c r="AX651" t="s">
        <v>41</v>
      </c>
      <c r="AY651">
        <v>1.87</v>
      </c>
      <c r="AZ651" t="s">
        <v>0</v>
      </c>
      <c r="BA651">
        <v>2</v>
      </c>
      <c r="BB651" t="s">
        <v>13</v>
      </c>
      <c r="BC651">
        <v>99</v>
      </c>
      <c r="BD651">
        <v>182</v>
      </c>
      <c r="BE651" t="s">
        <v>24</v>
      </c>
      <c r="BF651">
        <v>0</v>
      </c>
      <c r="BG651">
        <v>1.87</v>
      </c>
      <c r="BH651">
        <v>20</v>
      </c>
      <c r="BI651" t="s">
        <v>11</v>
      </c>
      <c r="BJ651" t="s">
        <v>23</v>
      </c>
      <c r="BK651" t="s">
        <v>5</v>
      </c>
      <c r="BL651">
        <v>1</v>
      </c>
      <c r="BM651" t="s">
        <v>75</v>
      </c>
      <c r="BN651">
        <v>1.87</v>
      </c>
      <c r="BO651" t="s">
        <v>5</v>
      </c>
      <c r="BP651">
        <v>1</v>
      </c>
      <c r="BQ651" t="s">
        <v>5</v>
      </c>
      <c r="BR651" t="s">
        <v>8</v>
      </c>
      <c r="BS651" t="s">
        <v>21</v>
      </c>
      <c r="BT651">
        <v>500</v>
      </c>
      <c r="BU651" t="s">
        <v>6</v>
      </c>
      <c r="BV651" t="s">
        <v>31</v>
      </c>
      <c r="BW651" t="s">
        <v>20</v>
      </c>
      <c r="BX651" t="s">
        <v>3</v>
      </c>
      <c r="BY651" t="s">
        <v>41</v>
      </c>
      <c r="BZ651" t="s">
        <v>1</v>
      </c>
      <c r="CA651" t="s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5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-646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900</v>
      </c>
      <c r="EN651" cm="1">
        <f t="array" ref="EN651">SUMPRODUCT($K651:$AJ651,TRANSPOSE(EN$4:EN$29))</f>
        <v>954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36"/>
        <v>0</v>
      </c>
      <c r="FB651" t="b">
        <f t="shared" si="137"/>
        <v>0</v>
      </c>
    </row>
    <row r="652" spans="1:158" hidden="1" x14ac:dyDescent="0.2">
      <c r="A652">
        <v>788</v>
      </c>
      <c r="B652" s="7" t="s">
        <v>162</v>
      </c>
      <c r="C652" t="s">
        <v>17</v>
      </c>
      <c r="D652">
        <v>409820117</v>
      </c>
      <c r="E652" t="s">
        <v>161</v>
      </c>
      <c r="F652">
        <v>409820156</v>
      </c>
      <c r="G652" t="s">
        <v>6</v>
      </c>
      <c r="H652" s="1">
        <v>2</v>
      </c>
      <c r="I652" s="1">
        <v>35</v>
      </c>
      <c r="J652" s="1">
        <f>VLOOKUP(B652,'[4]AVL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33"/>
        <v>11025</v>
      </c>
      <c r="AL652" s="1">
        <f t="shared" si="134"/>
        <v>11500</v>
      </c>
      <c r="AM652" s="1">
        <f t="shared" si="138"/>
        <v>26460</v>
      </c>
      <c r="AN652" s="1">
        <f t="shared" si="139"/>
        <v>27600</v>
      </c>
      <c r="AO652" s="1">
        <f t="shared" si="140"/>
        <v>1140</v>
      </c>
      <c r="AP652" s="1" t="s">
        <v>26</v>
      </c>
      <c r="AQ652" s="1" t="str">
        <f>VLOOKUP($B652,'[2]AVL F03 05.05.26_לעבוד'!$B$29:$H$721,6,)</f>
        <v xml:space="preserve">תינתן עזרה מאלתא </v>
      </c>
      <c r="AR652" s="1" t="s">
        <v>25</v>
      </c>
      <c r="AS652" s="1" t="s">
        <v>14</v>
      </c>
      <c r="AT652">
        <f t="shared" si="135"/>
        <v>84</v>
      </c>
      <c r="AU652" t="str">
        <f>VLOOKUP(B652,'[3]AVL F03 05.05.26_לעבוד'!$B$27:$B$694,1,)</f>
        <v>T521X337M016ATE025</v>
      </c>
      <c r="AW652" t="s">
        <v>1788</v>
      </c>
      <c r="AX652">
        <v>1</v>
      </c>
      <c r="AY652">
        <v>2.4</v>
      </c>
      <c r="AZ652" t="s">
        <v>0</v>
      </c>
      <c r="BA652">
        <v>2</v>
      </c>
      <c r="BB652" t="s">
        <v>13</v>
      </c>
      <c r="BC652">
        <v>99</v>
      </c>
      <c r="BD652">
        <v>53</v>
      </c>
      <c r="BE652" t="s">
        <v>24</v>
      </c>
      <c r="BF652">
        <v>0</v>
      </c>
      <c r="BG652">
        <v>2.4</v>
      </c>
      <c r="BH652">
        <v>20</v>
      </c>
      <c r="BI652" t="s">
        <v>11</v>
      </c>
      <c r="BJ652" t="s">
        <v>23</v>
      </c>
      <c r="BK652" t="s">
        <v>5</v>
      </c>
      <c r="BL652">
        <v>1</v>
      </c>
      <c r="BM652" t="s">
        <v>38</v>
      </c>
      <c r="BN652">
        <v>2.4</v>
      </c>
      <c r="BO652" t="s">
        <v>5</v>
      </c>
      <c r="BP652">
        <v>1</v>
      </c>
      <c r="BQ652" t="s">
        <v>5</v>
      </c>
      <c r="BR652" t="s">
        <v>8</v>
      </c>
      <c r="BS652" t="s">
        <v>21</v>
      </c>
      <c r="BT652">
        <v>500</v>
      </c>
      <c r="BU652" t="s">
        <v>6</v>
      </c>
      <c r="BV652" t="s">
        <v>31</v>
      </c>
      <c r="BW652" t="s">
        <v>20</v>
      </c>
      <c r="BX652" t="s">
        <v>3</v>
      </c>
      <c r="BY652">
        <v>1</v>
      </c>
      <c r="BZ652" t="s">
        <v>29</v>
      </c>
      <c r="CA652" t="s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2574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2400</v>
      </c>
      <c r="EN652" cm="1">
        <f t="array" ref="EN652">SUMPRODUCT($K652:$AJ652,TRANSPOSE(EN$4:EN$29))</f>
        <v>2574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36"/>
        <v>0</v>
      </c>
      <c r="FB652" t="b">
        <f t="shared" si="137"/>
        <v>0</v>
      </c>
    </row>
    <row r="653" spans="1:158" hidden="1" x14ac:dyDescent="0.2">
      <c r="A653">
        <v>789</v>
      </c>
      <c r="B653" s="7" t="s">
        <v>160</v>
      </c>
      <c r="C653" t="s">
        <v>17</v>
      </c>
      <c r="D653">
        <v>401258243</v>
      </c>
      <c r="E653" t="s">
        <v>159</v>
      </c>
      <c r="G653" t="s">
        <v>6</v>
      </c>
      <c r="H653" s="1">
        <v>2</v>
      </c>
      <c r="I653" s="1">
        <v>14</v>
      </c>
      <c r="J653" s="1">
        <f>VLOOKUP(B653,'[4]AVL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33"/>
        <v>4410</v>
      </c>
      <c r="AL653" s="1">
        <f t="shared" si="134"/>
        <v>4500</v>
      </c>
      <c r="AM653" s="1">
        <f t="shared" si="138"/>
        <v>6306.2999999999993</v>
      </c>
      <c r="AN653" s="1">
        <f t="shared" si="139"/>
        <v>6435</v>
      </c>
      <c r="AO653" s="1">
        <f t="shared" si="140"/>
        <v>128.70000000000073</v>
      </c>
      <c r="AP653" s="1" t="s">
        <v>26</v>
      </c>
      <c r="AQ653" s="1">
        <f>VLOOKUP($B653,'[2]AVL F03 05.05.26_לעבוד'!$B$29:$H$721,6,)</f>
        <v>0</v>
      </c>
      <c r="AR653" s="1" t="s">
        <v>46</v>
      </c>
      <c r="AS653" s="1" t="s">
        <v>14</v>
      </c>
      <c r="AT653">
        <f t="shared" si="135"/>
        <v>20.02</v>
      </c>
      <c r="AU653" t="str">
        <f>VLOOKUP(B653,'[3]AVL F03 05.05.26_לעבוד'!$B$27:$B$694,1,)</f>
        <v>T521X476M035ATE030</v>
      </c>
      <c r="AW653" t="s">
        <v>1722</v>
      </c>
      <c r="AX653" t="s">
        <v>154</v>
      </c>
      <c r="AY653">
        <v>1.43</v>
      </c>
      <c r="AZ653" t="s">
        <v>0</v>
      </c>
      <c r="BA653">
        <v>2</v>
      </c>
      <c r="BB653" t="s">
        <v>13</v>
      </c>
      <c r="BC653">
        <v>96</v>
      </c>
      <c r="BD653">
        <v>52</v>
      </c>
      <c r="BE653" t="s">
        <v>24</v>
      </c>
      <c r="BF653">
        <v>0</v>
      </c>
      <c r="BG653">
        <v>1.43</v>
      </c>
      <c r="BH653">
        <v>20</v>
      </c>
      <c r="BI653" t="s">
        <v>11</v>
      </c>
      <c r="BJ653" t="s">
        <v>23</v>
      </c>
      <c r="BK653" t="s">
        <v>5</v>
      </c>
      <c r="BL653">
        <v>1</v>
      </c>
      <c r="BM653" t="s">
        <v>22</v>
      </c>
      <c r="BN653">
        <v>1.43</v>
      </c>
      <c r="BO653" t="s">
        <v>5</v>
      </c>
      <c r="BP653">
        <v>1</v>
      </c>
      <c r="BQ653" t="s">
        <v>5</v>
      </c>
      <c r="BR653" t="s">
        <v>8</v>
      </c>
      <c r="BS653" t="s">
        <v>21</v>
      </c>
      <c r="BT653">
        <v>500</v>
      </c>
      <c r="BU653" t="s">
        <v>6</v>
      </c>
      <c r="BV653" t="s">
        <v>5</v>
      </c>
      <c r="BW653" t="s">
        <v>20</v>
      </c>
      <c r="BX653" t="s">
        <v>3</v>
      </c>
      <c r="BY653" t="s">
        <v>154</v>
      </c>
      <c r="BZ653" t="s">
        <v>1</v>
      </c>
      <c r="CA653" t="s">
        <v>0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1316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600</v>
      </c>
      <c r="EN653" cm="1">
        <f t="array" ref="EN653">SUMPRODUCT($K653:$AJ653,TRANSPOSE(EN$4:EN$29))</f>
        <v>1116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36"/>
        <v>0</v>
      </c>
      <c r="FB653" t="b">
        <f t="shared" si="137"/>
        <v>0</v>
      </c>
    </row>
    <row r="654" spans="1:158" hidden="1" x14ac:dyDescent="0.2">
      <c r="A654">
        <v>790</v>
      </c>
      <c r="B654" s="7" t="s">
        <v>158</v>
      </c>
      <c r="C654" t="s">
        <v>17</v>
      </c>
      <c r="D654">
        <v>404188582</v>
      </c>
      <c r="E654" t="s">
        <v>157</v>
      </c>
      <c r="G654" t="s">
        <v>6</v>
      </c>
      <c r="H654" s="1">
        <v>2</v>
      </c>
      <c r="I654" s="1">
        <v>1</v>
      </c>
      <c r="J654" s="1">
        <f>VLOOKUP(B654,'[4]AVL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33"/>
        <v>315</v>
      </c>
      <c r="AL654" s="1">
        <f t="shared" si="134"/>
        <v>1000</v>
      </c>
      <c r="AM654" s="1">
        <f t="shared" si="138"/>
        <v>787.5</v>
      </c>
      <c r="AN654" s="1">
        <f t="shared" si="139"/>
        <v>2500</v>
      </c>
      <c r="AO654" s="1">
        <f t="shared" si="140"/>
        <v>1712.5</v>
      </c>
      <c r="AP654" s="1" t="s">
        <v>107</v>
      </c>
      <c r="AQ654" s="1" t="str">
        <f>VLOOKUP($B654,'[2]AVL F03 05.05.26_לעבוד'!$B$29:$H$721,6,)</f>
        <v xml:space="preserve">תינתן עזרה מאלתא </v>
      </c>
      <c r="AR654" s="1" t="s">
        <v>25</v>
      </c>
      <c r="AS654" s="1" t="s">
        <v>14</v>
      </c>
      <c r="AT654">
        <f t="shared" si="135"/>
        <v>2.5</v>
      </c>
      <c r="AU654" t="str">
        <f>VLOOKUP(B654,'[3]AVL F03 05.05.26_לעבוד'!$B$27:$B$694,1,)</f>
        <v>T528Z477M2R5ATE005</v>
      </c>
      <c r="AW654" t="s">
        <v>1788</v>
      </c>
      <c r="AX654" t="s">
        <v>41</v>
      </c>
      <c r="AY654">
        <v>2.5</v>
      </c>
      <c r="AZ654" t="s">
        <v>0</v>
      </c>
      <c r="BA654">
        <v>2</v>
      </c>
      <c r="BB654" t="s">
        <v>13</v>
      </c>
      <c r="BC654">
        <v>96</v>
      </c>
      <c r="BD654">
        <v>216</v>
      </c>
      <c r="BE654" t="s">
        <v>24</v>
      </c>
      <c r="BF654">
        <v>0</v>
      </c>
      <c r="BG654">
        <v>2.5</v>
      </c>
      <c r="BH654">
        <v>20</v>
      </c>
      <c r="BI654" t="s">
        <v>11</v>
      </c>
      <c r="BJ654" t="s">
        <v>23</v>
      </c>
      <c r="BK654" t="s">
        <v>5</v>
      </c>
      <c r="BL654">
        <v>1</v>
      </c>
      <c r="BM654" t="s">
        <v>22</v>
      </c>
      <c r="BN654">
        <v>2.5</v>
      </c>
      <c r="BO654" t="s">
        <v>5</v>
      </c>
      <c r="BP654">
        <v>1</v>
      </c>
      <c r="BQ654" t="s">
        <v>5</v>
      </c>
      <c r="BR654" t="s">
        <v>8</v>
      </c>
      <c r="BS654" t="s">
        <v>21</v>
      </c>
      <c r="BT654">
        <v>1000</v>
      </c>
      <c r="BU654" t="s">
        <v>6</v>
      </c>
      <c r="BV654" t="s">
        <v>31</v>
      </c>
      <c r="BW654" t="s">
        <v>20</v>
      </c>
      <c r="BX654" t="s">
        <v>3</v>
      </c>
      <c r="BY654" t="s">
        <v>41</v>
      </c>
      <c r="BZ654" t="s">
        <v>1</v>
      </c>
      <c r="CA654" t="s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36"/>
        <v>0</v>
      </c>
      <c r="FB654" t="b">
        <f t="shared" si="137"/>
        <v>0</v>
      </c>
    </row>
    <row r="655" spans="1:158" hidden="1" x14ac:dyDescent="0.2">
      <c r="A655">
        <v>791</v>
      </c>
      <c r="B655" s="7" t="s">
        <v>156</v>
      </c>
      <c r="C655" t="s">
        <v>17</v>
      </c>
      <c r="D655">
        <v>420905006</v>
      </c>
      <c r="E655" t="s">
        <v>155</v>
      </c>
      <c r="G655" t="s">
        <v>6</v>
      </c>
      <c r="H655" s="1">
        <v>2</v>
      </c>
      <c r="I655" s="1">
        <v>60</v>
      </c>
      <c r="J655" s="1">
        <f>VLOOKUP(B655,'[4]AVL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33"/>
        <v>18900</v>
      </c>
      <c r="AL655" s="1">
        <f t="shared" si="134"/>
        <v>19000</v>
      </c>
      <c r="AM655" s="1">
        <f t="shared" si="138"/>
        <v>213003</v>
      </c>
      <c r="AN655" s="1">
        <f t="shared" si="139"/>
        <v>214130</v>
      </c>
      <c r="AO655" s="1">
        <f t="shared" si="140"/>
        <v>1127</v>
      </c>
      <c r="AP655" s="1" t="s">
        <v>26</v>
      </c>
      <c r="AQ655" s="1" t="str">
        <f>VLOOKUP($B655,'[2]AVL F03 05.05.26_לעבוד'!$B$29:$H$721,6,)</f>
        <v xml:space="preserve">תינתן עזרה מאלתא </v>
      </c>
      <c r="AR655" s="1" t="s">
        <v>25</v>
      </c>
      <c r="AS655" s="1" t="s">
        <v>14</v>
      </c>
      <c r="AT655">
        <f t="shared" si="135"/>
        <v>676.19999999999993</v>
      </c>
      <c r="AU655" t="str">
        <f>VLOOKUP(B655,'[3]AVL F03 05.05.26_לעבוד'!$B$27:$B$694,1,)</f>
        <v>T543O686M040ATE035</v>
      </c>
      <c r="AW655" t="s">
        <v>1788</v>
      </c>
      <c r="AX655" t="s">
        <v>154</v>
      </c>
      <c r="AY655">
        <v>11.27</v>
      </c>
      <c r="AZ655" t="s">
        <v>0</v>
      </c>
      <c r="BA655">
        <v>2</v>
      </c>
      <c r="BB655" t="s">
        <v>13</v>
      </c>
      <c r="BC655">
        <v>96</v>
      </c>
      <c r="BD655">
        <v>66</v>
      </c>
      <c r="BE655" t="s">
        <v>24</v>
      </c>
      <c r="BF655">
        <v>0</v>
      </c>
      <c r="BG655">
        <v>11.27</v>
      </c>
      <c r="BH655">
        <v>20</v>
      </c>
      <c r="BI655" t="s">
        <v>11</v>
      </c>
      <c r="BJ655" t="s">
        <v>23</v>
      </c>
      <c r="BK655" t="s">
        <v>5</v>
      </c>
      <c r="BL655">
        <v>1</v>
      </c>
      <c r="BM655" t="s">
        <v>22</v>
      </c>
      <c r="BN655">
        <v>11.27</v>
      </c>
      <c r="BO655" t="s">
        <v>5</v>
      </c>
      <c r="BP655">
        <v>1</v>
      </c>
      <c r="BQ655" t="s">
        <v>5</v>
      </c>
      <c r="BR655" t="s">
        <v>8</v>
      </c>
      <c r="BS655" t="s">
        <v>21</v>
      </c>
      <c r="BT655">
        <v>250</v>
      </c>
      <c r="BU655" t="s">
        <v>6</v>
      </c>
      <c r="BV655" t="s">
        <v>31</v>
      </c>
      <c r="BW655" t="s">
        <v>20</v>
      </c>
      <c r="BX655" t="s">
        <v>3</v>
      </c>
      <c r="BY655" t="s">
        <v>154</v>
      </c>
      <c r="BZ655" t="s">
        <v>1</v>
      </c>
      <c r="CA655" t="s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-1400</v>
      </c>
      <c r="DN655">
        <f>SUM($CB655,$CC655:CK655)-SUM($EC655:EL655)</f>
        <v>-4320</v>
      </c>
      <c r="DO655">
        <f>SUM($CB655,$CC655:CL655)-SUM($EC655:EM655)</f>
        <v>-7320</v>
      </c>
      <c r="DP655">
        <f>SUM($CB655,$CC655:CM655)-SUM($EC655:EN655)</f>
        <v>250</v>
      </c>
      <c r="DQ655">
        <f>SUM($CB655,$CC655:CN655)-SUM($EC655:EO655)</f>
        <v>250</v>
      </c>
      <c r="DR655">
        <f>SUM($CB655,$CC655:CO655)-SUM($EC655:EP655)</f>
        <v>250</v>
      </c>
      <c r="DS655">
        <f>SUM($CB655,$CC655:CP655)-SUM($EC655:EQ655)</f>
        <v>250</v>
      </c>
      <c r="DT655">
        <f>SUM($CB655,$CC655:CQ655)-SUM($EC655:ER655)</f>
        <v>250</v>
      </c>
      <c r="DU655">
        <f>SUM($CB655,$CC655:CR655)-SUM($EC655:ES655)</f>
        <v>250</v>
      </c>
      <c r="DV655">
        <f>SUM($CB655,$CC655:CS655)-SUM($EC655:ET655)</f>
        <v>250</v>
      </c>
      <c r="DW655">
        <f>SUM($CB655,$CC655:CT655)-SUM($EC655:EU655)</f>
        <v>250</v>
      </c>
      <c r="DX655">
        <f>SUM($CB655,$CC655:CU655)-SUM($EC655:EV655)</f>
        <v>250</v>
      </c>
      <c r="DY655">
        <f>SUM($CB655,$CC655:CV655)-SUM($EC655:EW655)</f>
        <v>250</v>
      </c>
      <c r="DZ655">
        <f>SUM($CB655,$CC655:CW655)-SUM($EC655:EX655)</f>
        <v>250</v>
      </c>
      <c r="EA655">
        <f>SUM($CB655,$CC655:CX655)-SUM($EC655:EY655)</f>
        <v>250</v>
      </c>
      <c r="EB655">
        <f>SUM($CB655,$CC655:CY655)-SUM($EC655:EZ655)</f>
        <v>250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3000</v>
      </c>
      <c r="EN655" cm="1">
        <f t="array" ref="EN655">SUMPRODUCT($K655:$AJ655,TRANSPOSE(EN$4:EN$29))</f>
        <v>4680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36"/>
        <v>0</v>
      </c>
      <c r="FB655" t="b">
        <f t="shared" si="137"/>
        <v>1</v>
      </c>
    </row>
    <row r="656" spans="1:158" hidden="1" x14ac:dyDescent="0.2">
      <c r="A656">
        <v>792</v>
      </c>
      <c r="B656" s="7" t="s">
        <v>153</v>
      </c>
      <c r="C656" t="s">
        <v>17</v>
      </c>
      <c r="D656">
        <v>417531785</v>
      </c>
      <c r="E656" t="s">
        <v>152</v>
      </c>
      <c r="F656">
        <v>411160889</v>
      </c>
      <c r="G656" t="s">
        <v>6</v>
      </c>
      <c r="H656" s="1">
        <v>2</v>
      </c>
      <c r="I656" s="1">
        <v>44</v>
      </c>
      <c r="J656" s="1">
        <f>VLOOKUP(B656,'[4]AVL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33"/>
        <v>13860</v>
      </c>
      <c r="AL656" s="1">
        <f t="shared" si="134"/>
        <v>14000</v>
      </c>
      <c r="AM656" s="1">
        <f t="shared" si="138"/>
        <v>2633.4</v>
      </c>
      <c r="AN656" s="1">
        <f t="shared" si="139"/>
        <v>2660</v>
      </c>
      <c r="AO656" s="1">
        <f t="shared" si="140"/>
        <v>26.599999999999909</v>
      </c>
      <c r="AP656" s="1" t="s">
        <v>26</v>
      </c>
      <c r="AQ656" s="1">
        <f>VLOOKUP($B656,'[2]AVL F03 05.05.26_לעבוד'!$B$29:$H$721,6,)</f>
        <v>0</v>
      </c>
      <c r="AR656" s="1" t="s">
        <v>151</v>
      </c>
      <c r="AS656" s="1" t="s">
        <v>14</v>
      </c>
      <c r="AT656">
        <f t="shared" si="135"/>
        <v>8.36</v>
      </c>
      <c r="AU656" t="str">
        <f>VLOOKUP(B656,'[3]AVL F03 05.05.26_לעבוד'!$B$27:$B$694,1,)</f>
        <v>T55B107M6R3C0040</v>
      </c>
      <c r="AW656" t="s">
        <v>1771</v>
      </c>
      <c r="AX656" t="s">
        <v>150</v>
      </c>
      <c r="AY656">
        <v>0.19</v>
      </c>
      <c r="AZ656" t="s">
        <v>0</v>
      </c>
      <c r="BA656">
        <v>2</v>
      </c>
      <c r="BB656" t="s">
        <v>13</v>
      </c>
      <c r="BC656">
        <v>96</v>
      </c>
      <c r="BD656">
        <v>106</v>
      </c>
      <c r="BE656" t="s">
        <v>24</v>
      </c>
      <c r="BF656">
        <v>0</v>
      </c>
      <c r="BG656">
        <v>0.19</v>
      </c>
      <c r="BH656">
        <v>20</v>
      </c>
      <c r="BI656" t="s">
        <v>11</v>
      </c>
      <c r="BJ656" t="s">
        <v>23</v>
      </c>
      <c r="BK656" t="s">
        <v>5</v>
      </c>
      <c r="BL656">
        <v>1</v>
      </c>
      <c r="BM656" t="s">
        <v>22</v>
      </c>
      <c r="BN656">
        <v>0.19</v>
      </c>
      <c r="BO656" t="s">
        <v>5</v>
      </c>
      <c r="BP656">
        <v>1</v>
      </c>
      <c r="BQ656" t="s">
        <v>5</v>
      </c>
      <c r="BR656" t="s">
        <v>8</v>
      </c>
      <c r="BS656" t="s">
        <v>21</v>
      </c>
      <c r="BT656">
        <v>500</v>
      </c>
      <c r="BU656" t="s">
        <v>6</v>
      </c>
      <c r="BV656" t="s">
        <v>31</v>
      </c>
      <c r="BW656" t="s">
        <v>20</v>
      </c>
      <c r="BX656" t="s">
        <v>3</v>
      </c>
      <c r="BY656" t="s">
        <v>150</v>
      </c>
      <c r="BZ656" t="s">
        <v>1</v>
      </c>
      <c r="CA656" t="s">
        <v>0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36"/>
        <v>0</v>
      </c>
      <c r="FB656" t="b">
        <f t="shared" si="137"/>
        <v>0</v>
      </c>
    </row>
    <row r="657" spans="1:158" hidden="1" x14ac:dyDescent="0.2">
      <c r="A657">
        <v>793</v>
      </c>
      <c r="B657" s="7" t="s">
        <v>149</v>
      </c>
      <c r="C657" t="s">
        <v>17</v>
      </c>
      <c r="D657">
        <v>414628753</v>
      </c>
      <c r="E657" t="s">
        <v>148</v>
      </c>
      <c r="F657">
        <v>400346114</v>
      </c>
      <c r="G657" t="s">
        <v>6</v>
      </c>
      <c r="H657" s="1">
        <v>2</v>
      </c>
      <c r="I657" s="1">
        <v>8</v>
      </c>
      <c r="J657" s="1">
        <f>VLOOKUP(B657,'[4]AVL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33"/>
        <v>2520</v>
      </c>
      <c r="AL657" s="1">
        <f t="shared" si="134"/>
        <v>3000</v>
      </c>
      <c r="AM657" s="1">
        <f t="shared" si="138"/>
        <v>806.4</v>
      </c>
      <c r="AN657" s="1">
        <f t="shared" si="139"/>
        <v>960</v>
      </c>
      <c r="AO657" s="1">
        <f t="shared" si="140"/>
        <v>153.60000000000002</v>
      </c>
      <c r="AP657" s="1" t="s">
        <v>26</v>
      </c>
      <c r="AQ657" s="1" t="str">
        <f>VLOOKUP($B657,'[2]AVL F03 05.05.26_לעבוד'!$B$29:$H$721,6,)</f>
        <v xml:space="preserve"> </v>
      </c>
      <c r="AR657" s="1" t="s">
        <v>25</v>
      </c>
      <c r="AS657" s="1" t="s">
        <v>14</v>
      </c>
      <c r="AT657">
        <f t="shared" si="135"/>
        <v>2.56</v>
      </c>
      <c r="AU657" t="str">
        <f>VLOOKUP(B657,'[3]AVL F03 05.05.26_לעבוד'!$B$27:$B$694,1,)</f>
        <v>TAJD476K020RNJ</v>
      </c>
      <c r="AW657" t="s">
        <v>1702</v>
      </c>
      <c r="AX657" t="s">
        <v>144</v>
      </c>
      <c r="AY657">
        <v>0.32</v>
      </c>
      <c r="AZ657" t="s">
        <v>0</v>
      </c>
      <c r="BA657">
        <v>2</v>
      </c>
      <c r="BB657" t="s">
        <v>13</v>
      </c>
      <c r="BC657">
        <v>96</v>
      </c>
      <c r="BD657">
        <v>140</v>
      </c>
      <c r="BE657" t="s">
        <v>24</v>
      </c>
      <c r="BF657">
        <v>0</v>
      </c>
      <c r="BG657">
        <v>0.32</v>
      </c>
      <c r="BH657">
        <v>20</v>
      </c>
      <c r="BI657" t="s">
        <v>11</v>
      </c>
      <c r="BJ657" t="s">
        <v>23</v>
      </c>
      <c r="BK657" t="s">
        <v>5</v>
      </c>
      <c r="BL657">
        <v>1</v>
      </c>
      <c r="BM657" t="s">
        <v>22</v>
      </c>
      <c r="BN657">
        <v>0.32</v>
      </c>
      <c r="BO657" t="s">
        <v>5</v>
      </c>
      <c r="BP657">
        <v>1</v>
      </c>
      <c r="BQ657" t="s">
        <v>5</v>
      </c>
      <c r="BR657" t="s">
        <v>8</v>
      </c>
      <c r="BS657" t="s">
        <v>21</v>
      </c>
      <c r="BT657">
        <v>500</v>
      </c>
      <c r="BU657" t="s">
        <v>6</v>
      </c>
      <c r="BV657" t="s">
        <v>5</v>
      </c>
      <c r="BW657" t="s">
        <v>20</v>
      </c>
      <c r="BX657" t="s">
        <v>3</v>
      </c>
      <c r="BY657" t="s">
        <v>144</v>
      </c>
      <c r="BZ657" t="s">
        <v>1</v>
      </c>
      <c r="CA657" t="s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36"/>
        <v>0</v>
      </c>
      <c r="FB657" t="b">
        <f t="shared" si="137"/>
        <v>0</v>
      </c>
    </row>
    <row r="658" spans="1:158" hidden="1" x14ac:dyDescent="0.2">
      <c r="A658">
        <v>794</v>
      </c>
      <c r="B658" s="7" t="s">
        <v>147</v>
      </c>
      <c r="C658" t="s">
        <v>17</v>
      </c>
      <c r="D658">
        <v>415356834</v>
      </c>
      <c r="E658" t="s">
        <v>146</v>
      </c>
      <c r="G658" t="s">
        <v>6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33"/>
        <v>315</v>
      </c>
      <c r="AL658" s="1">
        <f t="shared" si="134"/>
        <v>315</v>
      </c>
      <c r="AP658" s="1" t="s">
        <v>85</v>
      </c>
      <c r="AQ658" s="1">
        <f>VLOOKUP($B658,'[2]AVL F03 05.05.26_לעבוד'!$B$29:$H$721,6,)</f>
        <v>0</v>
      </c>
      <c r="AR658" s="1" t="s">
        <v>1784</v>
      </c>
      <c r="AS658" s="1" t="s">
        <v>14</v>
      </c>
      <c r="AT658">
        <f t="shared" si="135"/>
        <v>78.569999999999993</v>
      </c>
      <c r="AU658" t="e">
        <f>VLOOKUP(B658,'[3]AVL F03 05.05.26_לעבוד'!$B$27:$B$694,1,)</f>
        <v>#N/A</v>
      </c>
      <c r="AV658" t="s">
        <v>145</v>
      </c>
      <c r="AW658" t="s">
        <v>1785</v>
      </c>
      <c r="AX658" t="s">
        <v>144</v>
      </c>
      <c r="AY658">
        <v>78.569999999999993</v>
      </c>
      <c r="AZ658" t="s">
        <v>0</v>
      </c>
      <c r="BA658">
        <v>1</v>
      </c>
      <c r="BB658" t="s">
        <v>13</v>
      </c>
      <c r="BC658">
        <v>356</v>
      </c>
      <c r="BD658">
        <v>70</v>
      </c>
      <c r="BE658" t="s">
        <v>131</v>
      </c>
      <c r="BF658">
        <v>0</v>
      </c>
      <c r="BG658">
        <v>78.569999999999993</v>
      </c>
      <c r="BH658">
        <v>20</v>
      </c>
      <c r="BI658" t="s">
        <v>11</v>
      </c>
      <c r="BJ658" t="s">
        <v>10</v>
      </c>
      <c r="BK658" t="s">
        <v>5</v>
      </c>
      <c r="BL658" t="s">
        <v>5</v>
      </c>
      <c r="BM658" t="s">
        <v>9</v>
      </c>
      <c r="BN658">
        <v>78.569999999999993</v>
      </c>
      <c r="BO658" t="s">
        <v>5</v>
      </c>
      <c r="BP658">
        <v>1</v>
      </c>
      <c r="BQ658" t="s">
        <v>5</v>
      </c>
      <c r="BR658" t="s">
        <v>8</v>
      </c>
      <c r="BS658" t="s">
        <v>7</v>
      </c>
      <c r="BT658">
        <v>1</v>
      </c>
      <c r="BU658" t="s">
        <v>6</v>
      </c>
      <c r="BV658" t="s">
        <v>5</v>
      </c>
      <c r="BW658" t="s">
        <v>4</v>
      </c>
      <c r="BX658" t="s">
        <v>3</v>
      </c>
      <c r="BY658" t="s">
        <v>144</v>
      </c>
      <c r="BZ658" t="s">
        <v>1</v>
      </c>
      <c r="CA658" t="s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5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44</v>
      </c>
      <c r="DO658">
        <f>SUM($CB658,$CC658:CL658)-SUM($EC658:EM658)</f>
        <v>4</v>
      </c>
      <c r="DP658">
        <f>SUM($CB658,$CC658:CM658)-SUM($EC658:EN658)</f>
        <v>-51</v>
      </c>
      <c r="DQ658">
        <f>SUM($CB658,$CC658:CN658)-SUM($EC658:EO658)</f>
        <v>-106</v>
      </c>
      <c r="DR658">
        <f>SUM($CB658,$CC658:CO658)-SUM($EC658:EP658)</f>
        <v>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10</v>
      </c>
      <c r="EM658" cm="1">
        <f t="array" ref="EM658">SUMPRODUCT($K658:$AJ658,TRANSPOSE(EM$4:EM$29))</f>
        <v>40</v>
      </c>
      <c r="EN658" cm="1">
        <f t="array" ref="EN658">SUMPRODUCT($K658:$AJ658,TRANSPOSE(EN$4:EN$29))</f>
        <v>55</v>
      </c>
      <c r="EO658" cm="1">
        <f t="array" ref="EO658">SUMPRODUCT($K658:$AJ658,TRANSPOSE(EO$4:EO$29))</f>
        <v>55</v>
      </c>
      <c r="EP658" cm="1">
        <f t="array" ref="EP658">SUMPRODUCT($K658:$AJ658,TRANSPOSE(EP$4:EP$29))</f>
        <v>35</v>
      </c>
      <c r="EQ658" cm="1">
        <f t="array" ref="EQ658">SUMPRODUCT($K658:$AJ658,TRANSPOSE(EQ$4:EQ$29))</f>
        <v>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36"/>
        <v>0</v>
      </c>
      <c r="FB658" t="b">
        <f t="shared" si="137"/>
        <v>0</v>
      </c>
    </row>
    <row r="659" spans="1:158" hidden="1" x14ac:dyDescent="0.2">
      <c r="A659">
        <v>795</v>
      </c>
      <c r="B659" s="7" t="s">
        <v>143</v>
      </c>
      <c r="C659" t="s">
        <v>17</v>
      </c>
      <c r="D659" t="s">
        <v>142</v>
      </c>
      <c r="E659" t="s">
        <v>141</v>
      </c>
      <c r="G659" t="s">
        <v>6</v>
      </c>
      <c r="H659" s="1">
        <v>2</v>
      </c>
      <c r="I659" s="1">
        <v>1</v>
      </c>
      <c r="J659" s="1">
        <f>VLOOKUP(B659,'[4]AVL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33"/>
        <v>315</v>
      </c>
      <c r="AL659" s="1">
        <f t="shared" si="134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26</v>
      </c>
      <c r="AQ659" s="1">
        <f>VLOOKUP($B659,'[2]AVL F03 05.05.26_לעבוד'!$B$29:$H$721,6,)</f>
        <v>0</v>
      </c>
      <c r="AR659" s="1" t="s">
        <v>25</v>
      </c>
      <c r="AS659" s="1" t="s">
        <v>14</v>
      </c>
      <c r="AT659">
        <f t="shared" si="135"/>
        <v>4.55</v>
      </c>
      <c r="AU659" t="str">
        <f>VLOOKUP(B659,'[3]AVL F03 05.05.26_לעבוד'!$B$27:$B$694,1,)</f>
        <v>TFM-125-02-S-D-A-K-TR</v>
      </c>
      <c r="AW659" t="s">
        <v>1755</v>
      </c>
      <c r="AX659" t="s">
        <v>56</v>
      </c>
      <c r="AY659">
        <v>4.55</v>
      </c>
      <c r="AZ659" t="s">
        <v>0</v>
      </c>
      <c r="BA659">
        <v>2</v>
      </c>
      <c r="BB659" t="s">
        <v>13</v>
      </c>
      <c r="BC659">
        <v>98</v>
      </c>
      <c r="BD659">
        <v>49</v>
      </c>
      <c r="BE659" t="s">
        <v>57</v>
      </c>
      <c r="BF659">
        <v>0</v>
      </c>
      <c r="BG659">
        <v>4.55</v>
      </c>
      <c r="BH659">
        <v>20</v>
      </c>
      <c r="BI659" t="s">
        <v>11</v>
      </c>
      <c r="BJ659" t="s">
        <v>10</v>
      </c>
      <c r="BK659" t="s">
        <v>5</v>
      </c>
      <c r="BL659">
        <v>1</v>
      </c>
      <c r="BM659" t="s">
        <v>22</v>
      </c>
      <c r="BN659">
        <v>4.55</v>
      </c>
      <c r="BO659" t="s">
        <v>5</v>
      </c>
      <c r="BP659">
        <v>1</v>
      </c>
      <c r="BQ659" t="s">
        <v>5</v>
      </c>
      <c r="BR659" t="s">
        <v>8</v>
      </c>
      <c r="BS659" t="s">
        <v>7</v>
      </c>
      <c r="BT659">
        <v>375</v>
      </c>
      <c r="BU659" t="s">
        <v>6</v>
      </c>
      <c r="BV659" t="s">
        <v>31</v>
      </c>
      <c r="BW659" t="s">
        <v>4</v>
      </c>
      <c r="BX659" t="s">
        <v>3</v>
      </c>
      <c r="BY659" t="s">
        <v>56</v>
      </c>
      <c r="BZ659" t="s">
        <v>1</v>
      </c>
      <c r="CA659" t="s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36"/>
        <v>0</v>
      </c>
      <c r="FB659" t="b">
        <f t="shared" si="137"/>
        <v>0</v>
      </c>
    </row>
    <row r="660" spans="1:158" hidden="1" x14ac:dyDescent="0.2">
      <c r="A660">
        <v>796</v>
      </c>
      <c r="B660" s="7" t="s">
        <v>140</v>
      </c>
      <c r="C660" t="s">
        <v>17</v>
      </c>
      <c r="D660">
        <v>410613783</v>
      </c>
      <c r="E660" t="s">
        <v>139</v>
      </c>
      <c r="G660" t="s">
        <v>6</v>
      </c>
      <c r="H660" s="1">
        <v>1</v>
      </c>
      <c r="I660" s="1">
        <v>1</v>
      </c>
      <c r="J660" s="1">
        <f>VLOOKUP(B660,'[4]AVL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33"/>
        <v>315</v>
      </c>
      <c r="AL660" s="1">
        <f t="shared" si="134"/>
        <v>330</v>
      </c>
      <c r="AQ660" s="1">
        <f>VLOOKUP($B660,'[2]AVL F03 05.05.26_לעבוד'!$B$29:$H$721,6,)</f>
        <v>0</v>
      </c>
      <c r="AR660" s="1" t="s">
        <v>25</v>
      </c>
      <c r="AS660" s="1" t="s">
        <v>14</v>
      </c>
      <c r="AT660">
        <f t="shared" si="135"/>
        <v>76</v>
      </c>
      <c r="AU660" t="str">
        <f>VLOOKUP(B660,'[3]AVL F03 05.05.26_לעבוד'!$B$27:$B$694,1,)</f>
        <v>TFS1950F</v>
      </c>
      <c r="AW660" t="s">
        <v>1742</v>
      </c>
      <c r="AX660" t="s">
        <v>2</v>
      </c>
      <c r="AY660">
        <v>76</v>
      </c>
      <c r="AZ660" t="s">
        <v>0</v>
      </c>
      <c r="BA660">
        <v>1</v>
      </c>
      <c r="BB660" t="s">
        <v>13</v>
      </c>
      <c r="BC660">
        <v>356</v>
      </c>
      <c r="BD660">
        <v>178</v>
      </c>
      <c r="BE660" t="s">
        <v>76</v>
      </c>
      <c r="BF660">
        <v>0</v>
      </c>
      <c r="BG660">
        <v>76</v>
      </c>
      <c r="BH660">
        <v>20</v>
      </c>
      <c r="BI660" t="s">
        <v>11</v>
      </c>
      <c r="BJ660" t="s">
        <v>138</v>
      </c>
      <c r="BK660" t="s">
        <v>5</v>
      </c>
      <c r="BL660">
        <v>1</v>
      </c>
      <c r="BM660" t="s">
        <v>22</v>
      </c>
      <c r="BN660">
        <v>76</v>
      </c>
      <c r="BO660" t="s">
        <v>5</v>
      </c>
      <c r="BP660">
        <v>1</v>
      </c>
      <c r="BQ660" t="s">
        <v>5</v>
      </c>
      <c r="BR660" t="s">
        <v>8</v>
      </c>
      <c r="BS660" t="s">
        <v>137</v>
      </c>
      <c r="BT660">
        <v>110</v>
      </c>
      <c r="BU660" t="s">
        <v>6</v>
      </c>
      <c r="BV660" t="s">
        <v>5</v>
      </c>
      <c r="BW660" t="s">
        <v>81</v>
      </c>
      <c r="BX660" t="s">
        <v>3</v>
      </c>
      <c r="BY660" t="s">
        <v>2</v>
      </c>
      <c r="BZ660" t="s">
        <v>1</v>
      </c>
      <c r="CA660" t="s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36"/>
        <v>0</v>
      </c>
      <c r="FB660" t="b">
        <f t="shared" si="137"/>
        <v>0</v>
      </c>
    </row>
    <row r="661" spans="1:158" hidden="1" x14ac:dyDescent="0.2">
      <c r="A661">
        <v>797</v>
      </c>
      <c r="B661" s="7" t="s">
        <v>136</v>
      </c>
      <c r="C661" t="s">
        <v>17</v>
      </c>
      <c r="D661">
        <v>402144788</v>
      </c>
      <c r="E661" t="s">
        <v>135</v>
      </c>
      <c r="F661">
        <v>402152881</v>
      </c>
      <c r="G661" t="s">
        <v>6</v>
      </c>
      <c r="H661" s="1">
        <v>1</v>
      </c>
      <c r="I661" s="1">
        <v>2</v>
      </c>
      <c r="J661" s="1">
        <f>VLOOKUP(B661,'[4]AVL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33"/>
        <v>630</v>
      </c>
      <c r="AL661" s="1">
        <f t="shared" si="134"/>
        <v>2500</v>
      </c>
      <c r="AQ661" s="1">
        <f>VLOOKUP($B661,'[2]AVL F03 05.05.26_לעבוד'!$B$29:$H$721,6,)</f>
        <v>0</v>
      </c>
      <c r="AR661" s="1" t="s">
        <v>25</v>
      </c>
      <c r="AS661" s="1" t="s">
        <v>14</v>
      </c>
      <c r="AT661">
        <f t="shared" si="135"/>
        <v>8.9</v>
      </c>
      <c r="AU661" t="str">
        <f>VLOOKUP(B661,'[3]AVL F03 05.05.26_לעבוד'!$B$27:$B$694,1,)</f>
        <v>THS4031IDGNR</v>
      </c>
      <c r="AW661" t="s">
        <v>1744</v>
      </c>
      <c r="AX661" t="s">
        <v>41</v>
      </c>
      <c r="AY661">
        <v>4.45</v>
      </c>
      <c r="AZ661" t="s">
        <v>0</v>
      </c>
      <c r="BA661">
        <v>1</v>
      </c>
      <c r="BB661" t="s">
        <v>13</v>
      </c>
      <c r="BC661">
        <v>322</v>
      </c>
      <c r="BD661">
        <v>71</v>
      </c>
      <c r="BE661" t="s">
        <v>45</v>
      </c>
      <c r="BF661">
        <v>0</v>
      </c>
      <c r="BG661">
        <v>4.45</v>
      </c>
      <c r="BH661">
        <v>20</v>
      </c>
      <c r="BI661" t="s">
        <v>11</v>
      </c>
      <c r="BJ661" t="s">
        <v>44</v>
      </c>
      <c r="BK661" t="s">
        <v>5</v>
      </c>
      <c r="BL661">
        <v>1</v>
      </c>
      <c r="BM661" t="s">
        <v>22</v>
      </c>
      <c r="BN661">
        <v>4.45</v>
      </c>
      <c r="BO661" t="s">
        <v>5</v>
      </c>
      <c r="BP661">
        <v>1</v>
      </c>
      <c r="BQ661" t="s">
        <v>5</v>
      </c>
      <c r="BR661" t="s">
        <v>8</v>
      </c>
      <c r="BS661" t="s">
        <v>43</v>
      </c>
      <c r="BT661">
        <v>2500</v>
      </c>
      <c r="BU661" t="s">
        <v>6</v>
      </c>
      <c r="BV661" t="s">
        <v>31</v>
      </c>
      <c r="BW661" t="s">
        <v>42</v>
      </c>
      <c r="BX661" t="s">
        <v>3</v>
      </c>
      <c r="BY661" t="s">
        <v>41</v>
      </c>
      <c r="BZ661" t="s">
        <v>1</v>
      </c>
      <c r="CA661" t="s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36"/>
        <v>0</v>
      </c>
      <c r="FB661" t="b">
        <f t="shared" si="137"/>
        <v>0</v>
      </c>
    </row>
    <row r="662" spans="1:158" hidden="1" x14ac:dyDescent="0.2">
      <c r="A662">
        <v>798</v>
      </c>
      <c r="B662" s="7" t="s">
        <v>134</v>
      </c>
      <c r="C662" t="s">
        <v>17</v>
      </c>
      <c r="D662">
        <v>410928732</v>
      </c>
      <c r="E662" t="s">
        <v>133</v>
      </c>
      <c r="G662" t="s">
        <v>6</v>
      </c>
      <c r="H662" s="1">
        <v>2</v>
      </c>
      <c r="I662" s="1">
        <v>1</v>
      </c>
      <c r="J662" s="1">
        <f>VLOOKUP(B662,'[4]AVL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33"/>
        <v>315</v>
      </c>
      <c r="AL662" s="1">
        <f t="shared" si="134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26</v>
      </c>
      <c r="AQ662" s="1">
        <f>VLOOKUP($B662,'[2]AVL F03 05.05.26_לעבוד'!$B$29:$H$721,6,)</f>
        <v>0</v>
      </c>
      <c r="AR662" s="1" t="s">
        <v>25</v>
      </c>
      <c r="AS662" s="1" t="s">
        <v>93</v>
      </c>
      <c r="AT662">
        <f t="shared" si="135"/>
        <v>0.05</v>
      </c>
      <c r="AU662" t="str">
        <f>VLOOKUP(B662,'[3]AVL F03 05.05.26_לעבוד'!$B$27:$B$694,1,)</f>
        <v>THT-1-724-10</v>
      </c>
      <c r="AW662" t="s">
        <v>1765</v>
      </c>
      <c r="AX662" t="s">
        <v>126</v>
      </c>
      <c r="AY662">
        <v>0.05</v>
      </c>
      <c r="AZ662" t="s">
        <v>0</v>
      </c>
      <c r="BA662">
        <v>2</v>
      </c>
      <c r="BB662" t="s">
        <v>132</v>
      </c>
      <c r="BC662">
        <v>91</v>
      </c>
      <c r="BD662">
        <v>92</v>
      </c>
      <c r="BE662" t="s">
        <v>131</v>
      </c>
      <c r="BF662">
        <v>6</v>
      </c>
      <c r="BG662">
        <v>750</v>
      </c>
      <c r="BH662">
        <v>20</v>
      </c>
      <c r="BI662" t="s">
        <v>11</v>
      </c>
      <c r="BJ662" t="s">
        <v>130</v>
      </c>
      <c r="BK662" t="s">
        <v>129</v>
      </c>
      <c r="BL662" t="s">
        <v>5</v>
      </c>
      <c r="BM662" t="s">
        <v>128</v>
      </c>
      <c r="BN662">
        <v>750</v>
      </c>
      <c r="BO662" t="s">
        <v>5</v>
      </c>
      <c r="BP662">
        <v>1</v>
      </c>
      <c r="BQ662" t="s">
        <v>5</v>
      </c>
      <c r="BR662" t="s">
        <v>8</v>
      </c>
      <c r="BS662" t="s">
        <v>127</v>
      </c>
      <c r="BT662">
        <v>10000</v>
      </c>
      <c r="BU662" t="s">
        <v>6</v>
      </c>
      <c r="BV662" t="s">
        <v>31</v>
      </c>
      <c r="BW662">
        <v>957</v>
      </c>
      <c r="BX662" t="s">
        <v>3</v>
      </c>
      <c r="BY662" t="s">
        <v>126</v>
      </c>
      <c r="BZ662" t="s">
        <v>1</v>
      </c>
      <c r="CA662" t="s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9990</v>
      </c>
      <c r="DN662">
        <f>SUM($CB662,$CC662:CK662)-SUM($EC662:EL662)</f>
        <v>9950</v>
      </c>
      <c r="DO662">
        <f>SUM($CB662,$CC662:CL662)-SUM($EC662:EM662)</f>
        <v>9890</v>
      </c>
      <c r="DP662">
        <f>SUM($CB662,$CC662:CM662)-SUM($EC662:EN662)</f>
        <v>9840</v>
      </c>
      <c r="DQ662">
        <f>SUM($CB662,$CC662:CN662)-SUM($EC662:EO662)</f>
        <v>9800</v>
      </c>
      <c r="DR662">
        <f>SUM($CB662,$CC662:CO662)-SUM($EC662:EP662)</f>
        <v>9800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10</v>
      </c>
      <c r="EL662" cm="1">
        <f t="array" ref="EL662">SUMPRODUCT($K662:$AJ662,TRANSPOSE(EL$4:EL$29))</f>
        <v>40</v>
      </c>
      <c r="EM662" cm="1">
        <f t="array" ref="EM662">SUMPRODUCT($K662:$AJ662,TRANSPOSE(EM$4:EM$29))</f>
        <v>60</v>
      </c>
      <c r="EN662" cm="1">
        <f t="array" ref="EN662">SUMPRODUCT($K662:$AJ662,TRANSPOSE(EN$4:EN$29))</f>
        <v>50</v>
      </c>
      <c r="EO662" cm="1">
        <f t="array" ref="EO662">SUMPRODUCT($K662:$AJ662,TRANSPOSE(EO$4:EO$29))</f>
        <v>40</v>
      </c>
      <c r="EP662" cm="1">
        <f t="array" ref="EP662">SUMPRODUCT($K662:$AJ662,TRANSPOSE(EP$4:EP$29))</f>
        <v>0</v>
      </c>
      <c r="EQ662" cm="1">
        <f t="array" ref="EQ662">SUMPRODUCT($K662:$AJ662,TRANSPOSE(EQ$4:EQ$29))</f>
        <v>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36"/>
        <v>0</v>
      </c>
      <c r="FB662" t="b">
        <f t="shared" si="137"/>
        <v>0</v>
      </c>
    </row>
    <row r="663" spans="1:158" hidden="1" x14ac:dyDescent="0.2">
      <c r="A663">
        <v>799</v>
      </c>
      <c r="B663" s="7" t="s">
        <v>125</v>
      </c>
      <c r="C663" t="s">
        <v>17</v>
      </c>
      <c r="D663">
        <v>584100192</v>
      </c>
      <c r="E663" t="s">
        <v>124</v>
      </c>
      <c r="F663">
        <v>400563162</v>
      </c>
      <c r="G663" t="s">
        <v>6</v>
      </c>
      <c r="H663" s="1">
        <v>2</v>
      </c>
      <c r="I663" s="1">
        <v>4</v>
      </c>
      <c r="J663" s="1">
        <f>VLOOKUP(B663,'[4]AVL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33"/>
        <v>1260</v>
      </c>
      <c r="AL663" s="1">
        <f t="shared" si="134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26</v>
      </c>
      <c r="AQ663" s="1">
        <f>VLOOKUP($B663,'[2]AVL F03 05.05.26_לעבוד'!$B$29:$H$721,6,)</f>
        <v>0</v>
      </c>
      <c r="AR663" s="1" t="s">
        <v>25</v>
      </c>
      <c r="AS663" s="1" t="s">
        <v>93</v>
      </c>
      <c r="AT663">
        <f t="shared" si="135"/>
        <v>1.08</v>
      </c>
      <c r="AU663" t="str">
        <f>VLOOKUP(B663,'[3]AVL F03 05.05.26_לעבוד'!$B$27:$B$694,1,)</f>
        <v>TM1S4-C</v>
      </c>
      <c r="AW663" t="s">
        <v>1743</v>
      </c>
      <c r="AX663" t="s">
        <v>120</v>
      </c>
      <c r="AY663">
        <v>0.27</v>
      </c>
      <c r="AZ663" t="s">
        <v>0</v>
      </c>
      <c r="BA663">
        <v>2</v>
      </c>
      <c r="BB663" t="s">
        <v>13</v>
      </c>
      <c r="BC663">
        <v>97</v>
      </c>
      <c r="BD663">
        <v>70</v>
      </c>
      <c r="BE663" t="s">
        <v>123</v>
      </c>
      <c r="BF663">
        <v>0</v>
      </c>
      <c r="BG663">
        <v>0.27</v>
      </c>
      <c r="BH663">
        <v>20</v>
      </c>
      <c r="BI663" t="s">
        <v>11</v>
      </c>
      <c r="BJ663" t="s">
        <v>122</v>
      </c>
      <c r="BK663" t="s">
        <v>5</v>
      </c>
      <c r="BL663" t="s">
        <v>5</v>
      </c>
      <c r="BM663" t="s">
        <v>22</v>
      </c>
      <c r="BN663">
        <v>0.27</v>
      </c>
      <c r="BO663" t="s">
        <v>5</v>
      </c>
      <c r="BP663">
        <v>1</v>
      </c>
      <c r="BQ663" t="s">
        <v>5</v>
      </c>
      <c r="BR663" t="s">
        <v>8</v>
      </c>
      <c r="BS663" t="s">
        <v>3</v>
      </c>
      <c r="BT663">
        <v>1000</v>
      </c>
      <c r="BU663" t="s">
        <v>6</v>
      </c>
      <c r="BV663" t="s">
        <v>5</v>
      </c>
      <c r="BW663" t="s">
        <v>121</v>
      </c>
      <c r="BX663" t="s">
        <v>3</v>
      </c>
      <c r="BY663" t="s">
        <v>120</v>
      </c>
      <c r="BZ663" t="s">
        <v>1</v>
      </c>
      <c r="CA663" t="s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870</v>
      </c>
      <c r="DO663">
        <f>SUM($CB663,$CC663:CL663)-SUM($EC663:EM663)</f>
        <v>670</v>
      </c>
      <c r="DP663">
        <f>SUM($CB663,$CC663:CM663)-SUM($EC663:EN663)</f>
        <v>460</v>
      </c>
      <c r="DQ663">
        <f>SUM($CB663,$CC663:CN663)-SUM($EC663:EO663)</f>
        <v>270</v>
      </c>
      <c r="DR663">
        <f>SUM($CB663,$CC663:CO663)-SUM($EC663:EP663)</f>
        <v>100</v>
      </c>
      <c r="DS663">
        <f>SUM($CB663,$CC663:CP663)-SUM($EC663:EQ663)</f>
        <v>100</v>
      </c>
      <c r="DT663">
        <f>SUM($CB663,$CC663:CQ663)-SUM($EC663:ER663)</f>
        <v>100</v>
      </c>
      <c r="DU663">
        <f>SUM($CB663,$CC663:CR663)-SUM($EC663:ES663)</f>
        <v>100</v>
      </c>
      <c r="DV663">
        <f>SUM($CB663,$CC663:CS663)-SUM($EC663:ET663)</f>
        <v>100</v>
      </c>
      <c r="DW663">
        <f>SUM($CB663,$CC663:CT663)-SUM($EC663:EU663)</f>
        <v>100</v>
      </c>
      <c r="DX663">
        <f>SUM($CB663,$CC663:CU663)-SUM($EC663:EV663)</f>
        <v>100</v>
      </c>
      <c r="DY663">
        <f>SUM($CB663,$CC663:CV663)-SUM($EC663:EW663)</f>
        <v>100</v>
      </c>
      <c r="DZ663">
        <f>SUM($CB663,$CC663:CW663)-SUM($EC663:EX663)</f>
        <v>100</v>
      </c>
      <c r="EA663">
        <f>SUM($CB663,$CC663:CX663)-SUM($EC663:EY663)</f>
        <v>100</v>
      </c>
      <c r="EB663">
        <f>SUM($CB663,$CC663:CY663)-SUM($EC663:EZ663)</f>
        <v>100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100</v>
      </c>
      <c r="EM663" cm="1">
        <f t="array" ref="EM663">SUMPRODUCT($K663:$AJ663,TRANSPOSE(EM$4:EM$29))</f>
        <v>200</v>
      </c>
      <c r="EN663" cm="1">
        <f t="array" ref="EN663">SUMPRODUCT($K663:$AJ663,TRANSPOSE(EN$4:EN$29))</f>
        <v>210</v>
      </c>
      <c r="EO663" cm="1">
        <f t="array" ref="EO663">SUMPRODUCT($K663:$AJ663,TRANSPOSE(EO$4:EO$29))</f>
        <v>190</v>
      </c>
      <c r="EP663" cm="1">
        <f t="array" ref="EP663">SUMPRODUCT($K663:$AJ663,TRANSPOSE(EP$4:EP$29))</f>
        <v>170</v>
      </c>
      <c r="EQ663" cm="1">
        <f t="array" ref="EQ663">SUMPRODUCT($K663:$AJ663,TRANSPOSE(EQ$4:EQ$29))</f>
        <v>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36"/>
        <v>100</v>
      </c>
      <c r="FB663" t="b">
        <f t="shared" si="137"/>
        <v>1</v>
      </c>
    </row>
    <row r="664" spans="1:158" hidden="1" x14ac:dyDescent="0.2">
      <c r="A664">
        <v>803</v>
      </c>
      <c r="B664" s="7" t="s">
        <v>119</v>
      </c>
      <c r="C664" t="s">
        <v>17</v>
      </c>
      <c r="D664">
        <v>400720190</v>
      </c>
      <c r="E664" t="s">
        <v>118</v>
      </c>
      <c r="G664" t="s">
        <v>6</v>
      </c>
      <c r="H664" s="1">
        <v>1</v>
      </c>
      <c r="I664" s="1">
        <v>4</v>
      </c>
      <c r="J664" s="1">
        <f>VLOOKUP(B664,'[4]AVL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33"/>
        <v>1260</v>
      </c>
      <c r="AL664" s="1">
        <f t="shared" si="134"/>
        <v>1375</v>
      </c>
      <c r="AQ664" s="1">
        <f>VLOOKUP($B664,'[2]AVL F03 05.05.26_לעבוד'!$B$29:$H$721,6,)</f>
        <v>0</v>
      </c>
      <c r="AR664" s="1" t="s">
        <v>25</v>
      </c>
      <c r="AS664" s="1" t="s">
        <v>14</v>
      </c>
      <c r="AT664">
        <f t="shared" si="135"/>
        <v>47.2</v>
      </c>
      <c r="AU664" t="str">
        <f>VLOOKUP(B664,'[3]AVL F03 05.05.26_לעבוד'!$B$27:$B$694,1,)</f>
        <v>TOLC-115-22-S-Q-A-K-TR</v>
      </c>
      <c r="AW664" t="s">
        <v>1755</v>
      </c>
      <c r="AX664" t="s">
        <v>56</v>
      </c>
      <c r="AY664">
        <v>11.8</v>
      </c>
      <c r="AZ664" t="s">
        <v>0</v>
      </c>
      <c r="BA664">
        <v>1</v>
      </c>
      <c r="BB664" t="s">
        <v>13</v>
      </c>
      <c r="BC664">
        <v>322</v>
      </c>
      <c r="BD664">
        <v>147</v>
      </c>
      <c r="BE664" t="s">
        <v>57</v>
      </c>
      <c r="BF664">
        <v>0</v>
      </c>
      <c r="BG664">
        <v>11.8</v>
      </c>
      <c r="BH664">
        <v>20</v>
      </c>
      <c r="BI664" t="s">
        <v>11</v>
      </c>
      <c r="BJ664" t="s">
        <v>117</v>
      </c>
      <c r="BK664" t="s">
        <v>5</v>
      </c>
      <c r="BL664">
        <v>1</v>
      </c>
      <c r="BM664" t="s">
        <v>75</v>
      </c>
      <c r="BN664">
        <v>11.8</v>
      </c>
      <c r="BO664" t="s">
        <v>5</v>
      </c>
      <c r="BP664">
        <v>1</v>
      </c>
      <c r="BQ664" t="s">
        <v>5</v>
      </c>
      <c r="BR664" t="s">
        <v>8</v>
      </c>
      <c r="BS664" t="s">
        <v>116</v>
      </c>
      <c r="BT664">
        <v>125</v>
      </c>
      <c r="BU664" t="s">
        <v>6</v>
      </c>
      <c r="BV664" t="s">
        <v>31</v>
      </c>
      <c r="BW664" t="s">
        <v>4</v>
      </c>
      <c r="BX664" t="s">
        <v>3</v>
      </c>
      <c r="BY664" t="s">
        <v>56</v>
      </c>
      <c r="BZ664" t="s">
        <v>1</v>
      </c>
      <c r="CA664" t="s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36"/>
        <v>0</v>
      </c>
      <c r="FB664" t="b">
        <f t="shared" si="137"/>
        <v>0</v>
      </c>
    </row>
    <row r="665" spans="1:158" hidden="1" x14ac:dyDescent="0.2">
      <c r="A665">
        <v>804</v>
      </c>
      <c r="B665" s="7" t="s">
        <v>115</v>
      </c>
      <c r="C665" t="s">
        <v>17</v>
      </c>
      <c r="D665">
        <v>403971098</v>
      </c>
      <c r="E665" t="s">
        <v>114</v>
      </c>
      <c r="G665" t="s">
        <v>6</v>
      </c>
      <c r="H665" s="1">
        <v>2</v>
      </c>
      <c r="I665" s="1">
        <v>1</v>
      </c>
      <c r="J665" s="1">
        <f>VLOOKUP(B665,'[4]AVL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33"/>
        <v>315</v>
      </c>
      <c r="AL665" s="1">
        <f t="shared" si="134"/>
        <v>500</v>
      </c>
      <c r="AM665" s="1">
        <f t="shared" ref="AM665:AM673" si="141">AK665*AY665</f>
        <v>201.6</v>
      </c>
      <c r="AN665" s="1">
        <f t="shared" ref="AN665:AN673" si="142">AL665*AY665</f>
        <v>320</v>
      </c>
      <c r="AO665" s="1">
        <f t="shared" ref="AO665:AO673" si="143">AN665-AM665</f>
        <v>118.4</v>
      </c>
      <c r="AP665" s="1" t="s">
        <v>26</v>
      </c>
      <c r="AQ665" s="1">
        <f>VLOOKUP($B665,'[2]AVL F03 05.05.26_לעבוד'!$B$29:$H$721,6,)</f>
        <v>0</v>
      </c>
      <c r="AR665" s="1" t="s">
        <v>25</v>
      </c>
      <c r="AS665" s="1" t="s">
        <v>14</v>
      </c>
      <c r="AT665">
        <f t="shared" si="135"/>
        <v>0.64</v>
      </c>
      <c r="AU665" t="str">
        <f>VLOOKUP(B665,'[3]AVL F03 05.05.26_לעבוד'!$B$27:$B$694,1,)</f>
        <v>TPS2002CDRCT</v>
      </c>
      <c r="AW665" t="s">
        <v>1744</v>
      </c>
      <c r="AX665" t="s">
        <v>41</v>
      </c>
      <c r="AY665">
        <v>0.64</v>
      </c>
      <c r="AZ665" t="s">
        <v>0</v>
      </c>
      <c r="BA665">
        <v>2</v>
      </c>
      <c r="BB665" t="s">
        <v>13</v>
      </c>
      <c r="BC665">
        <v>100</v>
      </c>
      <c r="BD665">
        <v>56</v>
      </c>
      <c r="BE665" t="s">
        <v>45</v>
      </c>
      <c r="BF665">
        <v>0</v>
      </c>
      <c r="BG665">
        <v>0.64</v>
      </c>
      <c r="BH665">
        <v>20</v>
      </c>
      <c r="BI665" t="s">
        <v>11</v>
      </c>
      <c r="BJ665" t="s">
        <v>44</v>
      </c>
      <c r="BK665" t="s">
        <v>5</v>
      </c>
      <c r="BL665">
        <v>1</v>
      </c>
      <c r="BM665" t="s">
        <v>22</v>
      </c>
      <c r="BN665">
        <v>0.64</v>
      </c>
      <c r="BO665" t="s">
        <v>5</v>
      </c>
      <c r="BP665">
        <v>1</v>
      </c>
      <c r="BQ665" t="s">
        <v>5</v>
      </c>
      <c r="BR665" t="s">
        <v>8</v>
      </c>
      <c r="BS665" t="s">
        <v>43</v>
      </c>
      <c r="BT665">
        <v>250</v>
      </c>
      <c r="BU665" t="s">
        <v>6</v>
      </c>
      <c r="BV665" t="s">
        <v>31</v>
      </c>
      <c r="BW665" t="s">
        <v>42</v>
      </c>
      <c r="BX665" t="s">
        <v>3</v>
      </c>
      <c r="BY665" t="s">
        <v>41</v>
      </c>
      <c r="BZ665" t="s">
        <v>1</v>
      </c>
      <c r="CA665" t="s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36"/>
        <v>0</v>
      </c>
      <c r="FB665" t="b">
        <f t="shared" si="137"/>
        <v>0</v>
      </c>
    </row>
    <row r="666" spans="1:158" hidden="1" x14ac:dyDescent="0.2">
      <c r="A666">
        <v>805</v>
      </c>
      <c r="B666" s="7" t="s">
        <v>113</v>
      </c>
      <c r="C666" t="s">
        <v>17</v>
      </c>
      <c r="D666">
        <v>416253579</v>
      </c>
      <c r="E666" t="s">
        <v>112</v>
      </c>
      <c r="G666" t="s">
        <v>6</v>
      </c>
      <c r="H666" s="1">
        <v>2</v>
      </c>
      <c r="I666" s="1">
        <v>3</v>
      </c>
      <c r="J666" s="1">
        <f>VLOOKUP(B666,'[4]AVL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33"/>
        <v>945</v>
      </c>
      <c r="AL666" s="1">
        <f t="shared" si="134"/>
        <v>1000</v>
      </c>
      <c r="AM666" s="1">
        <f t="shared" si="141"/>
        <v>604.80000000000007</v>
      </c>
      <c r="AN666" s="1">
        <f t="shared" si="142"/>
        <v>640</v>
      </c>
      <c r="AO666" s="1">
        <f t="shared" si="143"/>
        <v>35.199999999999932</v>
      </c>
      <c r="AP666" s="1" t="s">
        <v>26</v>
      </c>
      <c r="AQ666" s="1" t="str">
        <f>VLOOKUP($B666,'[2]AVL F03 05.05.26_לעבוד'!$B$29:$H$721,6,)</f>
        <v xml:space="preserve">תינתן עזרה מאלתא </v>
      </c>
      <c r="AR666" s="1" t="s">
        <v>25</v>
      </c>
      <c r="AS666" s="1" t="s">
        <v>14</v>
      </c>
      <c r="AT666">
        <f t="shared" si="135"/>
        <v>1.92</v>
      </c>
      <c r="AU666" t="str">
        <f>VLOOKUP(B666,'[3]AVL F03 05.05.26_לעבוד'!$B$27:$B$694,1,)</f>
        <v>TPS22810DRVT</v>
      </c>
      <c r="AW666" t="s">
        <v>1788</v>
      </c>
      <c r="AX666" t="s">
        <v>41</v>
      </c>
      <c r="AY666">
        <v>0.64</v>
      </c>
      <c r="AZ666" t="s">
        <v>0</v>
      </c>
      <c r="BA666">
        <v>2</v>
      </c>
      <c r="BB666" t="s">
        <v>13</v>
      </c>
      <c r="BC666">
        <v>100</v>
      </c>
      <c r="BD666">
        <v>35</v>
      </c>
      <c r="BE666" t="s">
        <v>45</v>
      </c>
      <c r="BF666">
        <v>0</v>
      </c>
      <c r="BG666">
        <v>0.64</v>
      </c>
      <c r="BH666">
        <v>20</v>
      </c>
      <c r="BI666" t="s">
        <v>11</v>
      </c>
      <c r="BJ666" t="s">
        <v>44</v>
      </c>
      <c r="BK666" t="s">
        <v>5</v>
      </c>
      <c r="BL666">
        <v>1</v>
      </c>
      <c r="BM666" t="s">
        <v>22</v>
      </c>
      <c r="BN666">
        <v>0.64</v>
      </c>
      <c r="BO666" t="s">
        <v>5</v>
      </c>
      <c r="BP666">
        <v>1</v>
      </c>
      <c r="BQ666" t="s">
        <v>5</v>
      </c>
      <c r="BR666" t="s">
        <v>8</v>
      </c>
      <c r="BS666" t="s">
        <v>43</v>
      </c>
      <c r="BT666">
        <v>250</v>
      </c>
      <c r="BU666" t="s">
        <v>6</v>
      </c>
      <c r="BV666" t="s">
        <v>31</v>
      </c>
      <c r="BW666" t="s">
        <v>42</v>
      </c>
      <c r="BX666" t="s">
        <v>3</v>
      </c>
      <c r="BY666" t="s">
        <v>41</v>
      </c>
      <c r="BZ666" t="s">
        <v>1</v>
      </c>
      <c r="CA666" t="s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150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0</v>
      </c>
      <c r="DN666">
        <f>SUM($CB666,$CC666:CK666)-SUM($EC666:EL666)</f>
        <v>-150</v>
      </c>
      <c r="DO666">
        <f>SUM($CB666,$CC666:CL666)-SUM($EC666:EM666)</f>
        <v>450</v>
      </c>
      <c r="DP666">
        <f>SUM($CB666,$CC666:CM666)-SUM($EC666:EN666)</f>
        <v>300</v>
      </c>
      <c r="DQ666">
        <f>SUM($CB666,$CC666:CN666)-SUM($EC666:EO666)</f>
        <v>300</v>
      </c>
      <c r="DR666">
        <f>SUM($CB666,$CC666:CO666)-SUM($EC666:EP666)</f>
        <v>300</v>
      </c>
      <c r="DS666">
        <f>SUM($CB666,$CC666:CP666)-SUM($EC666:EQ666)</f>
        <v>300</v>
      </c>
      <c r="DT666">
        <f>SUM($CB666,$CC666:CQ666)-SUM($EC666:ER666)</f>
        <v>300</v>
      </c>
      <c r="DU666">
        <f>SUM($CB666,$CC666:CR666)-SUM($EC666:ES666)</f>
        <v>300</v>
      </c>
      <c r="DV666">
        <f>SUM($CB666,$CC666:CS666)-SUM($EC666:ET666)</f>
        <v>300</v>
      </c>
      <c r="DW666">
        <f>SUM($CB666,$CC666:CT666)-SUM($EC666:EU666)</f>
        <v>300</v>
      </c>
      <c r="DX666">
        <f>SUM($CB666,$CC666:CU666)-SUM($EC666:EV666)</f>
        <v>300</v>
      </c>
      <c r="DY666">
        <f>SUM($CB666,$CC666:CV666)-SUM($EC666:EW666)</f>
        <v>300</v>
      </c>
      <c r="DZ666">
        <f>SUM($CB666,$CC666:CW666)-SUM($EC666:EX666)</f>
        <v>300</v>
      </c>
      <c r="EA666">
        <f>SUM($CB666,$CC666:CX666)-SUM($EC666:EY666)</f>
        <v>300</v>
      </c>
      <c r="EB666">
        <f>SUM($CB666,$CC666:CY666)-SUM($EC666:EZ666)</f>
        <v>300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36"/>
        <v>0</v>
      </c>
      <c r="FB666" t="b">
        <f t="shared" si="137"/>
        <v>1</v>
      </c>
    </row>
    <row r="667" spans="1:158" hidden="1" x14ac:dyDescent="0.2">
      <c r="A667">
        <v>806</v>
      </c>
      <c r="B667" s="7" t="s">
        <v>111</v>
      </c>
      <c r="C667" t="s">
        <v>17</v>
      </c>
      <c r="D667">
        <v>404736259</v>
      </c>
      <c r="E667" t="s">
        <v>110</v>
      </c>
      <c r="G667" t="s">
        <v>6</v>
      </c>
      <c r="H667" s="1">
        <v>2</v>
      </c>
      <c r="I667" s="1">
        <v>5</v>
      </c>
      <c r="J667" s="1">
        <f>VLOOKUP(B667,'[4]AVL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33"/>
        <v>1575</v>
      </c>
      <c r="AL667" s="1">
        <f t="shared" si="134"/>
        <v>1750</v>
      </c>
      <c r="AM667" s="1">
        <f t="shared" si="141"/>
        <v>1543.5</v>
      </c>
      <c r="AN667" s="1">
        <f t="shared" si="142"/>
        <v>1715</v>
      </c>
      <c r="AO667" s="1">
        <f t="shared" si="143"/>
        <v>171.5</v>
      </c>
      <c r="AP667" s="1" t="s">
        <v>26</v>
      </c>
      <c r="AQ667" s="1">
        <f>VLOOKUP($B667,'[2]AVL F03 05.05.26_לעבוד'!$B$29:$H$721,6,)</f>
        <v>0</v>
      </c>
      <c r="AR667" s="1" t="s">
        <v>25</v>
      </c>
      <c r="AS667" s="1" t="s">
        <v>14</v>
      </c>
      <c r="AT667">
        <f t="shared" si="135"/>
        <v>4.9000000000000004</v>
      </c>
      <c r="AU667" t="str">
        <f>VLOOKUP(B667,'[3]AVL F03 05.05.26_לעבוד'!$B$27:$B$694,1,)</f>
        <v>TPS3808G01DRVT</v>
      </c>
      <c r="AW667" t="s">
        <v>1744</v>
      </c>
      <c r="AX667">
        <v>1</v>
      </c>
      <c r="AY667">
        <v>0.98</v>
      </c>
      <c r="AZ667" t="s">
        <v>0</v>
      </c>
      <c r="BA667">
        <v>2</v>
      </c>
      <c r="BB667" t="s">
        <v>13</v>
      </c>
      <c r="BC667">
        <v>100</v>
      </c>
      <c r="BD667">
        <v>96</v>
      </c>
      <c r="BE667" t="s">
        <v>45</v>
      </c>
      <c r="BF667">
        <v>0</v>
      </c>
      <c r="BG667">
        <v>0.98</v>
      </c>
      <c r="BH667">
        <v>20</v>
      </c>
      <c r="BI667" t="s">
        <v>11</v>
      </c>
      <c r="BJ667" t="s">
        <v>44</v>
      </c>
      <c r="BK667" t="s">
        <v>5</v>
      </c>
      <c r="BL667">
        <v>1</v>
      </c>
      <c r="BM667" t="s">
        <v>84</v>
      </c>
      <c r="BN667">
        <v>0.98</v>
      </c>
      <c r="BO667" t="s">
        <v>5</v>
      </c>
      <c r="BP667">
        <v>1</v>
      </c>
      <c r="BQ667" t="s">
        <v>5</v>
      </c>
      <c r="BR667" t="s">
        <v>8</v>
      </c>
      <c r="BS667" t="s">
        <v>43</v>
      </c>
      <c r="BT667">
        <v>250</v>
      </c>
      <c r="BU667" t="s">
        <v>6</v>
      </c>
      <c r="BV667" t="s">
        <v>31</v>
      </c>
      <c r="BW667" t="s">
        <v>42</v>
      </c>
      <c r="BX667" t="s">
        <v>3</v>
      </c>
      <c r="BY667">
        <v>1</v>
      </c>
      <c r="BZ667" t="s">
        <v>102</v>
      </c>
      <c r="CA667" t="s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36"/>
        <v>0</v>
      </c>
      <c r="FB667" t="b">
        <f t="shared" si="137"/>
        <v>0</v>
      </c>
    </row>
    <row r="668" spans="1:158" hidden="1" x14ac:dyDescent="0.2">
      <c r="A668">
        <v>807</v>
      </c>
      <c r="B668" s="7" t="s">
        <v>109</v>
      </c>
      <c r="C668" t="s">
        <v>17</v>
      </c>
      <c r="D668">
        <v>400153153</v>
      </c>
      <c r="E668" t="s">
        <v>108</v>
      </c>
      <c r="F668">
        <v>402466032</v>
      </c>
      <c r="G668" t="s">
        <v>6</v>
      </c>
      <c r="H668" s="1">
        <v>2</v>
      </c>
      <c r="I668" s="1">
        <v>1</v>
      </c>
      <c r="J668" s="1">
        <f>VLOOKUP(B668,'[4]AVL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33"/>
        <v>315</v>
      </c>
      <c r="AL668" s="1">
        <f t="shared" si="134"/>
        <v>3000</v>
      </c>
      <c r="AM668" s="1">
        <f t="shared" si="141"/>
        <v>648.9</v>
      </c>
      <c r="AN668" s="1">
        <f t="shared" si="142"/>
        <v>6180</v>
      </c>
      <c r="AO668" s="1">
        <f t="shared" si="143"/>
        <v>5531.1</v>
      </c>
      <c r="AP668" s="1" t="s">
        <v>107</v>
      </c>
      <c r="AQ668" s="1" t="str">
        <f>VLOOKUP($B668,'[2]AVL F03 05.05.26_לעבוד'!$B$29:$H$721,6,)</f>
        <v xml:space="preserve">תינתן עזרה מאלתא </v>
      </c>
      <c r="AR668" s="1" t="s">
        <v>25</v>
      </c>
      <c r="AS668" s="1" t="s">
        <v>14</v>
      </c>
      <c r="AT668">
        <f t="shared" si="135"/>
        <v>2.06</v>
      </c>
      <c r="AU668" t="str">
        <f>VLOOKUP(B668,'[3]AVL F03 05.05.26_לעבוד'!$B$27:$B$694,1,)</f>
        <v>TPS72301DBVR</v>
      </c>
      <c r="AW668" t="s">
        <v>1788</v>
      </c>
      <c r="AX668" t="s">
        <v>41</v>
      </c>
      <c r="AY668">
        <v>2.06</v>
      </c>
      <c r="AZ668" t="s">
        <v>0</v>
      </c>
      <c r="BA668">
        <v>2</v>
      </c>
      <c r="BB668" t="s">
        <v>13</v>
      </c>
      <c r="BC668">
        <v>100</v>
      </c>
      <c r="BD668">
        <v>38</v>
      </c>
      <c r="BE668" t="s">
        <v>45</v>
      </c>
      <c r="BF668">
        <v>0</v>
      </c>
      <c r="BG668">
        <v>2.06</v>
      </c>
      <c r="BH668">
        <v>20</v>
      </c>
      <c r="BI668" t="s">
        <v>11</v>
      </c>
      <c r="BJ668" t="s">
        <v>44</v>
      </c>
      <c r="BK668" t="s">
        <v>5</v>
      </c>
      <c r="BL668">
        <v>1</v>
      </c>
      <c r="BM668" t="s">
        <v>9</v>
      </c>
      <c r="BN668">
        <v>2.06</v>
      </c>
      <c r="BO668" t="s">
        <v>5</v>
      </c>
      <c r="BP668">
        <v>1</v>
      </c>
      <c r="BQ668" t="s">
        <v>5</v>
      </c>
      <c r="BR668" t="s">
        <v>8</v>
      </c>
      <c r="BS668" t="s">
        <v>43</v>
      </c>
      <c r="BT668">
        <v>3000</v>
      </c>
      <c r="BU668" t="s">
        <v>6</v>
      </c>
      <c r="BV668" t="s">
        <v>5</v>
      </c>
      <c r="BW668" t="s">
        <v>42</v>
      </c>
      <c r="BX668" t="s">
        <v>3</v>
      </c>
      <c r="BY668" t="s">
        <v>41</v>
      </c>
      <c r="BZ668" t="s">
        <v>1</v>
      </c>
      <c r="CA668" t="s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36"/>
        <v>0</v>
      </c>
      <c r="FB668" t="b">
        <f t="shared" si="137"/>
        <v>1</v>
      </c>
    </row>
    <row r="669" spans="1:158" hidden="1" x14ac:dyDescent="0.2">
      <c r="A669">
        <v>808</v>
      </c>
      <c r="B669" s="7" t="s">
        <v>106</v>
      </c>
      <c r="C669" t="s">
        <v>17</v>
      </c>
      <c r="D669">
        <v>402770947</v>
      </c>
      <c r="E669" t="s">
        <v>105</v>
      </c>
      <c r="F669">
        <v>406294932</v>
      </c>
      <c r="G669" t="s">
        <v>6</v>
      </c>
      <c r="H669" s="1">
        <v>2</v>
      </c>
      <c r="I669" s="1">
        <v>24</v>
      </c>
      <c r="J669" s="1">
        <f>VLOOKUP(B669,'[4]AVL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33"/>
        <v>7560</v>
      </c>
      <c r="AL669" s="1">
        <f t="shared" si="134"/>
        <v>7750</v>
      </c>
      <c r="AM669" s="1">
        <f t="shared" si="141"/>
        <v>16178.400000000001</v>
      </c>
      <c r="AN669" s="1">
        <f t="shared" si="142"/>
        <v>16585</v>
      </c>
      <c r="AO669" s="1">
        <f t="shared" si="143"/>
        <v>406.59999999999854</v>
      </c>
      <c r="AP669" s="1" t="s">
        <v>26</v>
      </c>
      <c r="AQ669" s="1" t="str">
        <f>VLOOKUP($B669,'[2]AVL F03 05.05.26_לעבוד'!$B$29:$H$721,6,)</f>
        <v xml:space="preserve">תינתן עזרה מאלתא </v>
      </c>
      <c r="AR669" s="1" t="s">
        <v>25</v>
      </c>
      <c r="AS669" s="1" t="s">
        <v>14</v>
      </c>
      <c r="AT669">
        <f t="shared" si="135"/>
        <v>51.36</v>
      </c>
      <c r="AU669" t="str">
        <f>VLOOKUP(B669,'[3]AVL F03 05.05.26_לעבוד'!$B$27:$B$694,1,)</f>
        <v>TPS7A8300RGRT</v>
      </c>
      <c r="AW669" t="s">
        <v>1788</v>
      </c>
      <c r="AX669">
        <v>1</v>
      </c>
      <c r="AY669">
        <v>2.14</v>
      </c>
      <c r="AZ669" t="s">
        <v>0</v>
      </c>
      <c r="BA669">
        <v>2</v>
      </c>
      <c r="BB669" t="s">
        <v>13</v>
      </c>
      <c r="BC669">
        <v>100</v>
      </c>
      <c r="BD669">
        <v>131</v>
      </c>
      <c r="BE669" t="s">
        <v>45</v>
      </c>
      <c r="BF669">
        <v>0</v>
      </c>
      <c r="BG669">
        <v>2.14</v>
      </c>
      <c r="BH669">
        <v>20</v>
      </c>
      <c r="BI669" t="s">
        <v>11</v>
      </c>
      <c r="BJ669" t="s">
        <v>44</v>
      </c>
      <c r="BK669" t="s">
        <v>5</v>
      </c>
      <c r="BL669">
        <v>1</v>
      </c>
      <c r="BM669" t="s">
        <v>22</v>
      </c>
      <c r="BN669">
        <v>2.14</v>
      </c>
      <c r="BO669" t="s">
        <v>5</v>
      </c>
      <c r="BP669">
        <v>1</v>
      </c>
      <c r="BQ669" t="s">
        <v>5</v>
      </c>
      <c r="BR669" t="s">
        <v>8</v>
      </c>
      <c r="BS669" t="s">
        <v>43</v>
      </c>
      <c r="BT669">
        <v>250</v>
      </c>
      <c r="BU669" t="s">
        <v>6</v>
      </c>
      <c r="BV669" t="s">
        <v>31</v>
      </c>
      <c r="BW669" t="s">
        <v>42</v>
      </c>
      <c r="BX669" t="s">
        <v>3</v>
      </c>
      <c r="BY669">
        <v>1</v>
      </c>
      <c r="BZ669" t="s">
        <v>29</v>
      </c>
      <c r="CA669" t="s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820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0</v>
      </c>
      <c r="DN669">
        <f>SUM($CB669,$CC669:CK669)-SUM($EC669:EL669)</f>
        <v>-764</v>
      </c>
      <c r="DO669">
        <f>SUM($CB669,$CC669:CL669)-SUM($EC669:EM669)</f>
        <v>-1314</v>
      </c>
      <c r="DP669">
        <f>SUM($CB669,$CC669:CM669)-SUM($EC669:EN669)</f>
        <v>1520</v>
      </c>
      <c r="DQ669">
        <f>SUM($CB669,$CC669:CN669)-SUM($EC669:EO669)</f>
        <v>1520</v>
      </c>
      <c r="DR669">
        <f>SUM($CB669,$CC669:CO669)-SUM($EC669:EP669)</f>
        <v>1520</v>
      </c>
      <c r="DS669">
        <f>SUM($CB669,$CC669:CP669)-SUM($EC669:EQ669)</f>
        <v>1520</v>
      </c>
      <c r="DT669">
        <f>SUM($CB669,$CC669:CQ669)-SUM($EC669:ER669)</f>
        <v>1520</v>
      </c>
      <c r="DU669">
        <f>SUM($CB669,$CC669:CR669)-SUM($EC669:ES669)</f>
        <v>1520</v>
      </c>
      <c r="DV669">
        <f>SUM($CB669,$CC669:CS669)-SUM($EC669:ET669)</f>
        <v>1520</v>
      </c>
      <c r="DW669">
        <f>SUM($CB669,$CC669:CT669)-SUM($EC669:EU669)</f>
        <v>1520</v>
      </c>
      <c r="DX669">
        <f>SUM($CB669,$CC669:CU669)-SUM($EC669:EV669)</f>
        <v>1520</v>
      </c>
      <c r="DY669">
        <f>SUM($CB669,$CC669:CV669)-SUM($EC669:EW669)</f>
        <v>1520</v>
      </c>
      <c r="DZ669">
        <f>SUM($CB669,$CC669:CW669)-SUM($EC669:EX669)</f>
        <v>1520</v>
      </c>
      <c r="EA669">
        <f>SUM($CB669,$CC669:CX669)-SUM($EC669:EY669)</f>
        <v>1520</v>
      </c>
      <c r="EB669">
        <f>SUM($CB669,$CC669:CY669)-SUM($EC669:EZ669)</f>
        <v>1520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1550</v>
      </c>
      <c r="EN669" cm="1">
        <f t="array" ref="EN669">SUMPRODUCT($K669:$AJ669,TRANSPOSE(EN$4:EN$29))</f>
        <v>1166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36"/>
        <v>0</v>
      </c>
      <c r="FB669" t="b">
        <f t="shared" si="137"/>
        <v>1</v>
      </c>
    </row>
    <row r="670" spans="1:158" hidden="1" x14ac:dyDescent="0.2">
      <c r="A670">
        <v>809</v>
      </c>
      <c r="B670" s="7" t="s">
        <v>104</v>
      </c>
      <c r="C670" t="s">
        <v>17</v>
      </c>
      <c r="D670">
        <v>405162211</v>
      </c>
      <c r="E670" t="s">
        <v>103</v>
      </c>
      <c r="G670" t="s">
        <v>6</v>
      </c>
      <c r="H670" s="1">
        <v>2</v>
      </c>
      <c r="I670" s="1">
        <v>3</v>
      </c>
      <c r="J670" s="1">
        <f>VLOOKUP(B670,'[4]AVL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33"/>
        <v>945</v>
      </c>
      <c r="AL670" s="1">
        <f t="shared" si="134"/>
        <v>1000</v>
      </c>
      <c r="AM670" s="1">
        <f t="shared" si="141"/>
        <v>3647.7</v>
      </c>
      <c r="AN670" s="1">
        <f t="shared" si="142"/>
        <v>3860</v>
      </c>
      <c r="AO670" s="1">
        <f t="shared" si="143"/>
        <v>212.30000000000018</v>
      </c>
      <c r="AP670" s="1" t="s">
        <v>26</v>
      </c>
      <c r="AQ670" s="1" t="str">
        <f>VLOOKUP($B670,'[2]AVL F03 05.05.26_לעבוד'!$B$29:$H$721,6,)</f>
        <v xml:space="preserve"> </v>
      </c>
      <c r="AR670" s="1" t="s">
        <v>25</v>
      </c>
      <c r="AS670" s="1" t="s">
        <v>14</v>
      </c>
      <c r="AT670">
        <f t="shared" si="135"/>
        <v>11.58</v>
      </c>
      <c r="AU670" t="str">
        <f>VLOOKUP(B670,'[3]AVL F03 05.05.26_לעבוד'!$B$27:$B$694,1,)</f>
        <v>TPS82085SILT</v>
      </c>
      <c r="AW670" t="s">
        <v>1744</v>
      </c>
      <c r="AX670">
        <v>1</v>
      </c>
      <c r="AY670">
        <v>3.86</v>
      </c>
      <c r="AZ670" t="s">
        <v>0</v>
      </c>
      <c r="BA670">
        <v>2</v>
      </c>
      <c r="BB670" t="s">
        <v>13</v>
      </c>
      <c r="BC670">
        <v>100</v>
      </c>
      <c r="BD670">
        <v>31</v>
      </c>
      <c r="BE670" t="s">
        <v>45</v>
      </c>
      <c r="BF670">
        <v>0</v>
      </c>
      <c r="BG670">
        <v>3.86</v>
      </c>
      <c r="BH670">
        <v>20</v>
      </c>
      <c r="BI670" t="s">
        <v>11</v>
      </c>
      <c r="BJ670" t="s">
        <v>44</v>
      </c>
      <c r="BK670" t="s">
        <v>5</v>
      </c>
      <c r="BL670">
        <v>1</v>
      </c>
      <c r="BM670" t="s">
        <v>22</v>
      </c>
      <c r="BN670">
        <v>3.86</v>
      </c>
      <c r="BO670" t="s">
        <v>5</v>
      </c>
      <c r="BP670">
        <v>1</v>
      </c>
      <c r="BQ670" t="s">
        <v>5</v>
      </c>
      <c r="BR670" t="s">
        <v>8</v>
      </c>
      <c r="BS670" t="s">
        <v>43</v>
      </c>
      <c r="BT670">
        <v>250</v>
      </c>
      <c r="BU670" t="s">
        <v>6</v>
      </c>
      <c r="BV670" t="s">
        <v>31</v>
      </c>
      <c r="BW670" t="s">
        <v>42</v>
      </c>
      <c r="BX670" t="s">
        <v>3</v>
      </c>
      <c r="BY670">
        <v>1</v>
      </c>
      <c r="BZ670" t="s">
        <v>102</v>
      </c>
      <c r="CA670" t="s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36"/>
        <v>0</v>
      </c>
      <c r="FB670" t="b">
        <f t="shared" si="137"/>
        <v>0</v>
      </c>
    </row>
    <row r="671" spans="1:158" hidden="1" x14ac:dyDescent="0.2">
      <c r="A671">
        <v>810</v>
      </c>
      <c r="B671" s="7" t="s">
        <v>101</v>
      </c>
      <c r="C671" t="s">
        <v>17</v>
      </c>
      <c r="D671">
        <v>417983173</v>
      </c>
      <c r="E671" t="s">
        <v>100</v>
      </c>
      <c r="F671">
        <v>418062765</v>
      </c>
      <c r="G671" t="s">
        <v>6</v>
      </c>
      <c r="H671" s="1">
        <v>2</v>
      </c>
      <c r="I671" s="1">
        <v>8</v>
      </c>
      <c r="J671" s="1">
        <f>VLOOKUP(B671,'[4]AVL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687" si="144">SUM(K671:AJ671)*300*1.05</f>
        <v>2520</v>
      </c>
      <c r="AL671" s="1">
        <f t="shared" ref="AL671:AL687" si="145">CEILING(AK671,BT671)</f>
        <v>3000</v>
      </c>
      <c r="AM671" s="1">
        <f t="shared" si="141"/>
        <v>453.59999999999997</v>
      </c>
      <c r="AN671" s="1">
        <f t="shared" si="142"/>
        <v>540</v>
      </c>
      <c r="AO671" s="1">
        <f t="shared" si="143"/>
        <v>86.400000000000034</v>
      </c>
      <c r="AP671" s="1" t="s">
        <v>26</v>
      </c>
      <c r="AQ671" s="1">
        <f>VLOOKUP($B671,'[2]AVL F03 05.05.26_לעבוד'!$B$29:$H$721,6,)</f>
        <v>0</v>
      </c>
      <c r="AR671" s="1" t="s">
        <v>25</v>
      </c>
      <c r="AS671" s="1" t="s">
        <v>14</v>
      </c>
      <c r="AT671">
        <f t="shared" ref="AT671:AT687" si="146">SUM(K671:AJ671)*AY671</f>
        <v>1.44</v>
      </c>
      <c r="AU671" t="str">
        <f>VLOOKUP(B671,'[3]AVL F03 05.05.26_לעבוד'!$B$27:$B$694,1,)</f>
        <v>TR3C107K010C0100</v>
      </c>
      <c r="AW671" t="s">
        <v>1747</v>
      </c>
      <c r="AX671" t="s">
        <v>99</v>
      </c>
      <c r="AY671">
        <v>0.18</v>
      </c>
      <c r="AZ671" t="s">
        <v>0</v>
      </c>
      <c r="BA671">
        <v>2</v>
      </c>
      <c r="BB671" t="s">
        <v>13</v>
      </c>
      <c r="BC671">
        <v>96</v>
      </c>
      <c r="BD671">
        <v>169</v>
      </c>
      <c r="BE671" t="s">
        <v>24</v>
      </c>
      <c r="BF671">
        <v>0</v>
      </c>
      <c r="BG671">
        <v>0.18</v>
      </c>
      <c r="BH671">
        <v>20</v>
      </c>
      <c r="BI671" t="s">
        <v>11</v>
      </c>
      <c r="BJ671" t="s">
        <v>23</v>
      </c>
      <c r="BK671" t="s">
        <v>5</v>
      </c>
      <c r="BL671">
        <v>1</v>
      </c>
      <c r="BM671" t="s">
        <v>22</v>
      </c>
      <c r="BN671">
        <v>0.18</v>
      </c>
      <c r="BO671" t="s">
        <v>5</v>
      </c>
      <c r="BP671">
        <v>1</v>
      </c>
      <c r="BQ671" t="s">
        <v>5</v>
      </c>
      <c r="BR671" t="s">
        <v>8</v>
      </c>
      <c r="BS671" t="s">
        <v>21</v>
      </c>
      <c r="BT671">
        <v>500</v>
      </c>
      <c r="BU671" t="s">
        <v>6</v>
      </c>
      <c r="BV671" t="s">
        <v>31</v>
      </c>
      <c r="BW671" t="s">
        <v>20</v>
      </c>
      <c r="BX671" t="s">
        <v>3</v>
      </c>
      <c r="BY671" t="s">
        <v>99</v>
      </c>
      <c r="BZ671" t="s">
        <v>1</v>
      </c>
      <c r="CA671" t="s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687" si="147">SUM(EC671:EZ671)-200*SUM(K671:AJ671)</f>
        <v>0</v>
      </c>
      <c r="FB671" t="b">
        <f t="shared" si="137"/>
        <v>0</v>
      </c>
    </row>
    <row r="672" spans="1:158" hidden="1" x14ac:dyDescent="0.2">
      <c r="A672">
        <v>811</v>
      </c>
      <c r="B672" s="7" t="s">
        <v>98</v>
      </c>
      <c r="C672" t="s">
        <v>17</v>
      </c>
      <c r="D672">
        <v>421041458</v>
      </c>
      <c r="E672" t="s">
        <v>97</v>
      </c>
      <c r="G672" t="s">
        <v>6</v>
      </c>
      <c r="H672" s="1">
        <v>2</v>
      </c>
      <c r="I672" s="1">
        <v>1</v>
      </c>
      <c r="J672" s="1">
        <f>VLOOKUP(B672,'[4]AVL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44"/>
        <v>315</v>
      </c>
      <c r="AL672" s="1">
        <f t="shared" si="145"/>
        <v>500</v>
      </c>
      <c r="AM672" s="1">
        <f t="shared" si="141"/>
        <v>163.80000000000001</v>
      </c>
      <c r="AN672" s="1">
        <f t="shared" si="142"/>
        <v>260</v>
      </c>
      <c r="AO672" s="1">
        <f t="shared" si="143"/>
        <v>96.199999999999989</v>
      </c>
      <c r="AP672" s="1" t="s">
        <v>26</v>
      </c>
      <c r="AQ672" s="1" t="str">
        <f>VLOOKUP($B672,'[2]AVL F03 05.05.26_לעבוד'!$B$29:$H$721,6,)</f>
        <v xml:space="preserve">תינתן עזרה מאלתא </v>
      </c>
      <c r="AR672" s="1" t="s">
        <v>25</v>
      </c>
      <c r="AS672" s="1" t="s">
        <v>14</v>
      </c>
      <c r="AT672">
        <f t="shared" si="146"/>
        <v>0.52</v>
      </c>
      <c r="AU672" t="str">
        <f>VLOOKUP(B672,'[3]AVL F03 05.05.26_לעבוד'!$B$27:$B$694,1,)</f>
        <v>TRF37A73IDSGT</v>
      </c>
      <c r="AW672" t="s">
        <v>1788</v>
      </c>
      <c r="AX672" t="s">
        <v>41</v>
      </c>
      <c r="AY672">
        <v>0.52</v>
      </c>
      <c r="AZ672" t="s">
        <v>0</v>
      </c>
      <c r="BA672">
        <v>2</v>
      </c>
      <c r="BB672" t="s">
        <v>13</v>
      </c>
      <c r="BC672">
        <v>100</v>
      </c>
      <c r="BD672">
        <v>89</v>
      </c>
      <c r="BE672" t="s">
        <v>45</v>
      </c>
      <c r="BF672">
        <v>0</v>
      </c>
      <c r="BG672">
        <v>0.52</v>
      </c>
      <c r="BH672">
        <v>20</v>
      </c>
      <c r="BI672" t="s">
        <v>11</v>
      </c>
      <c r="BJ672" t="s">
        <v>44</v>
      </c>
      <c r="BK672" t="s">
        <v>5</v>
      </c>
      <c r="BL672">
        <v>1</v>
      </c>
      <c r="BM672" t="s">
        <v>22</v>
      </c>
      <c r="BN672">
        <v>0.52</v>
      </c>
      <c r="BO672" t="s">
        <v>5</v>
      </c>
      <c r="BP672">
        <v>1</v>
      </c>
      <c r="BQ672" t="s">
        <v>5</v>
      </c>
      <c r="BR672" t="s">
        <v>8</v>
      </c>
      <c r="BS672" t="s">
        <v>43</v>
      </c>
      <c r="BT672">
        <v>250</v>
      </c>
      <c r="BU672" t="s">
        <v>6</v>
      </c>
      <c r="BV672" t="s">
        <v>31</v>
      </c>
      <c r="BW672" t="s">
        <v>42</v>
      </c>
      <c r="BX672" t="s">
        <v>3</v>
      </c>
      <c r="BY672" t="s">
        <v>41</v>
      </c>
      <c r="BZ672" t="s">
        <v>1</v>
      </c>
      <c r="CA672" t="s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5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47"/>
        <v>0</v>
      </c>
      <c r="FB672" t="b">
        <f t="shared" ref="FB672:FB688" si="148">OR(DM672&lt;0,DN672&lt;0)</f>
        <v>1</v>
      </c>
    </row>
    <row r="673" spans="1:158" hidden="1" x14ac:dyDescent="0.2">
      <c r="A673">
        <v>812</v>
      </c>
      <c r="B673" s="7" t="s">
        <v>96</v>
      </c>
      <c r="C673" t="s">
        <v>36</v>
      </c>
      <c r="D673" t="s">
        <v>95</v>
      </c>
      <c r="E673" t="s">
        <v>94</v>
      </c>
      <c r="G673" t="s">
        <v>6</v>
      </c>
      <c r="H673" s="1">
        <v>2</v>
      </c>
      <c r="I673" s="1">
        <v>1</v>
      </c>
      <c r="J673" s="1">
        <f>VLOOKUP(B673,'[4]AVL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44"/>
        <v>315</v>
      </c>
      <c r="AL673" s="1">
        <f t="shared" si="145"/>
        <v>315</v>
      </c>
      <c r="AM673" s="1">
        <f t="shared" si="141"/>
        <v>37485</v>
      </c>
      <c r="AN673" s="1">
        <f t="shared" si="142"/>
        <v>37485</v>
      </c>
      <c r="AO673" s="1">
        <f t="shared" si="143"/>
        <v>0</v>
      </c>
      <c r="AP673" s="1" t="s">
        <v>85</v>
      </c>
      <c r="AQ673" s="1">
        <f>VLOOKUP($B673,'[2]AVL F03 05.05.26_לעבוד'!$B$29:$H$721,6,)</f>
        <v>0</v>
      </c>
      <c r="AR673" s="1" t="s">
        <v>25</v>
      </c>
      <c r="AS673" s="1" t="s">
        <v>93</v>
      </c>
      <c r="AT673">
        <f t="shared" si="146"/>
        <v>119</v>
      </c>
      <c r="AU673" t="str">
        <f>VLOOKUP(B673,'[3]AVL F03 05.05.26_לעבוד'!$B$27:$B$694,1,)</f>
        <v>TRM-2090-MC-SMA-02</v>
      </c>
      <c r="AW673" t="s">
        <v>1774</v>
      </c>
      <c r="AX673" t="s">
        <v>88</v>
      </c>
      <c r="AY673">
        <v>119</v>
      </c>
      <c r="AZ673" t="s">
        <v>0</v>
      </c>
      <c r="BA673">
        <v>2</v>
      </c>
      <c r="BB673" t="s">
        <v>13</v>
      </c>
      <c r="BC673">
        <v>102</v>
      </c>
      <c r="BD673">
        <v>192</v>
      </c>
      <c r="BE673" t="s">
        <v>92</v>
      </c>
      <c r="BF673">
        <v>0</v>
      </c>
      <c r="BG673">
        <v>119</v>
      </c>
      <c r="BH673">
        <v>20</v>
      </c>
      <c r="BI673" t="s">
        <v>11</v>
      </c>
      <c r="BJ673" t="s">
        <v>91</v>
      </c>
      <c r="BK673" t="s">
        <v>5</v>
      </c>
      <c r="BL673" t="s">
        <v>5</v>
      </c>
      <c r="BM673" t="s">
        <v>22</v>
      </c>
      <c r="BN673">
        <v>119</v>
      </c>
      <c r="BO673" t="s">
        <v>5</v>
      </c>
      <c r="BP673">
        <v>1</v>
      </c>
      <c r="BQ673" t="s">
        <v>5</v>
      </c>
      <c r="BR673" t="s">
        <v>8</v>
      </c>
      <c r="BS673" t="s">
        <v>90</v>
      </c>
      <c r="BT673">
        <v>1</v>
      </c>
      <c r="BU673" t="s">
        <v>6</v>
      </c>
      <c r="BV673" t="s">
        <v>5</v>
      </c>
      <c r="BW673" t="s">
        <v>89</v>
      </c>
      <c r="BX673" t="s">
        <v>3</v>
      </c>
      <c r="BY673" t="s">
        <v>88</v>
      </c>
      <c r="BZ673" t="s">
        <v>1</v>
      </c>
      <c r="CA673" t="s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85</v>
      </c>
      <c r="DO673">
        <f>SUM($CB673,$CC673:CL673)-SUM($EC673:EM673)</f>
        <v>145</v>
      </c>
      <c r="DP673">
        <f>SUM($CB673,$CC673:CM673)-SUM($EC673:EN673)</f>
        <v>90</v>
      </c>
      <c r="DQ673">
        <f>SUM($CB673,$CC673:CN673)-SUM($EC673:EO673)</f>
        <v>35</v>
      </c>
      <c r="DR673">
        <f>SUM($CB673,$CC673:CO673)-SUM($EC673:EP673)</f>
        <v>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10</v>
      </c>
      <c r="EM673" cm="1">
        <f t="array" ref="EM673">SUMPRODUCT($K673:$AJ673,TRANSPOSE(EM$4:EM$29))</f>
        <v>40</v>
      </c>
      <c r="EN673" cm="1">
        <f t="array" ref="EN673">SUMPRODUCT($K673:$AJ673,TRANSPOSE(EN$4:EN$29))</f>
        <v>55</v>
      </c>
      <c r="EO673" cm="1">
        <f t="array" ref="EO673">SUMPRODUCT($K673:$AJ673,TRANSPOSE(EO$4:EO$29))</f>
        <v>55</v>
      </c>
      <c r="EP673" cm="1">
        <f t="array" ref="EP673">SUMPRODUCT($K673:$AJ673,TRANSPOSE(EP$4:EP$29))</f>
        <v>35</v>
      </c>
      <c r="EQ673" cm="1">
        <f t="array" ref="EQ673">SUMPRODUCT($K673:$AJ673,TRANSPOSE(EQ$4:EQ$29))</f>
        <v>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47"/>
        <v>0</v>
      </c>
      <c r="FB673" t="b">
        <f t="shared" si="148"/>
        <v>0</v>
      </c>
    </row>
    <row r="674" spans="1:158" hidden="1" x14ac:dyDescent="0.2">
      <c r="A674">
        <v>813</v>
      </c>
      <c r="B674" s="7" t="s">
        <v>87</v>
      </c>
      <c r="C674" t="s">
        <v>17</v>
      </c>
      <c r="D674">
        <v>400653150</v>
      </c>
      <c r="E674" t="s">
        <v>86</v>
      </c>
      <c r="G674" t="s">
        <v>6</v>
      </c>
      <c r="H674" s="1">
        <v>1</v>
      </c>
      <c r="I674" s="1">
        <v>3</v>
      </c>
      <c r="J674" s="1">
        <f>VLOOKUP(B674,'[4]AVL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44"/>
        <v>945</v>
      </c>
      <c r="AL674" s="1">
        <f t="shared" si="145"/>
        <v>945</v>
      </c>
      <c r="AP674" s="1" t="s">
        <v>85</v>
      </c>
      <c r="AQ674" s="1">
        <f>VLOOKUP($B674,'[2]AVL F03 05.05.26_לעבוד'!$B$29:$H$721,6,)</f>
        <v>0</v>
      </c>
      <c r="AR674" s="1" t="s">
        <v>78</v>
      </c>
      <c r="AS674" s="1" t="s">
        <v>14</v>
      </c>
      <c r="AT674">
        <f t="shared" si="146"/>
        <v>11.49</v>
      </c>
      <c r="AU674" t="str">
        <f>VLOOKUP(B674,'[3]AVL F03 05.05.26_לעבוד'!$B$27:$B$694,1,)</f>
        <v>TS0500S</v>
      </c>
      <c r="AW674" t="s">
        <v>1785</v>
      </c>
      <c r="AX674" t="s">
        <v>73</v>
      </c>
      <c r="AY674">
        <v>3.83</v>
      </c>
      <c r="AZ674" t="s">
        <v>77</v>
      </c>
      <c r="BA674">
        <v>1</v>
      </c>
      <c r="BB674" t="s">
        <v>13</v>
      </c>
      <c r="BC674">
        <v>317</v>
      </c>
      <c r="BD674">
        <v>147</v>
      </c>
      <c r="BE674" t="s">
        <v>76</v>
      </c>
      <c r="BF674">
        <v>0</v>
      </c>
      <c r="BG674">
        <v>3.83</v>
      </c>
      <c r="BH674">
        <v>20</v>
      </c>
      <c r="BI674" t="s">
        <v>11</v>
      </c>
      <c r="BJ674" t="s">
        <v>33</v>
      </c>
      <c r="BK674" t="s">
        <v>5</v>
      </c>
      <c r="BL674">
        <v>1</v>
      </c>
      <c r="BM674" t="s">
        <v>84</v>
      </c>
      <c r="BN674">
        <v>3.83</v>
      </c>
      <c r="BO674" t="s">
        <v>5</v>
      </c>
      <c r="BP674">
        <v>1</v>
      </c>
      <c r="BQ674" t="s">
        <v>5</v>
      </c>
      <c r="BR674" t="s">
        <v>8</v>
      </c>
      <c r="BS674" t="s">
        <v>32</v>
      </c>
      <c r="BT674">
        <v>1</v>
      </c>
      <c r="BU674" t="s">
        <v>6</v>
      </c>
      <c r="BV674" t="s">
        <v>5</v>
      </c>
      <c r="BW674" t="s">
        <v>30</v>
      </c>
      <c r="BX674" t="s">
        <v>74</v>
      </c>
      <c r="BY674" t="s">
        <v>73</v>
      </c>
      <c r="BZ674" t="s">
        <v>1</v>
      </c>
      <c r="CA674" t="s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47"/>
        <v>0</v>
      </c>
      <c r="FB674" t="b">
        <f t="shared" si="148"/>
        <v>1</v>
      </c>
    </row>
    <row r="675" spans="1:158" hidden="1" x14ac:dyDescent="0.2">
      <c r="A675">
        <v>814</v>
      </c>
      <c r="B675" s="7" t="s">
        <v>83</v>
      </c>
      <c r="C675" t="s">
        <v>17</v>
      </c>
      <c r="D675">
        <v>400048227</v>
      </c>
      <c r="E675" t="s">
        <v>82</v>
      </c>
      <c r="F675">
        <v>400508538</v>
      </c>
      <c r="G675" t="s">
        <v>6</v>
      </c>
      <c r="H675" s="1">
        <v>1</v>
      </c>
      <c r="I675" s="1">
        <v>1</v>
      </c>
      <c r="J675" s="1">
        <f>VLOOKUP(B675,'[4]AVL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44"/>
        <v>315</v>
      </c>
      <c r="AL675" s="1">
        <f t="shared" si="145"/>
        <v>1000</v>
      </c>
      <c r="AQ675" s="1">
        <f>VLOOKUP($B675,'[2]AVL F03 05.05.26_לעבוד'!$B$29:$H$721,6,)</f>
        <v>0</v>
      </c>
      <c r="AR675" s="1" t="s">
        <v>78</v>
      </c>
      <c r="AS675" s="1" t="s">
        <v>14</v>
      </c>
      <c r="AT675">
        <f t="shared" si="146"/>
        <v>2.7199999999999998</v>
      </c>
      <c r="AU675" t="str">
        <f>VLOOKUP(B675,'[3]AVL F03 05.05.26_לעבוד'!$B$27:$B$694,1,)</f>
        <v>TS0501W3S/TR</v>
      </c>
      <c r="AW675" t="s">
        <v>1785</v>
      </c>
      <c r="AX675" t="s">
        <v>73</v>
      </c>
      <c r="AY675">
        <v>2.7199999999999998</v>
      </c>
      <c r="AZ675" t="s">
        <v>77</v>
      </c>
      <c r="BA675">
        <v>1</v>
      </c>
      <c r="BB675" t="s">
        <v>13</v>
      </c>
      <c r="BC675">
        <v>317</v>
      </c>
      <c r="BD675">
        <v>208</v>
      </c>
      <c r="BE675" t="s">
        <v>76</v>
      </c>
      <c r="BF675">
        <v>0</v>
      </c>
      <c r="BG675">
        <v>2.7199999999999998</v>
      </c>
      <c r="BH675">
        <v>20</v>
      </c>
      <c r="BI675" t="s">
        <v>11</v>
      </c>
      <c r="BJ675" t="s">
        <v>33</v>
      </c>
      <c r="BK675" t="s">
        <v>5</v>
      </c>
      <c r="BL675">
        <v>1</v>
      </c>
      <c r="BM675" t="s">
        <v>22</v>
      </c>
      <c r="BN675">
        <v>2.7199999999999998</v>
      </c>
      <c r="BO675" t="s">
        <v>5</v>
      </c>
      <c r="BP675">
        <v>1</v>
      </c>
      <c r="BQ675" t="s">
        <v>5</v>
      </c>
      <c r="BR675" t="s">
        <v>8</v>
      </c>
      <c r="BS675" t="s">
        <v>21</v>
      </c>
      <c r="BT675">
        <v>1000</v>
      </c>
      <c r="BU675" t="s">
        <v>6</v>
      </c>
      <c r="BV675" t="s">
        <v>31</v>
      </c>
      <c r="BW675" t="s">
        <v>81</v>
      </c>
      <c r="BX675" t="s">
        <v>74</v>
      </c>
      <c r="BY675" t="s">
        <v>73</v>
      </c>
      <c r="BZ675" t="s">
        <v>1</v>
      </c>
      <c r="CA675" t="s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47"/>
        <v>0</v>
      </c>
      <c r="FB675" t="b">
        <f t="shared" si="148"/>
        <v>0</v>
      </c>
    </row>
    <row r="676" spans="1:158" hidden="1" x14ac:dyDescent="0.2">
      <c r="A676">
        <v>815</v>
      </c>
      <c r="B676" s="7" t="s">
        <v>80</v>
      </c>
      <c r="C676" t="s">
        <v>17</v>
      </c>
      <c r="D676">
        <v>400653140</v>
      </c>
      <c r="E676" t="s">
        <v>79</v>
      </c>
      <c r="G676" t="s">
        <v>6</v>
      </c>
      <c r="H676" s="1">
        <v>1</v>
      </c>
      <c r="I676" s="1">
        <v>2</v>
      </c>
      <c r="J676" s="1">
        <f>VLOOKUP(B676,'[4]AVL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44"/>
        <v>630</v>
      </c>
      <c r="AL676" s="1">
        <f t="shared" si="145"/>
        <v>750</v>
      </c>
      <c r="AQ676" s="1">
        <f>VLOOKUP($B676,'[2]AVL F03 05.05.26_לעבוד'!$B$29:$H$721,6,)</f>
        <v>0</v>
      </c>
      <c r="AR676" s="1" t="s">
        <v>78</v>
      </c>
      <c r="AS676" s="1" t="s">
        <v>14</v>
      </c>
      <c r="AT676">
        <f t="shared" si="146"/>
        <v>7.82</v>
      </c>
      <c r="AU676" t="str">
        <f>VLOOKUP(B676,'[3]AVL F03 05.05.26_לעבוד'!$B$27:$B$694,1,)</f>
        <v>TS0505S</v>
      </c>
      <c r="AW676" t="s">
        <v>1785</v>
      </c>
      <c r="AX676" t="s">
        <v>73</v>
      </c>
      <c r="AY676">
        <v>3.91</v>
      </c>
      <c r="AZ676" t="s">
        <v>77</v>
      </c>
      <c r="BA676">
        <v>1</v>
      </c>
      <c r="BB676" t="s">
        <v>13</v>
      </c>
      <c r="BC676">
        <v>356</v>
      </c>
      <c r="BD676">
        <v>137</v>
      </c>
      <c r="BE676" t="s">
        <v>76</v>
      </c>
      <c r="BF676">
        <v>0</v>
      </c>
      <c r="BG676">
        <v>3.91</v>
      </c>
      <c r="BH676">
        <v>20</v>
      </c>
      <c r="BI676" t="s">
        <v>11</v>
      </c>
      <c r="BJ676" t="s">
        <v>33</v>
      </c>
      <c r="BK676" t="s">
        <v>5</v>
      </c>
      <c r="BL676">
        <v>1</v>
      </c>
      <c r="BM676" t="s">
        <v>75</v>
      </c>
      <c r="BN676">
        <v>3.91</v>
      </c>
      <c r="BO676" t="s">
        <v>5</v>
      </c>
      <c r="BP676">
        <v>1</v>
      </c>
      <c r="BQ676" t="s">
        <v>5</v>
      </c>
      <c r="BR676" t="s">
        <v>8</v>
      </c>
      <c r="BS676" t="s">
        <v>32</v>
      </c>
      <c r="BT676">
        <v>250</v>
      </c>
      <c r="BU676" t="s">
        <v>6</v>
      </c>
      <c r="BV676" t="s">
        <v>31</v>
      </c>
      <c r="BW676" t="s">
        <v>30</v>
      </c>
      <c r="BX676" t="s">
        <v>74</v>
      </c>
      <c r="BY676" t="s">
        <v>73</v>
      </c>
      <c r="BZ676" t="s">
        <v>1</v>
      </c>
      <c r="CA676" t="s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47"/>
        <v>0</v>
      </c>
      <c r="FB676" t="b">
        <f t="shared" si="148"/>
        <v>0</v>
      </c>
    </row>
    <row r="677" spans="1:158" hidden="1" x14ac:dyDescent="0.2">
      <c r="A677">
        <v>816</v>
      </c>
      <c r="B677" s="7" t="s">
        <v>72</v>
      </c>
      <c r="C677" t="s">
        <v>17</v>
      </c>
      <c r="D677">
        <v>401539904</v>
      </c>
      <c r="E677" t="s">
        <v>71</v>
      </c>
      <c r="G677" t="s">
        <v>6</v>
      </c>
      <c r="H677" s="1">
        <v>2</v>
      </c>
      <c r="I677" s="1">
        <v>1</v>
      </c>
      <c r="J677" s="1">
        <f>VLOOKUP(B677,'[4]AVL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44"/>
        <v>315</v>
      </c>
      <c r="AL677" s="1">
        <f t="shared" si="145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26</v>
      </c>
      <c r="AQ677" s="1" t="str">
        <f>VLOOKUP($B677,'[2]AVL F03 05.05.26_לעבוד'!$B$29:$H$721,6,)</f>
        <v xml:space="preserve">תינתן עזרה מאלתא </v>
      </c>
      <c r="AR677" s="1" t="s">
        <v>25</v>
      </c>
      <c r="AS677" s="1" t="s">
        <v>14</v>
      </c>
      <c r="AT677">
        <f t="shared" si="146"/>
        <v>2.89</v>
      </c>
      <c r="AU677" t="str">
        <f>VLOOKUP(B677,'[3]AVL F03 05.05.26_לעבוד'!$B$27:$B$694,1,)</f>
        <v>TUSB2046BIRHBT</v>
      </c>
      <c r="AW677" t="s">
        <v>1788</v>
      </c>
      <c r="AX677" t="s">
        <v>41</v>
      </c>
      <c r="AY677">
        <v>2.89</v>
      </c>
      <c r="AZ677" t="s">
        <v>0</v>
      </c>
      <c r="BA677">
        <v>2</v>
      </c>
      <c r="BB677" t="s">
        <v>13</v>
      </c>
      <c r="BC677">
        <v>99</v>
      </c>
      <c r="BD677">
        <v>24</v>
      </c>
      <c r="BE677" t="s">
        <v>45</v>
      </c>
      <c r="BF677">
        <v>0</v>
      </c>
      <c r="BG677">
        <v>2.89</v>
      </c>
      <c r="BH677">
        <v>20</v>
      </c>
      <c r="BI677" t="s">
        <v>11</v>
      </c>
      <c r="BJ677" t="s">
        <v>44</v>
      </c>
      <c r="BK677" t="s">
        <v>5</v>
      </c>
      <c r="BL677">
        <v>1</v>
      </c>
      <c r="BM677" t="s">
        <v>38</v>
      </c>
      <c r="BN677">
        <v>2.89</v>
      </c>
      <c r="BO677" t="s">
        <v>5</v>
      </c>
      <c r="BP677">
        <v>1</v>
      </c>
      <c r="BQ677" t="s">
        <v>5</v>
      </c>
      <c r="BR677" t="s">
        <v>8</v>
      </c>
      <c r="BS677" t="s">
        <v>43</v>
      </c>
      <c r="BT677">
        <v>250</v>
      </c>
      <c r="BU677" t="s">
        <v>6</v>
      </c>
      <c r="BV677" t="s">
        <v>31</v>
      </c>
      <c r="BW677" t="s">
        <v>42</v>
      </c>
      <c r="BX677" t="s">
        <v>3</v>
      </c>
      <c r="BY677" t="s">
        <v>41</v>
      </c>
      <c r="BZ677" t="s">
        <v>1</v>
      </c>
      <c r="CA677" t="s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47"/>
        <v>0</v>
      </c>
      <c r="FB677" t="b">
        <f t="shared" si="148"/>
        <v>1</v>
      </c>
    </row>
    <row r="678" spans="1:158" hidden="1" x14ac:dyDescent="0.2">
      <c r="A678">
        <v>817</v>
      </c>
      <c r="B678" s="7" t="s">
        <v>70</v>
      </c>
      <c r="C678" t="s">
        <v>17</v>
      </c>
      <c r="D678">
        <v>404492135</v>
      </c>
      <c r="E678" t="s">
        <v>69</v>
      </c>
      <c r="G678" t="s">
        <v>6</v>
      </c>
      <c r="H678" s="1">
        <v>1</v>
      </c>
      <c r="I678" s="1">
        <v>1</v>
      </c>
      <c r="J678" s="1">
        <f>VLOOKUP(B678,'[4]AVL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44"/>
        <v>315</v>
      </c>
      <c r="AL678" s="1">
        <f t="shared" si="145"/>
        <v>400</v>
      </c>
      <c r="AQ678" s="1" t="str">
        <f>VLOOKUP($B678,'[2]AVL F03 05.05.26_לעבוד'!$B$29:$H$721,6,)</f>
        <v xml:space="preserve">נדרש לקדם 15 יחד לתחילת אוגוסט </v>
      </c>
      <c r="AR678" s="1" t="s">
        <v>68</v>
      </c>
      <c r="AS678" s="1" t="s">
        <v>14</v>
      </c>
      <c r="AT678">
        <f t="shared" si="146"/>
        <v>405.72</v>
      </c>
      <c r="AU678" t="str">
        <f>VLOOKUP(B678,'[3]AVL F03 05.05.26_לעבוד'!$B$27:$B$694,1,)</f>
        <v>TV07RW17-73S(S25AD)</v>
      </c>
      <c r="AW678" t="s">
        <v>1785</v>
      </c>
      <c r="AX678">
        <v>1</v>
      </c>
      <c r="AY678">
        <v>405.72</v>
      </c>
      <c r="AZ678" t="s">
        <v>0</v>
      </c>
      <c r="BA678">
        <v>1</v>
      </c>
      <c r="BB678" t="s">
        <v>13</v>
      </c>
      <c r="BC678">
        <v>317</v>
      </c>
      <c r="BD678">
        <v>217</v>
      </c>
      <c r="BE678" t="s">
        <v>67</v>
      </c>
      <c r="BF678">
        <v>0</v>
      </c>
      <c r="BG678">
        <v>405.72</v>
      </c>
      <c r="BH678">
        <v>20</v>
      </c>
      <c r="BI678" t="s">
        <v>11</v>
      </c>
      <c r="BJ678" t="s">
        <v>66</v>
      </c>
      <c r="BK678" t="s">
        <v>5</v>
      </c>
      <c r="BL678" t="s">
        <v>5</v>
      </c>
      <c r="BM678" t="s">
        <v>9</v>
      </c>
      <c r="BN678">
        <v>405.72</v>
      </c>
      <c r="BO678" t="s">
        <v>5</v>
      </c>
      <c r="BP678">
        <v>1</v>
      </c>
      <c r="BQ678" t="s">
        <v>5</v>
      </c>
      <c r="BR678" t="s">
        <v>8</v>
      </c>
      <c r="BS678" t="s">
        <v>65</v>
      </c>
      <c r="BT678">
        <v>100</v>
      </c>
      <c r="BU678" t="s">
        <v>6</v>
      </c>
      <c r="BV678" t="s">
        <v>5</v>
      </c>
      <c r="BW678" t="s">
        <v>4</v>
      </c>
      <c r="BX678" t="s">
        <v>3</v>
      </c>
      <c r="BY678">
        <v>1</v>
      </c>
      <c r="BZ678" t="s">
        <v>64</v>
      </c>
      <c r="CA678" t="s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20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0</v>
      </c>
      <c r="DN678">
        <f>SUM($CB678,$CC678:CK678)-SUM($EC678:EL678)</f>
        <v>-80</v>
      </c>
      <c r="DO678">
        <f>SUM($CB678,$CC678:CL678)-SUM($EC678:EM678)</f>
        <v>-180</v>
      </c>
      <c r="DP678">
        <f>SUM($CB678,$CC678:CM678)-SUM($EC678:EN678)</f>
        <v>-180</v>
      </c>
      <c r="DQ678">
        <f>SUM($CB678,$CC678:CN678)-SUM($EC678:EO678)</f>
        <v>-180</v>
      </c>
      <c r="DR678">
        <f>SUM($CB678,$CC678:CO678)-SUM($EC678:EP678)</f>
        <v>-180</v>
      </c>
      <c r="DS678">
        <f>SUM($CB678,$CC678:CP678)-SUM($EC678:EQ678)</f>
        <v>-180</v>
      </c>
      <c r="DT678">
        <f>SUM($CB678,$CC678:CQ678)-SUM($EC678:ER678)</f>
        <v>-180</v>
      </c>
      <c r="DU678">
        <f>SUM($CB678,$CC678:CR678)-SUM($EC678:ES678)</f>
        <v>-180</v>
      </c>
      <c r="DV678">
        <f>SUM($CB678,$CC678:CS678)-SUM($EC678:ET678)</f>
        <v>-180</v>
      </c>
      <c r="DW678">
        <f>SUM($CB678,$CC678:CT678)-SUM($EC678:EU678)</f>
        <v>-180</v>
      </c>
      <c r="DX678">
        <f>SUM($CB678,$CC678:CU678)-SUM($EC678:EV678)</f>
        <v>-180</v>
      </c>
      <c r="DY678">
        <f>SUM($CB678,$CC678:CV678)-SUM($EC678:EW678)</f>
        <v>-180</v>
      </c>
      <c r="DZ678">
        <f>SUM($CB678,$CC678:CW678)-SUM($EC678:EX678)</f>
        <v>-180</v>
      </c>
      <c r="EA678">
        <f>SUM($CB678,$CC678:CX678)-SUM($EC678:EY678)</f>
        <v>-180</v>
      </c>
      <c r="EB678">
        <f>SUM($CB678,$CC678:CY678)-SUM($EC678:EZ678)</f>
        <v>-180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47"/>
        <v>0</v>
      </c>
      <c r="FB678" t="b">
        <f t="shared" si="148"/>
        <v>1</v>
      </c>
    </row>
    <row r="679" spans="1:158" hidden="1" x14ac:dyDescent="0.2">
      <c r="A679">
        <v>818</v>
      </c>
      <c r="B679" s="7" t="s">
        <v>62</v>
      </c>
      <c r="C679" t="s">
        <v>17</v>
      </c>
      <c r="D679">
        <v>401379139</v>
      </c>
      <c r="E679" t="s">
        <v>61</v>
      </c>
      <c r="G679" t="s">
        <v>6</v>
      </c>
      <c r="H679" s="1">
        <v>1</v>
      </c>
      <c r="I679" s="1">
        <v>5</v>
      </c>
      <c r="J679" s="1">
        <f>VLOOKUP(B679,'[4]AVL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44"/>
        <v>1575</v>
      </c>
      <c r="AL679" s="1">
        <f t="shared" si="145"/>
        <v>3000</v>
      </c>
      <c r="AQ679" s="1" t="str">
        <f>VLOOKUP($B679,'[2]AVL F03 05.05.26_לעבוד'!$B$29:$H$721,6,)</f>
        <v xml:space="preserve">תינתן עזרה מאלתא </v>
      </c>
      <c r="AR679" s="1" t="s">
        <v>25</v>
      </c>
      <c r="AS679" s="1" t="s">
        <v>14</v>
      </c>
      <c r="AT679">
        <f t="shared" si="146"/>
        <v>2.75</v>
      </c>
      <c r="AU679" t="str">
        <f>VLOOKUP(B679,'[3]AVL F03 05.05.26_לעבוד'!$B$27:$B$694,1,)</f>
        <v>TXB0304RUTR</v>
      </c>
      <c r="AW679" t="s">
        <v>1788</v>
      </c>
      <c r="AX679" t="s">
        <v>41</v>
      </c>
      <c r="AY679">
        <v>0.55000000000000004</v>
      </c>
      <c r="AZ679" t="s">
        <v>0</v>
      </c>
      <c r="BA679">
        <v>1</v>
      </c>
      <c r="BB679" t="s">
        <v>13</v>
      </c>
      <c r="BC679">
        <v>317</v>
      </c>
      <c r="BD679">
        <v>120</v>
      </c>
      <c r="BE679" t="s">
        <v>45</v>
      </c>
      <c r="BF679">
        <v>0</v>
      </c>
      <c r="BG679">
        <v>0.55000000000000004</v>
      </c>
      <c r="BH679">
        <v>20</v>
      </c>
      <c r="BI679" t="s">
        <v>11</v>
      </c>
      <c r="BJ679" t="s">
        <v>44</v>
      </c>
      <c r="BK679" t="s">
        <v>5</v>
      </c>
      <c r="BL679">
        <v>1</v>
      </c>
      <c r="BM679" t="s">
        <v>38</v>
      </c>
      <c r="BN679">
        <v>0.55000000000000004</v>
      </c>
      <c r="BO679" t="s">
        <v>5</v>
      </c>
      <c r="BP679">
        <v>1</v>
      </c>
      <c r="BQ679" t="s">
        <v>5</v>
      </c>
      <c r="BR679" t="s">
        <v>8</v>
      </c>
      <c r="BS679" t="s">
        <v>43</v>
      </c>
      <c r="BT679">
        <v>3000</v>
      </c>
      <c r="BU679" t="s">
        <v>6</v>
      </c>
      <c r="BV679" t="s">
        <v>31</v>
      </c>
      <c r="BW679" t="s">
        <v>42</v>
      </c>
      <c r="BX679" t="s">
        <v>3</v>
      </c>
      <c r="BY679" t="s">
        <v>41</v>
      </c>
      <c r="BZ679" t="s">
        <v>1</v>
      </c>
      <c r="CA679" t="s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47"/>
        <v>0</v>
      </c>
      <c r="FB679" t="b">
        <f t="shared" si="148"/>
        <v>0</v>
      </c>
    </row>
    <row r="680" spans="1:158" hidden="1" x14ac:dyDescent="0.2">
      <c r="A680">
        <v>819</v>
      </c>
      <c r="B680" s="7" t="s">
        <v>60</v>
      </c>
      <c r="C680" t="s">
        <v>17</v>
      </c>
      <c r="D680">
        <v>424026917</v>
      </c>
      <c r="E680" t="s">
        <v>58</v>
      </c>
      <c r="G680" t="s">
        <v>6</v>
      </c>
      <c r="H680" s="1">
        <v>1</v>
      </c>
      <c r="I680" s="1">
        <v>4</v>
      </c>
      <c r="J680" s="1">
        <f>VLOOKUP(B680,'[4]AVL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44"/>
        <v>1260</v>
      </c>
      <c r="AL680" s="1">
        <f t="shared" si="145"/>
        <v>1273</v>
      </c>
      <c r="AQ680" s="1">
        <f>VLOOKUP($B680,'[2]AVL F03 05.05.26_לעבוד'!$B$29:$H$721,6,)</f>
        <v>0</v>
      </c>
      <c r="AR680" s="1" t="s">
        <v>25</v>
      </c>
      <c r="AS680" s="1" t="s">
        <v>14</v>
      </c>
      <c r="AT680">
        <f t="shared" si="146"/>
        <v>18.240000000000002</v>
      </c>
      <c r="AU680" t="str">
        <f>VLOOKUP(B680,'[3]AVL F03 05.05.26_לעבוד'!$B$27:$B$694,1,)</f>
        <v>UPS-06-07.0-03-L-PV</v>
      </c>
      <c r="AW680" t="s">
        <v>1755</v>
      </c>
      <c r="AX680" t="s">
        <v>56</v>
      </c>
      <c r="AY680">
        <v>4.5600000000000005</v>
      </c>
      <c r="AZ680" t="s">
        <v>0</v>
      </c>
      <c r="BA680">
        <v>1</v>
      </c>
      <c r="BB680" t="s">
        <v>13</v>
      </c>
      <c r="BC680">
        <v>317</v>
      </c>
      <c r="BD680">
        <v>156</v>
      </c>
      <c r="BE680" t="s">
        <v>57</v>
      </c>
      <c r="BF680">
        <v>0</v>
      </c>
      <c r="BG680">
        <v>4.5600000000000005</v>
      </c>
      <c r="BH680">
        <v>20</v>
      </c>
      <c r="BI680" t="s">
        <v>11</v>
      </c>
      <c r="BJ680" t="s">
        <v>10</v>
      </c>
      <c r="BK680" t="s">
        <v>5</v>
      </c>
      <c r="BL680" t="s">
        <v>5</v>
      </c>
      <c r="BM680" t="s">
        <v>9</v>
      </c>
      <c r="BN680">
        <v>4.5600000000000005</v>
      </c>
      <c r="BO680" t="s">
        <v>5</v>
      </c>
      <c r="BP680">
        <v>1</v>
      </c>
      <c r="BQ680" t="s">
        <v>5</v>
      </c>
      <c r="BR680" t="s">
        <v>8</v>
      </c>
      <c r="BS680" t="s">
        <v>7</v>
      </c>
      <c r="BT680">
        <v>19</v>
      </c>
      <c r="BU680" t="s">
        <v>6</v>
      </c>
      <c r="BV680" t="s">
        <v>5</v>
      </c>
      <c r="BW680" t="s">
        <v>4</v>
      </c>
      <c r="BX680" t="s">
        <v>3</v>
      </c>
      <c r="BY680" t="s">
        <v>56</v>
      </c>
      <c r="BZ680" t="s">
        <v>1</v>
      </c>
      <c r="CA680" t="s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380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0</v>
      </c>
      <c r="EN680" cm="1">
        <f t="array" ref="EN680">SUMPRODUCT($K680:$AJ680,TRANSPOSE(EN$4:EN$29))</f>
        <v>360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47"/>
        <v>0</v>
      </c>
      <c r="FB680" t="b">
        <f t="shared" si="148"/>
        <v>0</v>
      </c>
    </row>
    <row r="681" spans="1:158" hidden="1" x14ac:dyDescent="0.2">
      <c r="A681">
        <v>820</v>
      </c>
      <c r="B681" s="7" t="s">
        <v>59</v>
      </c>
      <c r="C681" t="s">
        <v>17</v>
      </c>
      <c r="D681">
        <v>424035117</v>
      </c>
      <c r="E681" t="s">
        <v>58</v>
      </c>
      <c r="G681" t="s">
        <v>6</v>
      </c>
      <c r="H681" s="1">
        <v>1</v>
      </c>
      <c r="I681" s="1">
        <v>4</v>
      </c>
      <c r="J681" s="1">
        <f>VLOOKUP(B681,'[4]AVL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44"/>
        <v>1260</v>
      </c>
      <c r="AL681" s="1">
        <f t="shared" si="145"/>
        <v>1264</v>
      </c>
      <c r="AQ681" s="1">
        <f>VLOOKUP($B681,'[2]AVL F03 05.05.26_לעבוד'!$B$29:$H$721,6,)</f>
        <v>0</v>
      </c>
      <c r="AR681" s="1" t="s">
        <v>25</v>
      </c>
      <c r="AS681" s="1" t="s">
        <v>14</v>
      </c>
      <c r="AT681">
        <f t="shared" si="146"/>
        <v>18.920000000000002</v>
      </c>
      <c r="AU681" t="str">
        <f>VLOOKUP(B681,'[3]AVL F03 05.05.26_לעבוד'!$B$27:$B$694,1,)</f>
        <v>UPT-06-03.0-03-L-PV</v>
      </c>
      <c r="AW681" t="s">
        <v>1755</v>
      </c>
      <c r="AX681" t="s">
        <v>56</v>
      </c>
      <c r="AY681">
        <v>4.7300000000000004</v>
      </c>
      <c r="AZ681" t="s">
        <v>0</v>
      </c>
      <c r="BA681">
        <v>1</v>
      </c>
      <c r="BB681" t="s">
        <v>13</v>
      </c>
      <c r="BC681">
        <v>357</v>
      </c>
      <c r="BD681">
        <v>76</v>
      </c>
      <c r="BE681" t="s">
        <v>57</v>
      </c>
      <c r="BF681">
        <v>0</v>
      </c>
      <c r="BG681">
        <v>4.7300000000000004</v>
      </c>
      <c r="BH681">
        <v>20</v>
      </c>
      <c r="BI681" t="s">
        <v>11</v>
      </c>
      <c r="BJ681" t="s">
        <v>10</v>
      </c>
      <c r="BK681" t="s">
        <v>5</v>
      </c>
      <c r="BL681" t="s">
        <v>5</v>
      </c>
      <c r="BM681" t="s">
        <v>9</v>
      </c>
      <c r="BN681">
        <v>4.7300000000000004</v>
      </c>
      <c r="BO681" t="s">
        <v>5</v>
      </c>
      <c r="BP681">
        <v>1</v>
      </c>
      <c r="BQ681" t="s">
        <v>5</v>
      </c>
      <c r="BR681" t="s">
        <v>8</v>
      </c>
      <c r="BS681" t="s">
        <v>7</v>
      </c>
      <c r="BT681">
        <v>16</v>
      </c>
      <c r="BU681" t="s">
        <v>6</v>
      </c>
      <c r="BV681" t="s">
        <v>5</v>
      </c>
      <c r="BW681" t="s">
        <v>4</v>
      </c>
      <c r="BX681" t="s">
        <v>3</v>
      </c>
      <c r="BY681" t="s">
        <v>56</v>
      </c>
      <c r="BZ681" t="s">
        <v>1</v>
      </c>
      <c r="CA681" t="s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47"/>
        <v>0</v>
      </c>
      <c r="FB681" t="b">
        <f t="shared" si="148"/>
        <v>0</v>
      </c>
    </row>
    <row r="682" spans="1:158" hidden="1" x14ac:dyDescent="0.2">
      <c r="A682">
        <v>822</v>
      </c>
      <c r="B682" s="7" t="s">
        <v>55</v>
      </c>
      <c r="C682" t="s">
        <v>17</v>
      </c>
      <c r="D682">
        <v>402078525</v>
      </c>
      <c r="E682" t="s">
        <v>54</v>
      </c>
      <c r="F682">
        <v>407824365</v>
      </c>
      <c r="G682" t="s">
        <v>6</v>
      </c>
      <c r="H682" s="1">
        <v>1</v>
      </c>
      <c r="I682" s="1">
        <v>1</v>
      </c>
      <c r="J682" s="1">
        <f>VLOOKUP(B682,'[4]AVL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44"/>
        <v>315</v>
      </c>
      <c r="AL682" s="1">
        <f t="shared" si="145"/>
        <v>1000</v>
      </c>
      <c r="AQ682" s="1">
        <f>VLOOKUP($B682,'[2]AVL F03 05.05.26_לעבוד'!$B$29:$H$721,6,)</f>
        <v>0</v>
      </c>
      <c r="AR682" s="1" t="s">
        <v>15</v>
      </c>
      <c r="AS682" s="1" t="s">
        <v>14</v>
      </c>
      <c r="AT682">
        <f t="shared" si="146"/>
        <v>51.25</v>
      </c>
      <c r="AU682" t="str">
        <f>VLOOKUP(B682,'[3]AVL F03 05.05.26_לעבוד'!$B$27:$B$694,1,)</f>
        <v>VFXO321-DGED-125MHZ</v>
      </c>
      <c r="AW682" t="s">
        <v>1753</v>
      </c>
      <c r="AX682" t="s">
        <v>49</v>
      </c>
      <c r="AY682">
        <v>51.25</v>
      </c>
      <c r="AZ682" t="s">
        <v>0</v>
      </c>
      <c r="BA682">
        <v>1</v>
      </c>
      <c r="BB682" t="s">
        <v>13</v>
      </c>
      <c r="BC682">
        <v>105</v>
      </c>
      <c r="BD682">
        <v>168</v>
      </c>
      <c r="BE682" t="s">
        <v>53</v>
      </c>
      <c r="BF682">
        <v>0</v>
      </c>
      <c r="BG682">
        <v>51.25</v>
      </c>
      <c r="BH682">
        <v>60</v>
      </c>
      <c r="BI682" t="s">
        <v>11</v>
      </c>
      <c r="BJ682" t="s">
        <v>52</v>
      </c>
      <c r="BK682" t="s">
        <v>5</v>
      </c>
      <c r="BL682" t="s">
        <v>5</v>
      </c>
      <c r="BM682" t="s">
        <v>38</v>
      </c>
      <c r="BN682">
        <v>51.25</v>
      </c>
      <c r="BO682" t="s">
        <v>5</v>
      </c>
      <c r="BP682">
        <v>1</v>
      </c>
      <c r="BQ682" t="s">
        <v>5</v>
      </c>
      <c r="BR682" t="s">
        <v>8</v>
      </c>
      <c r="BS682" t="s">
        <v>51</v>
      </c>
      <c r="BT682">
        <v>1000</v>
      </c>
      <c r="BU682" t="s">
        <v>6</v>
      </c>
      <c r="BV682" t="s">
        <v>5</v>
      </c>
      <c r="BW682" t="s">
        <v>50</v>
      </c>
      <c r="BX682" t="s">
        <v>3</v>
      </c>
      <c r="BY682" t="s">
        <v>49</v>
      </c>
      <c r="BZ682" t="s">
        <v>1</v>
      </c>
      <c r="CA682" t="s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5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47"/>
        <v>0</v>
      </c>
      <c r="FB682" t="b">
        <f t="shared" si="148"/>
        <v>1</v>
      </c>
    </row>
    <row r="683" spans="1:158" hidden="1" x14ac:dyDescent="0.2">
      <c r="A683">
        <v>823</v>
      </c>
      <c r="B683" s="7" t="s">
        <v>48</v>
      </c>
      <c r="C683" t="s">
        <v>36</v>
      </c>
      <c r="D683">
        <v>417062996</v>
      </c>
      <c r="E683" t="s">
        <v>47</v>
      </c>
      <c r="G683" t="s">
        <v>6</v>
      </c>
      <c r="H683" s="1">
        <v>1</v>
      </c>
      <c r="I683" s="1">
        <v>1</v>
      </c>
      <c r="J683" s="1">
        <f>VLOOKUP(B683,'[4]AVL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44"/>
        <v>315</v>
      </c>
      <c r="AL683" s="1">
        <f t="shared" si="145"/>
        <v>2000</v>
      </c>
      <c r="AQ683" s="1">
        <f>VLOOKUP($B683,'[2]AVL F03 05.05.26_לעבוד'!$B$29:$H$721,6,)</f>
        <v>0</v>
      </c>
      <c r="AR683" s="1" t="s">
        <v>46</v>
      </c>
      <c r="AS683" s="1" t="s">
        <v>14</v>
      </c>
      <c r="AT683">
        <f t="shared" si="146"/>
        <v>1.3</v>
      </c>
      <c r="AU683" t="str">
        <f>VLOOKUP(B683,'[3]AVL F03 05.05.26_לעבוד'!$B$27:$B$694,1,)</f>
        <v>W25Q128JVSIQ</v>
      </c>
      <c r="AW683" t="s">
        <v>1722</v>
      </c>
      <c r="AX683" t="s">
        <v>41</v>
      </c>
      <c r="AY683">
        <v>1.3</v>
      </c>
      <c r="AZ683" t="s">
        <v>0</v>
      </c>
      <c r="BA683">
        <v>1</v>
      </c>
      <c r="BB683" t="s">
        <v>13</v>
      </c>
      <c r="BC683">
        <v>317</v>
      </c>
      <c r="BD683">
        <v>109</v>
      </c>
      <c r="BE683" t="s">
        <v>45</v>
      </c>
      <c r="BF683">
        <v>0</v>
      </c>
      <c r="BG683">
        <v>1.3</v>
      </c>
      <c r="BH683">
        <v>20</v>
      </c>
      <c r="BI683" t="s">
        <v>11</v>
      </c>
      <c r="BJ683" t="s">
        <v>44</v>
      </c>
      <c r="BK683" t="s">
        <v>5</v>
      </c>
      <c r="BL683">
        <v>1</v>
      </c>
      <c r="BM683" t="s">
        <v>9</v>
      </c>
      <c r="BN683">
        <v>1.3</v>
      </c>
      <c r="BO683" t="s">
        <v>5</v>
      </c>
      <c r="BP683">
        <v>1</v>
      </c>
      <c r="BQ683" t="s">
        <v>5</v>
      </c>
      <c r="BR683" t="s">
        <v>8</v>
      </c>
      <c r="BS683" t="s">
        <v>43</v>
      </c>
      <c r="BT683">
        <v>2000</v>
      </c>
      <c r="BU683" t="s">
        <v>6</v>
      </c>
      <c r="BV683" t="s">
        <v>5</v>
      </c>
      <c r="BW683" t="s">
        <v>42</v>
      </c>
      <c r="BX683" t="s">
        <v>3</v>
      </c>
      <c r="BY683" t="s">
        <v>41</v>
      </c>
      <c r="BZ683" t="s">
        <v>1</v>
      </c>
      <c r="CA683" t="s">
        <v>0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47"/>
        <v>0</v>
      </c>
      <c r="FB683" t="b">
        <f t="shared" si="148"/>
        <v>0</v>
      </c>
    </row>
    <row r="684" spans="1:158" hidden="1" x14ac:dyDescent="0.2">
      <c r="A684">
        <v>824</v>
      </c>
      <c r="B684" s="7" t="s">
        <v>40</v>
      </c>
      <c r="C684" t="s">
        <v>36</v>
      </c>
      <c r="D684">
        <v>400306242</v>
      </c>
      <c r="E684" t="s">
        <v>39</v>
      </c>
      <c r="G684" t="s">
        <v>6</v>
      </c>
      <c r="H684" s="1">
        <v>2</v>
      </c>
      <c r="I684" s="1">
        <v>1</v>
      </c>
      <c r="J684" s="1">
        <f>VLOOKUP(B684,'[4]AVL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44"/>
        <v>315</v>
      </c>
      <c r="AL684" s="1">
        <f t="shared" si="145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26</v>
      </c>
      <c r="AQ684" s="1">
        <f>VLOOKUP($B684,'[2]AVL F03 05.05.26_לעבוד'!$B$29:$H$721,6,)</f>
        <v>0</v>
      </c>
      <c r="AR684" s="1" t="s">
        <v>25</v>
      </c>
      <c r="AS684" s="1" t="s">
        <v>14</v>
      </c>
      <c r="AT684">
        <f t="shared" si="146"/>
        <v>1.3900000000000001</v>
      </c>
      <c r="AU684" t="str">
        <f>VLOOKUP(B684,'[3]AVL F03 05.05.26_לעבוד'!$B$27:$B$694,1,)</f>
        <v>WP4P+</v>
      </c>
      <c r="AW684" t="s">
        <v>1761</v>
      </c>
      <c r="AX684">
        <v>1</v>
      </c>
      <c r="AY684">
        <v>1.3900000000000001</v>
      </c>
      <c r="AZ684" t="s">
        <v>0</v>
      </c>
      <c r="BA684">
        <v>2</v>
      </c>
      <c r="BB684" t="s">
        <v>13</v>
      </c>
      <c r="BC684">
        <v>100</v>
      </c>
      <c r="BD684">
        <v>147</v>
      </c>
      <c r="BE684" t="s">
        <v>34</v>
      </c>
      <c r="BF684">
        <v>0</v>
      </c>
      <c r="BG684">
        <v>1.3900000000000001</v>
      </c>
      <c r="BH684">
        <v>20</v>
      </c>
      <c r="BI684" t="s">
        <v>11</v>
      </c>
      <c r="BJ684" t="s">
        <v>33</v>
      </c>
      <c r="BK684" t="s">
        <v>5</v>
      </c>
      <c r="BL684">
        <v>1</v>
      </c>
      <c r="BM684" t="s">
        <v>38</v>
      </c>
      <c r="BN684">
        <v>1.3900000000000001</v>
      </c>
      <c r="BO684" t="s">
        <v>5</v>
      </c>
      <c r="BP684">
        <v>1</v>
      </c>
      <c r="BQ684" t="s">
        <v>5</v>
      </c>
      <c r="BR684" t="s">
        <v>8</v>
      </c>
      <c r="BS684" t="s">
        <v>32</v>
      </c>
      <c r="BT684">
        <v>20</v>
      </c>
      <c r="BU684" t="s">
        <v>6</v>
      </c>
      <c r="BV684" t="s">
        <v>5</v>
      </c>
      <c r="BW684" t="s">
        <v>30</v>
      </c>
      <c r="BX684" t="s">
        <v>3</v>
      </c>
      <c r="BY684">
        <v>1</v>
      </c>
      <c r="BZ684" t="s">
        <v>29</v>
      </c>
      <c r="CA684" t="s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47"/>
        <v>0</v>
      </c>
      <c r="FB684" t="b">
        <f t="shared" si="148"/>
        <v>0</v>
      </c>
    </row>
    <row r="685" spans="1:158" hidden="1" x14ac:dyDescent="0.2">
      <c r="A685">
        <v>825</v>
      </c>
      <c r="B685" s="7" t="s">
        <v>37</v>
      </c>
      <c r="C685" t="s">
        <v>36</v>
      </c>
      <c r="D685">
        <v>401031685</v>
      </c>
      <c r="E685" t="s">
        <v>35</v>
      </c>
      <c r="G685" t="s">
        <v>6</v>
      </c>
      <c r="H685" s="1">
        <v>2</v>
      </c>
      <c r="I685" s="1">
        <v>2</v>
      </c>
      <c r="J685" s="1">
        <f>VLOOKUP(B685,'[4]AVL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44"/>
        <v>630</v>
      </c>
      <c r="AL685" s="1">
        <f t="shared" si="145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26</v>
      </c>
      <c r="AQ685" s="1">
        <f>VLOOKUP($B685,'[2]AVL F03 05.05.26_לעבוד'!$B$29:$H$721,6,)</f>
        <v>0</v>
      </c>
      <c r="AR685" s="1" t="s">
        <v>25</v>
      </c>
      <c r="AS685" s="1" t="s">
        <v>14</v>
      </c>
      <c r="AT685">
        <f t="shared" si="146"/>
        <v>3.08</v>
      </c>
      <c r="AU685" t="str">
        <f>VLOOKUP(B685,'[3]AVL F03 05.05.26_לעבוד'!$B$27:$B$694,1,)</f>
        <v>WP4S+</v>
      </c>
      <c r="AW685" t="s">
        <v>1761</v>
      </c>
      <c r="AX685">
        <v>1</v>
      </c>
      <c r="AY685">
        <v>1.54</v>
      </c>
      <c r="AZ685" t="s">
        <v>0</v>
      </c>
      <c r="BA685">
        <v>2</v>
      </c>
      <c r="BB685" t="s">
        <v>13</v>
      </c>
      <c r="BC685">
        <v>100</v>
      </c>
      <c r="BD685">
        <v>48</v>
      </c>
      <c r="BE685" t="s">
        <v>34</v>
      </c>
      <c r="BF685">
        <v>0</v>
      </c>
      <c r="BG685">
        <v>1.54</v>
      </c>
      <c r="BH685">
        <v>20</v>
      </c>
      <c r="BI685" t="s">
        <v>11</v>
      </c>
      <c r="BJ685" t="s">
        <v>33</v>
      </c>
      <c r="BK685" t="s">
        <v>5</v>
      </c>
      <c r="BL685">
        <v>1</v>
      </c>
      <c r="BM685" t="s">
        <v>22</v>
      </c>
      <c r="BN685">
        <v>1.54</v>
      </c>
      <c r="BO685" t="s">
        <v>5</v>
      </c>
      <c r="BP685">
        <v>1</v>
      </c>
      <c r="BQ685" t="s">
        <v>5</v>
      </c>
      <c r="BR685" t="s">
        <v>8</v>
      </c>
      <c r="BS685" t="s">
        <v>32</v>
      </c>
      <c r="BT685">
        <v>50</v>
      </c>
      <c r="BU685" t="s">
        <v>6</v>
      </c>
      <c r="BV685" t="s">
        <v>31</v>
      </c>
      <c r="BW685" t="s">
        <v>30</v>
      </c>
      <c r="BX685" t="s">
        <v>3</v>
      </c>
      <c r="BY685">
        <v>1</v>
      </c>
      <c r="BZ685" t="s">
        <v>29</v>
      </c>
      <c r="CA685" t="s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47"/>
        <v>0</v>
      </c>
      <c r="FB685" t="b">
        <f t="shared" si="148"/>
        <v>0</v>
      </c>
    </row>
    <row r="686" spans="1:158" hidden="1" x14ac:dyDescent="0.2">
      <c r="A686">
        <v>826</v>
      </c>
      <c r="B686" s="7" t="s">
        <v>28</v>
      </c>
      <c r="C686" t="s">
        <v>17</v>
      </c>
      <c r="D686">
        <v>401053365</v>
      </c>
      <c r="E686" t="s">
        <v>27</v>
      </c>
      <c r="F686">
        <v>400563293</v>
      </c>
      <c r="G686" t="s">
        <v>6</v>
      </c>
      <c r="H686" s="1">
        <v>2</v>
      </c>
      <c r="I686" s="1">
        <v>80</v>
      </c>
      <c r="J686" s="1">
        <f>VLOOKUP(B686,'[4]AVL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44"/>
        <v>25200</v>
      </c>
      <c r="AL686" s="1">
        <f t="shared" si="145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26</v>
      </c>
      <c r="AQ686" s="1">
        <f>VLOOKUP($B686,'[2]AVL F03 05.05.26_לעבוד'!$B$29:$H$721,6,)</f>
        <v>0</v>
      </c>
      <c r="AR686" s="1" t="s">
        <v>25</v>
      </c>
      <c r="AS686" s="1" t="s">
        <v>14</v>
      </c>
      <c r="AT686">
        <f t="shared" si="146"/>
        <v>28</v>
      </c>
      <c r="AU686" t="str">
        <f>VLOOKUP(B686,'[3]AVL F03 05.05.26_לעבוד'!$B$27:$B$694,1,)</f>
        <v>WSL25121L000FEA</v>
      </c>
      <c r="AW686" t="s">
        <v>1722</v>
      </c>
      <c r="AX686" t="s">
        <v>19</v>
      </c>
      <c r="AY686">
        <v>0.35</v>
      </c>
      <c r="AZ686" t="s">
        <v>0</v>
      </c>
      <c r="BA686">
        <v>2</v>
      </c>
      <c r="BB686" t="s">
        <v>13</v>
      </c>
      <c r="BC686">
        <v>96</v>
      </c>
      <c r="BD686">
        <v>77</v>
      </c>
      <c r="BE686" t="s">
        <v>24</v>
      </c>
      <c r="BF686">
        <v>0</v>
      </c>
      <c r="BG686">
        <v>0.35</v>
      </c>
      <c r="BH686">
        <v>20</v>
      </c>
      <c r="BI686" t="s">
        <v>11</v>
      </c>
      <c r="BJ686" t="s">
        <v>23</v>
      </c>
      <c r="BK686" t="s">
        <v>5</v>
      </c>
      <c r="BL686">
        <v>1</v>
      </c>
      <c r="BM686" t="s">
        <v>22</v>
      </c>
      <c r="BN686">
        <v>0.35</v>
      </c>
      <c r="BO686" t="s">
        <v>5</v>
      </c>
      <c r="BP686">
        <v>1</v>
      </c>
      <c r="BQ686" t="s">
        <v>5</v>
      </c>
      <c r="BR686" t="s">
        <v>8</v>
      </c>
      <c r="BS686" t="s">
        <v>21</v>
      </c>
      <c r="BT686">
        <v>2000</v>
      </c>
      <c r="BU686" t="s">
        <v>6</v>
      </c>
      <c r="BV686" t="s">
        <v>5</v>
      </c>
      <c r="BW686" t="s">
        <v>20</v>
      </c>
      <c r="BX686" t="s">
        <v>3</v>
      </c>
      <c r="BY686" t="s">
        <v>19</v>
      </c>
      <c r="BZ686" t="s">
        <v>1</v>
      </c>
      <c r="CA686" t="s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47"/>
        <v>0</v>
      </c>
      <c r="FB686" t="b">
        <f t="shared" si="148"/>
        <v>0</v>
      </c>
    </row>
    <row r="687" spans="1:158" hidden="1" x14ac:dyDescent="0.2">
      <c r="A687">
        <v>827</v>
      </c>
      <c r="B687" s="7" t="s">
        <v>18</v>
      </c>
      <c r="C687" t="s">
        <v>17</v>
      </c>
      <c r="D687">
        <v>408006050</v>
      </c>
      <c r="E687" t="s">
        <v>16</v>
      </c>
      <c r="G687" t="s">
        <v>6</v>
      </c>
      <c r="H687" s="1">
        <v>1</v>
      </c>
      <c r="I687" s="1">
        <v>4</v>
      </c>
      <c r="J687" s="1">
        <f>VLOOKUP(B687,'[4]AVL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44"/>
        <v>1260</v>
      </c>
      <c r="AL687" s="1">
        <f t="shared" si="145"/>
        <v>1600</v>
      </c>
      <c r="AQ687" s="1" t="str">
        <f>VLOOKUP($B687,'[2]AVL F03 05.05.26_לעבוד'!$B$29:$H$721,6,)</f>
        <v>נדרשת עזרה אלתא</v>
      </c>
      <c r="AR687" s="1" t="s">
        <v>15</v>
      </c>
      <c r="AS687" s="1" t="s">
        <v>14</v>
      </c>
      <c r="AT687">
        <f t="shared" si="146"/>
        <v>110.48</v>
      </c>
      <c r="AU687" t="str">
        <f>VLOOKUP(B687,'[3]AVL F03 05.05.26_לעבוד'!$B$27:$B$694,1,)</f>
        <v>WTBV36PD11SY</v>
      </c>
      <c r="AW687" t="s">
        <v>1788</v>
      </c>
      <c r="AX687" t="s">
        <v>2</v>
      </c>
      <c r="AY687">
        <v>27.62</v>
      </c>
      <c r="AZ687" t="s">
        <v>0</v>
      </c>
      <c r="BA687">
        <v>1</v>
      </c>
      <c r="BB687" t="s">
        <v>13</v>
      </c>
      <c r="BC687">
        <v>356</v>
      </c>
      <c r="BD687">
        <v>97</v>
      </c>
      <c r="BE687" t="s">
        <v>12</v>
      </c>
      <c r="BF687">
        <v>0</v>
      </c>
      <c r="BG687">
        <v>27.62</v>
      </c>
      <c r="BH687">
        <v>20</v>
      </c>
      <c r="BI687" t="s">
        <v>11</v>
      </c>
      <c r="BJ687" t="s">
        <v>10</v>
      </c>
      <c r="BK687" t="s">
        <v>5</v>
      </c>
      <c r="BL687" t="s">
        <v>5</v>
      </c>
      <c r="BM687" t="s">
        <v>9</v>
      </c>
      <c r="BN687">
        <v>27.62</v>
      </c>
      <c r="BO687" t="s">
        <v>5</v>
      </c>
      <c r="BP687">
        <v>1</v>
      </c>
      <c r="BQ687" t="s">
        <v>5</v>
      </c>
      <c r="BR687" t="s">
        <v>8</v>
      </c>
      <c r="BS687" t="s">
        <v>7</v>
      </c>
      <c r="BT687">
        <v>800</v>
      </c>
      <c r="BU687" t="s">
        <v>6</v>
      </c>
      <c r="BV687" t="s">
        <v>5</v>
      </c>
      <c r="BW687" t="s">
        <v>4</v>
      </c>
      <c r="BX687" t="s">
        <v>3</v>
      </c>
      <c r="BY687" t="s">
        <v>2</v>
      </c>
      <c r="BZ687" t="s">
        <v>1</v>
      </c>
      <c r="CA687" t="s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80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0</v>
      </c>
      <c r="DN687">
        <f>SUM($CB687,$CC687:CK687)-SUM($EC687:EL687)</f>
        <v>453</v>
      </c>
      <c r="DO687">
        <f>SUM($CB687,$CC687:CL687)-SUM($EC687:EM687)</f>
        <v>253</v>
      </c>
      <c r="DP687">
        <f>SUM($CB687,$CC687:CM687)-SUM($EC687:EN687)</f>
        <v>73</v>
      </c>
      <c r="DQ687">
        <f>SUM($CB687,$CC687:CN687)-SUM($EC687:EO687)</f>
        <v>73</v>
      </c>
      <c r="DR687">
        <f>SUM($CB687,$CC687:CO687)-SUM($EC687:EP687)</f>
        <v>73</v>
      </c>
      <c r="DS687">
        <f>SUM($CB687,$CC687:CP687)-SUM($EC687:EQ687)</f>
        <v>73</v>
      </c>
      <c r="DT687">
        <f>SUM($CB687,$CC687:CQ687)-SUM($EC687:ER687)</f>
        <v>73</v>
      </c>
      <c r="DU687">
        <f>SUM($CB687,$CC687:CR687)-SUM($EC687:ES687)</f>
        <v>73</v>
      </c>
      <c r="DV687">
        <f>SUM($CB687,$CC687:CS687)-SUM($EC687:ET687)</f>
        <v>73</v>
      </c>
      <c r="DW687">
        <f>SUM($CB687,$CC687:CT687)-SUM($EC687:EU687)</f>
        <v>73</v>
      </c>
      <c r="DX687">
        <f>SUM($CB687,$CC687:CU687)-SUM($EC687:EV687)</f>
        <v>73</v>
      </c>
      <c r="DY687">
        <f>SUM($CB687,$CC687:CV687)-SUM($EC687:EW687)</f>
        <v>73</v>
      </c>
      <c r="DZ687">
        <f>SUM($CB687,$CC687:CW687)-SUM($EC687:EX687)</f>
        <v>73</v>
      </c>
      <c r="EA687">
        <f>SUM($CB687,$CC687:CX687)-SUM($EC687:EY687)</f>
        <v>73</v>
      </c>
      <c r="EB687">
        <f>SUM($CB687,$CC687:CY687)-SUM($EC687:EZ687)</f>
        <v>73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200</v>
      </c>
      <c r="EN687" cm="1">
        <f t="array" ref="EN687">SUMPRODUCT($K687:$AJ687,TRANSPOSE(EN$4:EN$29))</f>
        <v>180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47"/>
        <v>0</v>
      </c>
      <c r="FB687" t="b">
        <f t="shared" si="148"/>
        <v>0</v>
      </c>
    </row>
    <row r="688" spans="1:158" hidden="1" x14ac:dyDescent="0.2">
      <c r="AG688" s="1"/>
      <c r="FB688" t="b">
        <f t="shared" si="148"/>
        <v>0</v>
      </c>
    </row>
    <row r="689" spans="11:116" ht="24" thickBot="1" x14ac:dyDescent="0.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116" ht="24" thickBot="1" x14ac:dyDescent="0.4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2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116" ht="13.5" thickBot="1" x14ac:dyDescent="0.25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2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116" ht="13.5" thickBot="1" x14ac:dyDescent="0.25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2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  <row r="693" spans="11:116" x14ac:dyDescent="0.2">
      <c r="DL693">
        <f>53*4</f>
        <v>212</v>
      </c>
    </row>
    <row r="696" spans="11:116" x14ac:dyDescent="0.2">
      <c r="S696" s="1">
        <f>1600*75</f>
        <v>120000</v>
      </c>
    </row>
    <row r="707" spans="17:17" x14ac:dyDescent="0.2">
      <c r="Q707" s="1">
        <f>1600*75</f>
        <v>120000</v>
      </c>
    </row>
  </sheetData>
  <autoFilter ref="A30:GG688" xr:uid="{0EB7F5F3-FE11-4A0F-93D1-D3B300D4F16E}">
    <filterColumn colId="19">
      <filters>
        <filter val="1"/>
      </filters>
    </filterColumn>
    <filterColumn colId="116">
      <colorFilter dxfId="0"/>
    </filterColumn>
  </autoFilter>
  <mergeCells count="3">
    <mergeCell ref="CC27:CZ29"/>
    <mergeCell ref="DE2:EB2"/>
    <mergeCell ref="EC2:EZ2"/>
  </mergeCells>
  <conditionalFormatting sqref="K31:AJ687">
    <cfRule type="expression" dxfId="5" priority="5" stopIfTrue="1">
      <formula>"and(K31&gt;0,or($DK31&lt;0,$Dl31&lt;0,$Dm31&lt;0,$Dn31&lt;0,$Do31&lt;0,$Dp31&lt;0,$Dq31&lt;0,$Dr31&lt;0,$Ds31&lt;0,$Dt31&lt;0))"</formula>
    </cfRule>
  </conditionalFormatting>
  <conditionalFormatting sqref="K38:AJ673">
    <cfRule type="cellIs" dxfId="4" priority="1" operator="greaterThan">
      <formula>0</formula>
    </cfRule>
  </conditionalFormatting>
  <conditionalFormatting sqref="P8:P12">
    <cfRule type="expression" dxfId="3" priority="2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2" priority="3" stopIfTrue="1" operator="lessThan">
      <formula>0</formula>
    </cfRule>
    <cfRule type="cellIs" dxfId="1" priority="4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גליונות עבודה</vt:lpstr>
      </vt:variant>
      <vt:variant>
        <vt:i4>1</vt:i4>
      </vt:variant>
      <vt:variant>
        <vt:lpstr>טווחים בעלי שם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IMOE001</cp:lastModifiedBy>
  <dcterms:created xsi:type="dcterms:W3CDTF">2026-08-02T05:19:50Z</dcterms:created>
  <dcterms:modified xsi:type="dcterms:W3CDTF">2026-08-06T13:53:00Z</dcterms:modified>
</cp:coreProperties>
</file>