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6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7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8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9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a.sharepoint.com/sites/OANGEIndustrialPhD/Shared Documents/General/4 Modelling/Excel models/TEM/Version 1/"/>
    </mc:Choice>
  </mc:AlternateContent>
  <xr:revisionPtr revIDLastSave="58157" documentId="8_{E425A5BF-B27F-4F03-9EA1-B43DE1476F01}" xr6:coauthVersionLast="47" xr6:coauthVersionMax="47" xr10:uidLastSave="{9956F643-E792-4B7D-A395-FCF245B26CCB}"/>
  <bookViews>
    <workbookView xWindow="-120" yWindow="-120" windowWidth="29040" windowHeight="15840" tabRatio="810" firstSheet="9" activeTab="18" xr2:uid="{00000000-000D-0000-FFFF-FFFF00000000}"/>
  </bookViews>
  <sheets>
    <sheet name="BEP-ASHP_GB" sheetId="35" r:id="rId1"/>
    <sheet name="BEP-AN_ASHP" sheetId="34" r:id="rId2"/>
    <sheet name="BEP-AN_GB" sheetId="33" r:id="rId3"/>
    <sheet name="BEP-DH_AN" sheetId="8" r:id="rId4"/>
    <sheet name="BEP-DH_ASHP" sheetId="31" r:id="rId5"/>
    <sheet name="BEP-DH_GB" sheetId="32" r:id="rId6"/>
    <sheet name="BEP Summary" sheetId="36" r:id="rId7"/>
    <sheet name="AHD" sheetId="12" r:id="rId8"/>
    <sheet name="Density" sheetId="15" r:id="rId9"/>
    <sheet name="Connections" sheetId="13" r:id="rId10"/>
    <sheet name="Properties" sheetId="19" r:id="rId11"/>
    <sheet name="Class" sheetId="17" r:id="rId12"/>
    <sheet name="Sensitivity" sheetId="29" r:id="rId13"/>
    <sheet name="Sens_BEP-DH_AN" sheetId="38" r:id="rId14"/>
    <sheet name="Sens_BEP-DH_ASHP" sheetId="39" r:id="rId15"/>
    <sheet name="Sens_BEP-DH_GB" sheetId="40" r:id="rId16"/>
    <sheet name="Sens_BEP-AN_ASHP" sheetId="41" r:id="rId17"/>
    <sheet name="Sens_BEP-AN_GB" sheetId="42" r:id="rId18"/>
    <sheet name="BEP Summary Sens" sheetId="43" r:id="rId19"/>
  </sheets>
  <externalReferences>
    <externalReference r:id="rId20"/>
  </externalReferences>
  <definedNames>
    <definedName name="_xlcn.WorksheetConnection_ResidentialBEQ59S691" hidden="1">'BEP-DH_AN'!$R$7:$T$12</definedName>
    <definedName name="class">'[1]Heat Demand Summary'!$B$4:$B$10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Range" name="Range" connection="WorksheetConnection_Residential BE!$Q$59:$S$6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3" i="43" l="1"/>
  <c r="AM29" i="43"/>
  <c r="AM28" i="43"/>
  <c r="AM26" i="43"/>
  <c r="AM25" i="43"/>
  <c r="AM24" i="43"/>
  <c r="AM23" i="43"/>
  <c r="AM22" i="43"/>
  <c r="AM21" i="43"/>
  <c r="AM20" i="43"/>
  <c r="AM19" i="43"/>
  <c r="AM18" i="43"/>
  <c r="AM17" i="43"/>
  <c r="AM16" i="43"/>
  <c r="AM15" i="43"/>
  <c r="AM14" i="43"/>
  <c r="AM13" i="43"/>
  <c r="AM12" i="43"/>
  <c r="AM11" i="43"/>
  <c r="AM10" i="43"/>
  <c r="AM9" i="43"/>
  <c r="AM8" i="43"/>
  <c r="AM7" i="43"/>
  <c r="AM6" i="43"/>
  <c r="AM5" i="43"/>
  <c r="AM4" i="43"/>
  <c r="AM3" i="43"/>
  <c r="AM71" i="43"/>
  <c r="AM66" i="43"/>
  <c r="AM64" i="43"/>
  <c r="AM63" i="43"/>
  <c r="AM62" i="43"/>
  <c r="AM61" i="43"/>
  <c r="AM60" i="43"/>
  <c r="AM59" i="43"/>
  <c r="AM58" i="43"/>
  <c r="AM57" i="43"/>
  <c r="AM56" i="43"/>
  <c r="AM55" i="43"/>
  <c r="AM54" i="43"/>
  <c r="AM53" i="43"/>
  <c r="AM52" i="43"/>
  <c r="AM51" i="43"/>
  <c r="AM50" i="43"/>
  <c r="AM49" i="43"/>
  <c r="AM48" i="43"/>
  <c r="AM47" i="43"/>
  <c r="AM46" i="43"/>
  <c r="AM114" i="43"/>
  <c r="AM90" i="43"/>
  <c r="AM91" i="43"/>
  <c r="AM92" i="43"/>
  <c r="AM93" i="43"/>
  <c r="AM94" i="43"/>
  <c r="AM95" i="43"/>
  <c r="AM96" i="43"/>
  <c r="AM97" i="43"/>
  <c r="AM98" i="43"/>
  <c r="AM99" i="43"/>
  <c r="AM100" i="43"/>
  <c r="AM101" i="43"/>
  <c r="AM102" i="43"/>
  <c r="AM103" i="43"/>
  <c r="AM104" i="43"/>
  <c r="AM105" i="43"/>
  <c r="AM106" i="43"/>
  <c r="AM107" i="43"/>
  <c r="AM108" i="43"/>
  <c r="AM109" i="43"/>
  <c r="AM110" i="43"/>
  <c r="AM111" i="43"/>
  <c r="AM89" i="43"/>
  <c r="AM133" i="43"/>
  <c r="AM134" i="43"/>
  <c r="AM135" i="43"/>
  <c r="AM136" i="43"/>
  <c r="AM137" i="43"/>
  <c r="AM138" i="43"/>
  <c r="AM139" i="43"/>
  <c r="AM140" i="43"/>
  <c r="AM141" i="43"/>
  <c r="AM142" i="43"/>
  <c r="AM143" i="43"/>
  <c r="AM144" i="43"/>
  <c r="AM145" i="43"/>
  <c r="AM146" i="43"/>
  <c r="AM147" i="43"/>
  <c r="AM148" i="43"/>
  <c r="AM149" i="43"/>
  <c r="AM150" i="43"/>
  <c r="AM151" i="43"/>
  <c r="AM152" i="43"/>
  <c r="AM153" i="43"/>
  <c r="AM154" i="43"/>
  <c r="AM155" i="43"/>
  <c r="AM156" i="43"/>
  <c r="AM157" i="43"/>
  <c r="AM158" i="43"/>
  <c r="AM159" i="43"/>
  <c r="AM160" i="43"/>
  <c r="AM161" i="43"/>
  <c r="AM162" i="43"/>
  <c r="AM171" i="43"/>
  <c r="AM132" i="43"/>
  <c r="AE13" i="43"/>
  <c r="AO214" i="43"/>
  <c r="AN214" i="43"/>
  <c r="AO213" i="43"/>
  <c r="AN213" i="43"/>
  <c r="AO212" i="43"/>
  <c r="AN212" i="43"/>
  <c r="AO211" i="43"/>
  <c r="AN211" i="43"/>
  <c r="AO210" i="43"/>
  <c r="AN210" i="43"/>
  <c r="AO209" i="43"/>
  <c r="AN209" i="43"/>
  <c r="AO208" i="43"/>
  <c r="AN208" i="43"/>
  <c r="AO207" i="43"/>
  <c r="AN207" i="43"/>
  <c r="AO206" i="43"/>
  <c r="AN206" i="43"/>
  <c r="AO205" i="43"/>
  <c r="AM205" i="43"/>
  <c r="AO204" i="43"/>
  <c r="AN204" i="43"/>
  <c r="AO203" i="43"/>
  <c r="AN203" i="43"/>
  <c r="AO202" i="43"/>
  <c r="AN202" i="43"/>
  <c r="AM202" i="43"/>
  <c r="AO201" i="43"/>
  <c r="AM201" i="43"/>
  <c r="AO200" i="43"/>
  <c r="AM200" i="43"/>
  <c r="AO199" i="43"/>
  <c r="AM199" i="43"/>
  <c r="AO198" i="43"/>
  <c r="AM198" i="43"/>
  <c r="AO197" i="43"/>
  <c r="AM197" i="43"/>
  <c r="AO196" i="43"/>
  <c r="AM196" i="43"/>
  <c r="AO195" i="43"/>
  <c r="AM195" i="43"/>
  <c r="AO194" i="43"/>
  <c r="AM194" i="43"/>
  <c r="AO193" i="43"/>
  <c r="AM193" i="43"/>
  <c r="AO192" i="43"/>
  <c r="AM192" i="43"/>
  <c r="AO191" i="43"/>
  <c r="AM191" i="43"/>
  <c r="AO190" i="43"/>
  <c r="AM190" i="43"/>
  <c r="AO189" i="43"/>
  <c r="AM189" i="43"/>
  <c r="AO188" i="43"/>
  <c r="AM188" i="43"/>
  <c r="AO187" i="43"/>
  <c r="AM187" i="43"/>
  <c r="AO186" i="43"/>
  <c r="AM186" i="43"/>
  <c r="AO185" i="43"/>
  <c r="AM185" i="43"/>
  <c r="AO184" i="43"/>
  <c r="AM184" i="43"/>
  <c r="AO183" i="43"/>
  <c r="AM183" i="43"/>
  <c r="AO182" i="43"/>
  <c r="AM182" i="43"/>
  <c r="AO181" i="43"/>
  <c r="AM181" i="43"/>
  <c r="AO180" i="43"/>
  <c r="AM180" i="43"/>
  <c r="AO179" i="43"/>
  <c r="AM179" i="43"/>
  <c r="AO178" i="43"/>
  <c r="AM178" i="43"/>
  <c r="AO177" i="43"/>
  <c r="AM177" i="43"/>
  <c r="AO176" i="43"/>
  <c r="AM176" i="43"/>
  <c r="AO175" i="43"/>
  <c r="AM175" i="43"/>
  <c r="AO171" i="43"/>
  <c r="AN171" i="43"/>
  <c r="AO170" i="43"/>
  <c r="AO169" i="43"/>
  <c r="AO168" i="43"/>
  <c r="AO167" i="43"/>
  <c r="AO166" i="43"/>
  <c r="AO165" i="43"/>
  <c r="AO164" i="43"/>
  <c r="AO163" i="43"/>
  <c r="AO162" i="43"/>
  <c r="AO161" i="43"/>
  <c r="AO160" i="43"/>
  <c r="AO159" i="43"/>
  <c r="AO158" i="43"/>
  <c r="AO157" i="43"/>
  <c r="AO156" i="43"/>
  <c r="AO155" i="43"/>
  <c r="AO154" i="43"/>
  <c r="AO153" i="43"/>
  <c r="AO152" i="43"/>
  <c r="AO151" i="43"/>
  <c r="AO150" i="43"/>
  <c r="AO149" i="43"/>
  <c r="AO148" i="43"/>
  <c r="AO147" i="43"/>
  <c r="AO146" i="43"/>
  <c r="AO145" i="43"/>
  <c r="AO144" i="43"/>
  <c r="AO143" i="43"/>
  <c r="AO142" i="43"/>
  <c r="AO141" i="43"/>
  <c r="AO140" i="43"/>
  <c r="AO139" i="43"/>
  <c r="AO138" i="43"/>
  <c r="AO137" i="43"/>
  <c r="AO136" i="43"/>
  <c r="AO135" i="43"/>
  <c r="AO134" i="43"/>
  <c r="AO133" i="43"/>
  <c r="AO132" i="43"/>
  <c r="AO128" i="43"/>
  <c r="AN128" i="43"/>
  <c r="AO127" i="43"/>
  <c r="AN127" i="43"/>
  <c r="AO126" i="43"/>
  <c r="AN126" i="43"/>
  <c r="AO125" i="43"/>
  <c r="AN125" i="43"/>
  <c r="AO124" i="43"/>
  <c r="AN124" i="43"/>
  <c r="AO123" i="43"/>
  <c r="AN123" i="43"/>
  <c r="AO122" i="43"/>
  <c r="AN122" i="43"/>
  <c r="AO121" i="43"/>
  <c r="AN121" i="43"/>
  <c r="AO120" i="43"/>
  <c r="AN120" i="43"/>
  <c r="AO119" i="43"/>
  <c r="AN119" i="43"/>
  <c r="AO118" i="43"/>
  <c r="AN118" i="43"/>
  <c r="AO117" i="43"/>
  <c r="AN117" i="43"/>
  <c r="AO116" i="43"/>
  <c r="AN116" i="43"/>
  <c r="AO115" i="43"/>
  <c r="AN115" i="43"/>
  <c r="AO114" i="43"/>
  <c r="AO113" i="43"/>
  <c r="AN113" i="43"/>
  <c r="AO112" i="43"/>
  <c r="AN112" i="43"/>
  <c r="AO111" i="43"/>
  <c r="AO110" i="43"/>
  <c r="AO109" i="43"/>
  <c r="AO108" i="43"/>
  <c r="AO107" i="43"/>
  <c r="AO106" i="43"/>
  <c r="AO105" i="43"/>
  <c r="AO104" i="43"/>
  <c r="AO103" i="43"/>
  <c r="AO102" i="43"/>
  <c r="AO101" i="43"/>
  <c r="AO100" i="43"/>
  <c r="AO99" i="43"/>
  <c r="AO98" i="43"/>
  <c r="AO97" i="43"/>
  <c r="AO96" i="43"/>
  <c r="AO95" i="43"/>
  <c r="AO85" i="43"/>
  <c r="AN85" i="43"/>
  <c r="AO84" i="43"/>
  <c r="AN84" i="43"/>
  <c r="AO83" i="43"/>
  <c r="AN83" i="43"/>
  <c r="AO82" i="43"/>
  <c r="AN82" i="43"/>
  <c r="AO81" i="43"/>
  <c r="AN81" i="43"/>
  <c r="AO80" i="43"/>
  <c r="AN80" i="43"/>
  <c r="AO79" i="43"/>
  <c r="AN79" i="43"/>
  <c r="AO78" i="43"/>
  <c r="AN78" i="43"/>
  <c r="AO77" i="43"/>
  <c r="AN77" i="43"/>
  <c r="AO76" i="43"/>
  <c r="AN76" i="43"/>
  <c r="AO75" i="43"/>
  <c r="AN75" i="43"/>
  <c r="AO74" i="43"/>
  <c r="AN74" i="43"/>
  <c r="AO73" i="43"/>
  <c r="AN73" i="43"/>
  <c r="AO72" i="43"/>
  <c r="AN72" i="43"/>
  <c r="AO71" i="43"/>
  <c r="AN71" i="43"/>
  <c r="AO70" i="43"/>
  <c r="AN70" i="43"/>
  <c r="AO69" i="43"/>
  <c r="AN69" i="43"/>
  <c r="AO68" i="43"/>
  <c r="AN68" i="43"/>
  <c r="AO67" i="43"/>
  <c r="AN67" i="43"/>
  <c r="AO66" i="43"/>
  <c r="AO65" i="43"/>
  <c r="AN65" i="43"/>
  <c r="AO64" i="43"/>
  <c r="AN64" i="43"/>
  <c r="AO63" i="43"/>
  <c r="AO62" i="43"/>
  <c r="AO61" i="43"/>
  <c r="AO60" i="43"/>
  <c r="AO59" i="43"/>
  <c r="AO58" i="43"/>
  <c r="AO57" i="43"/>
  <c r="AO56" i="43"/>
  <c r="AO55" i="43"/>
  <c r="AO54" i="43"/>
  <c r="AO53" i="43"/>
  <c r="AO52" i="43"/>
  <c r="AO51" i="43"/>
  <c r="AO50" i="43"/>
  <c r="AO49" i="43"/>
  <c r="AO48" i="43"/>
  <c r="AO47" i="43"/>
  <c r="AO46" i="43"/>
  <c r="AO4" i="43"/>
  <c r="AO5" i="43"/>
  <c r="AO6" i="43"/>
  <c r="AO7" i="43"/>
  <c r="AO8" i="43"/>
  <c r="AO9" i="43"/>
  <c r="AO10" i="43"/>
  <c r="AO11" i="43"/>
  <c r="AO12" i="43"/>
  <c r="AO13" i="43"/>
  <c r="AO14" i="43"/>
  <c r="AO15" i="43"/>
  <c r="AO16" i="43"/>
  <c r="AO17" i="43"/>
  <c r="AO18" i="43"/>
  <c r="AO19" i="43"/>
  <c r="AO20" i="43"/>
  <c r="AO21" i="43"/>
  <c r="AO22" i="43"/>
  <c r="AO23" i="43"/>
  <c r="AO24" i="43"/>
  <c r="AO25" i="43"/>
  <c r="AO26" i="43"/>
  <c r="AN27" i="43"/>
  <c r="AO27" i="43"/>
  <c r="AO28" i="43"/>
  <c r="AN29" i="43"/>
  <c r="AO29" i="43"/>
  <c r="AN30" i="43"/>
  <c r="AO30" i="43"/>
  <c r="AN31" i="43"/>
  <c r="AO31" i="43"/>
  <c r="AN32" i="43"/>
  <c r="AO32" i="43"/>
  <c r="AO33" i="43"/>
  <c r="AN34" i="43"/>
  <c r="AO34" i="43"/>
  <c r="AN35" i="43"/>
  <c r="AO35" i="43"/>
  <c r="AN36" i="43"/>
  <c r="AO36" i="43"/>
  <c r="AN37" i="43"/>
  <c r="AO37" i="43"/>
  <c r="AN38" i="43"/>
  <c r="AO38" i="43"/>
  <c r="AN39" i="43"/>
  <c r="AO39" i="43"/>
  <c r="AN40" i="43"/>
  <c r="AO40" i="43"/>
  <c r="AN41" i="43"/>
  <c r="AO41" i="43"/>
  <c r="AN42" i="43"/>
  <c r="AO42" i="43"/>
  <c r="AO3" i="43"/>
  <c r="AG36" i="43"/>
  <c r="AG40" i="43"/>
  <c r="AG50" i="43"/>
  <c r="AG52" i="43"/>
  <c r="AG58" i="43"/>
  <c r="AG59" i="43"/>
  <c r="AG107" i="43"/>
  <c r="AG109" i="43"/>
  <c r="AG122" i="43"/>
  <c r="AG124" i="43"/>
  <c r="AG126" i="43"/>
  <c r="AG134" i="43"/>
  <c r="AG176" i="43"/>
  <c r="AG178" i="43"/>
  <c r="AG180" i="43"/>
  <c r="AG191" i="43"/>
  <c r="AG193" i="43"/>
  <c r="AG194" i="43"/>
  <c r="AA214" i="43"/>
  <c r="Z214" i="43"/>
  <c r="Y214" i="43"/>
  <c r="X214" i="43"/>
  <c r="W214" i="43"/>
  <c r="AG214" i="43" s="1"/>
  <c r="AA209" i="43"/>
  <c r="Z209" i="43"/>
  <c r="Y209" i="43"/>
  <c r="X209" i="43"/>
  <c r="W209" i="43"/>
  <c r="AG209" i="43" s="1"/>
  <c r="AA204" i="43"/>
  <c r="Z204" i="43"/>
  <c r="Y204" i="43"/>
  <c r="X204" i="43"/>
  <c r="W204" i="43"/>
  <c r="AA199" i="43"/>
  <c r="Z199" i="43"/>
  <c r="Y199" i="43"/>
  <c r="X199" i="43"/>
  <c r="W199" i="43"/>
  <c r="AG199" i="43" s="1"/>
  <c r="AA194" i="43"/>
  <c r="Z194" i="43"/>
  <c r="Y194" i="43"/>
  <c r="X194" i="43"/>
  <c r="W194" i="43"/>
  <c r="AA189" i="43"/>
  <c r="Z189" i="43"/>
  <c r="Y189" i="43"/>
  <c r="X189" i="43"/>
  <c r="W189" i="43"/>
  <c r="AA184" i="43"/>
  <c r="Z184" i="43"/>
  <c r="Y184" i="43"/>
  <c r="X184" i="43"/>
  <c r="W184" i="43"/>
  <c r="AG184" i="43" s="1"/>
  <c r="AA179" i="43"/>
  <c r="Z179" i="43"/>
  <c r="Y179" i="43"/>
  <c r="X179" i="43"/>
  <c r="W179" i="43"/>
  <c r="AG179" i="43" s="1"/>
  <c r="AA213" i="43"/>
  <c r="Z213" i="43"/>
  <c r="Y213" i="43"/>
  <c r="X213" i="43"/>
  <c r="W213" i="43"/>
  <c r="AA208" i="43"/>
  <c r="Z208" i="43"/>
  <c r="Y208" i="43"/>
  <c r="X208" i="43"/>
  <c r="W208" i="43"/>
  <c r="AG208" i="43" s="1"/>
  <c r="AA203" i="43"/>
  <c r="Z203" i="43"/>
  <c r="Y203" i="43"/>
  <c r="X203" i="43"/>
  <c r="W203" i="43"/>
  <c r="AA198" i="43"/>
  <c r="Z198" i="43"/>
  <c r="Y198" i="43"/>
  <c r="X198" i="43"/>
  <c r="W198" i="43"/>
  <c r="AA193" i="43"/>
  <c r="AF193" i="43" s="1"/>
  <c r="Z193" i="43"/>
  <c r="Y193" i="43"/>
  <c r="X193" i="43"/>
  <c r="W193" i="43"/>
  <c r="AA188" i="43"/>
  <c r="Z188" i="43"/>
  <c r="Y188" i="43"/>
  <c r="X188" i="43"/>
  <c r="W188" i="43"/>
  <c r="AG188" i="43" s="1"/>
  <c r="AA183" i="43"/>
  <c r="Z183" i="43"/>
  <c r="Y183" i="43"/>
  <c r="X183" i="43"/>
  <c r="W183" i="43"/>
  <c r="AA178" i="43"/>
  <c r="Z178" i="43"/>
  <c r="Y178" i="43"/>
  <c r="X178" i="43"/>
  <c r="W178" i="43"/>
  <c r="AA212" i="43"/>
  <c r="Z212" i="43"/>
  <c r="Y212" i="43"/>
  <c r="X212" i="43"/>
  <c r="W212" i="43"/>
  <c r="AG212" i="43" s="1"/>
  <c r="AA207" i="43"/>
  <c r="Z207" i="43"/>
  <c r="Y207" i="43"/>
  <c r="X207" i="43"/>
  <c r="W207" i="43"/>
  <c r="AG207" i="43" s="1"/>
  <c r="AA202" i="43"/>
  <c r="Z202" i="43"/>
  <c r="Y202" i="43"/>
  <c r="AG202" i="43" s="1"/>
  <c r="X202" i="43"/>
  <c r="W202" i="43"/>
  <c r="AA197" i="43"/>
  <c r="Z197" i="43"/>
  <c r="Y197" i="43"/>
  <c r="X197" i="43"/>
  <c r="W197" i="43"/>
  <c r="AG197" i="43" s="1"/>
  <c r="AA192" i="43"/>
  <c r="Z192" i="43"/>
  <c r="Y192" i="43"/>
  <c r="X192" i="43"/>
  <c r="W192" i="43"/>
  <c r="AA187" i="43"/>
  <c r="Z187" i="43"/>
  <c r="Y187" i="43"/>
  <c r="X187" i="43"/>
  <c r="W187" i="43"/>
  <c r="AA182" i="43"/>
  <c r="Z182" i="43"/>
  <c r="Y182" i="43"/>
  <c r="X182" i="43"/>
  <c r="W182" i="43"/>
  <c r="AG182" i="43" s="1"/>
  <c r="AA177" i="43"/>
  <c r="Z177" i="43"/>
  <c r="Y177" i="43"/>
  <c r="X177" i="43"/>
  <c r="W177" i="43"/>
  <c r="AA211" i="43"/>
  <c r="Z211" i="43"/>
  <c r="Y211" i="43"/>
  <c r="X211" i="43"/>
  <c r="W211" i="43"/>
  <c r="AG211" i="43" s="1"/>
  <c r="AA206" i="43"/>
  <c r="Z206" i="43"/>
  <c r="Y206" i="43"/>
  <c r="X206" i="43"/>
  <c r="W206" i="43"/>
  <c r="AG206" i="43" s="1"/>
  <c r="AA201" i="43"/>
  <c r="Z201" i="43"/>
  <c r="Y201" i="43"/>
  <c r="X201" i="43"/>
  <c r="W201" i="43"/>
  <c r="AA196" i="43"/>
  <c r="Z196" i="43"/>
  <c r="Y196" i="43"/>
  <c r="X196" i="43"/>
  <c r="W196" i="43"/>
  <c r="AG196" i="43" s="1"/>
  <c r="AA191" i="43"/>
  <c r="Z191" i="43"/>
  <c r="Y191" i="43"/>
  <c r="X191" i="43"/>
  <c r="W191" i="43"/>
  <c r="AA186" i="43"/>
  <c r="Z186" i="43"/>
  <c r="Y186" i="43"/>
  <c r="X186" i="43"/>
  <c r="W186" i="43"/>
  <c r="AG186" i="43" s="1"/>
  <c r="AA181" i="43"/>
  <c r="Z181" i="43"/>
  <c r="Y181" i="43"/>
  <c r="X181" i="43"/>
  <c r="W181" i="43"/>
  <c r="AA176" i="43"/>
  <c r="Z176" i="43"/>
  <c r="Y176" i="43"/>
  <c r="X176" i="43"/>
  <c r="W176" i="43"/>
  <c r="AA210" i="43"/>
  <c r="Z210" i="43"/>
  <c r="Y210" i="43"/>
  <c r="X210" i="43"/>
  <c r="W210" i="43"/>
  <c r="AA205" i="43"/>
  <c r="Z205" i="43"/>
  <c r="Y205" i="43"/>
  <c r="X205" i="43"/>
  <c r="W205" i="43"/>
  <c r="AG205" i="43" s="1"/>
  <c r="AA200" i="43"/>
  <c r="Z200" i="43"/>
  <c r="Y200" i="43"/>
  <c r="X200" i="43"/>
  <c r="W200" i="43"/>
  <c r="AA195" i="43"/>
  <c r="Z195" i="43"/>
  <c r="Y195" i="43"/>
  <c r="X195" i="43"/>
  <c r="W195" i="43"/>
  <c r="AG195" i="43" s="1"/>
  <c r="AA190" i="43"/>
  <c r="Z190" i="43"/>
  <c r="Y190" i="43"/>
  <c r="X190" i="43"/>
  <c r="W190" i="43"/>
  <c r="AG190" i="43" s="1"/>
  <c r="AA185" i="43"/>
  <c r="Z185" i="43"/>
  <c r="Y185" i="43"/>
  <c r="X185" i="43"/>
  <c r="W185" i="43"/>
  <c r="AA180" i="43"/>
  <c r="Z180" i="43"/>
  <c r="Y180" i="43"/>
  <c r="X180" i="43"/>
  <c r="W180" i="43"/>
  <c r="AA175" i="43"/>
  <c r="Z175" i="43"/>
  <c r="Y175" i="43"/>
  <c r="X175" i="43"/>
  <c r="W175" i="43"/>
  <c r="AG175" i="43" s="1"/>
  <c r="AA171" i="43"/>
  <c r="Z171" i="43"/>
  <c r="Y171" i="43"/>
  <c r="X171" i="43"/>
  <c r="W171" i="43"/>
  <c r="AG171" i="43" s="1"/>
  <c r="AA166" i="43"/>
  <c r="Z166" i="43"/>
  <c r="Y166" i="43"/>
  <c r="X166" i="43"/>
  <c r="W166" i="43"/>
  <c r="AG166" i="43" s="1"/>
  <c r="AA161" i="43"/>
  <c r="Z161" i="43"/>
  <c r="Y161" i="43"/>
  <c r="X161" i="43"/>
  <c r="W161" i="43"/>
  <c r="AG161" i="43" s="1"/>
  <c r="AA156" i="43"/>
  <c r="Z156" i="43"/>
  <c r="Y156" i="43"/>
  <c r="X156" i="43"/>
  <c r="W156" i="43"/>
  <c r="AA151" i="43"/>
  <c r="AF151" i="43" s="1"/>
  <c r="Z151" i="43"/>
  <c r="Y151" i="43"/>
  <c r="AG151" i="43" s="1"/>
  <c r="X151" i="43"/>
  <c r="W151" i="43"/>
  <c r="AA146" i="43"/>
  <c r="Z146" i="43"/>
  <c r="Y146" i="43"/>
  <c r="X146" i="43"/>
  <c r="W146" i="43"/>
  <c r="AG146" i="43" s="1"/>
  <c r="AA141" i="43"/>
  <c r="Z141" i="43"/>
  <c r="Y141" i="43"/>
  <c r="X141" i="43"/>
  <c r="W141" i="43"/>
  <c r="AA136" i="43"/>
  <c r="Z136" i="43"/>
  <c r="Y136" i="43"/>
  <c r="X136" i="43"/>
  <c r="W136" i="43"/>
  <c r="AG136" i="43" s="1"/>
  <c r="AA170" i="43"/>
  <c r="Z170" i="43"/>
  <c r="Y170" i="43"/>
  <c r="X170" i="43"/>
  <c r="W170" i="43"/>
  <c r="AG170" i="43" s="1"/>
  <c r="AA165" i="43"/>
  <c r="Z165" i="43"/>
  <c r="Y165" i="43"/>
  <c r="X165" i="43"/>
  <c r="W165" i="43"/>
  <c r="AG165" i="43" s="1"/>
  <c r="AA160" i="43"/>
  <c r="Z160" i="43"/>
  <c r="Y160" i="43"/>
  <c r="AG160" i="43" s="1"/>
  <c r="X160" i="43"/>
  <c r="W160" i="43"/>
  <c r="AA155" i="43"/>
  <c r="Z155" i="43"/>
  <c r="Y155" i="43"/>
  <c r="X155" i="43"/>
  <c r="W155" i="43"/>
  <c r="AG155" i="43" s="1"/>
  <c r="AA150" i="43"/>
  <c r="Z150" i="43"/>
  <c r="Y150" i="43"/>
  <c r="X150" i="43"/>
  <c r="W150" i="43"/>
  <c r="AG150" i="43" s="1"/>
  <c r="AA145" i="43"/>
  <c r="Z145" i="43"/>
  <c r="Y145" i="43"/>
  <c r="X145" i="43"/>
  <c r="W145" i="43"/>
  <c r="AG145" i="43" s="1"/>
  <c r="AA140" i="43"/>
  <c r="Z140" i="43"/>
  <c r="Y140" i="43"/>
  <c r="X140" i="43"/>
  <c r="W140" i="43"/>
  <c r="AG140" i="43" s="1"/>
  <c r="AA135" i="43"/>
  <c r="Z135" i="43"/>
  <c r="Y135" i="43"/>
  <c r="X135" i="43"/>
  <c r="W135" i="43"/>
  <c r="AG135" i="43" s="1"/>
  <c r="AA169" i="43"/>
  <c r="Z169" i="43"/>
  <c r="Y169" i="43"/>
  <c r="X169" i="43"/>
  <c r="W169" i="43"/>
  <c r="AG169" i="43" s="1"/>
  <c r="AA164" i="43"/>
  <c r="Z164" i="43"/>
  <c r="Y164" i="43"/>
  <c r="X164" i="43"/>
  <c r="W164" i="43"/>
  <c r="AG164" i="43" s="1"/>
  <c r="AA159" i="43"/>
  <c r="Z159" i="43"/>
  <c r="Y159" i="43"/>
  <c r="X159" i="43"/>
  <c r="W159" i="43"/>
  <c r="AG159" i="43" s="1"/>
  <c r="AA154" i="43"/>
  <c r="Z154" i="43"/>
  <c r="Y154" i="43"/>
  <c r="X154" i="43"/>
  <c r="W154" i="43"/>
  <c r="AA149" i="43"/>
  <c r="Z149" i="43"/>
  <c r="Y149" i="43"/>
  <c r="X149" i="43"/>
  <c r="W149" i="43"/>
  <c r="AA144" i="43"/>
  <c r="Z144" i="43"/>
  <c r="Y144" i="43"/>
  <c r="X144" i="43"/>
  <c r="W144" i="43"/>
  <c r="AF144" i="43" s="1"/>
  <c r="AA139" i="43"/>
  <c r="Z139" i="43"/>
  <c r="Y139" i="43"/>
  <c r="X139" i="43"/>
  <c r="W139" i="43"/>
  <c r="AA134" i="43"/>
  <c r="Z134" i="43"/>
  <c r="Y134" i="43"/>
  <c r="X134" i="43"/>
  <c r="W134" i="43"/>
  <c r="AA168" i="43"/>
  <c r="Z168" i="43"/>
  <c r="Y168" i="43"/>
  <c r="X168" i="43"/>
  <c r="W168" i="43"/>
  <c r="AG168" i="43" s="1"/>
  <c r="AA163" i="43"/>
  <c r="Z163" i="43"/>
  <c r="Y163" i="43"/>
  <c r="X163" i="43"/>
  <c r="W163" i="43"/>
  <c r="AF163" i="43" s="1"/>
  <c r="AA158" i="43"/>
  <c r="Z158" i="43"/>
  <c r="Y158" i="43"/>
  <c r="AG158" i="43" s="1"/>
  <c r="X158" i="43"/>
  <c r="W158" i="43"/>
  <c r="AA153" i="43"/>
  <c r="Z153" i="43"/>
  <c r="Y153" i="43"/>
  <c r="X153" i="43"/>
  <c r="W153" i="43"/>
  <c r="AG153" i="43" s="1"/>
  <c r="AA148" i="43"/>
  <c r="Z148" i="43"/>
  <c r="Y148" i="43"/>
  <c r="X148" i="43"/>
  <c r="W148" i="43"/>
  <c r="AG148" i="43" s="1"/>
  <c r="AA143" i="43"/>
  <c r="Z143" i="43"/>
  <c r="Y143" i="43"/>
  <c r="X143" i="43"/>
  <c r="W143" i="43"/>
  <c r="AA138" i="43"/>
  <c r="Z138" i="43"/>
  <c r="Y138" i="43"/>
  <c r="X138" i="43"/>
  <c r="W138" i="43"/>
  <c r="AG138" i="43" s="1"/>
  <c r="AA133" i="43"/>
  <c r="Z133" i="43"/>
  <c r="Y133" i="43"/>
  <c r="X133" i="43"/>
  <c r="W133" i="43"/>
  <c r="AG133" i="43" s="1"/>
  <c r="AA167" i="43"/>
  <c r="Z167" i="43"/>
  <c r="Y167" i="43"/>
  <c r="X167" i="43"/>
  <c r="W167" i="43"/>
  <c r="AA162" i="43"/>
  <c r="Z162" i="43"/>
  <c r="Y162" i="43"/>
  <c r="X162" i="43"/>
  <c r="W162" i="43"/>
  <c r="AG162" i="43" s="1"/>
  <c r="AA157" i="43"/>
  <c r="Z157" i="43"/>
  <c r="Y157" i="43"/>
  <c r="X157" i="43"/>
  <c r="W157" i="43"/>
  <c r="AA152" i="43"/>
  <c r="Z152" i="43"/>
  <c r="Y152" i="43"/>
  <c r="X152" i="43"/>
  <c r="W152" i="43"/>
  <c r="AA147" i="43"/>
  <c r="Z147" i="43"/>
  <c r="Y147" i="43"/>
  <c r="X147" i="43"/>
  <c r="W147" i="43"/>
  <c r="AA142" i="43"/>
  <c r="Z142" i="43"/>
  <c r="Y142" i="43"/>
  <c r="X142" i="43"/>
  <c r="W142" i="43"/>
  <c r="AG142" i="43" s="1"/>
  <c r="AA137" i="43"/>
  <c r="Z137" i="43"/>
  <c r="Y137" i="43"/>
  <c r="X137" i="43"/>
  <c r="W137" i="43"/>
  <c r="AA132" i="43"/>
  <c r="Z132" i="43"/>
  <c r="Y132" i="43"/>
  <c r="X132" i="43"/>
  <c r="W132" i="43"/>
  <c r="AA128" i="43"/>
  <c r="Z128" i="43"/>
  <c r="Y128" i="43"/>
  <c r="X128" i="43"/>
  <c r="W128" i="43"/>
  <c r="AG128" i="43" s="1"/>
  <c r="AA123" i="43"/>
  <c r="Z123" i="43"/>
  <c r="Y123" i="43"/>
  <c r="X123" i="43"/>
  <c r="W123" i="43"/>
  <c r="AA118" i="43"/>
  <c r="Z118" i="43"/>
  <c r="Y118" i="43"/>
  <c r="AG118" i="43" s="1"/>
  <c r="X118" i="43"/>
  <c r="W118" i="43"/>
  <c r="AA113" i="43"/>
  <c r="Z113" i="43"/>
  <c r="Y113" i="43"/>
  <c r="X113" i="43"/>
  <c r="W113" i="43"/>
  <c r="AG113" i="43" s="1"/>
  <c r="AA108" i="43"/>
  <c r="Z108" i="43"/>
  <c r="Y108" i="43"/>
  <c r="X108" i="43"/>
  <c r="W108" i="43"/>
  <c r="AG108" i="43" s="1"/>
  <c r="AA103" i="43"/>
  <c r="AF103" i="43" s="1"/>
  <c r="Z103" i="43"/>
  <c r="Y103" i="43"/>
  <c r="X103" i="43"/>
  <c r="W103" i="43"/>
  <c r="AA98" i="43"/>
  <c r="Z98" i="43"/>
  <c r="Y98" i="43"/>
  <c r="X98" i="43"/>
  <c r="W98" i="43"/>
  <c r="AG98" i="43" s="1"/>
  <c r="AA93" i="43"/>
  <c r="Z93" i="43"/>
  <c r="Y93" i="43"/>
  <c r="X93" i="43"/>
  <c r="W93" i="43"/>
  <c r="AG93" i="43" s="1"/>
  <c r="AA127" i="43"/>
  <c r="Z127" i="43"/>
  <c r="Y127" i="43"/>
  <c r="X127" i="43"/>
  <c r="W127" i="43"/>
  <c r="AG127" i="43" s="1"/>
  <c r="AA122" i="43"/>
  <c r="Z122" i="43"/>
  <c r="Y122" i="43"/>
  <c r="X122" i="43"/>
  <c r="W122" i="43"/>
  <c r="AF122" i="43" s="1"/>
  <c r="AA117" i="43"/>
  <c r="Z117" i="43"/>
  <c r="Y117" i="43"/>
  <c r="X117" i="43"/>
  <c r="W117" i="43"/>
  <c r="AA112" i="43"/>
  <c r="Z112" i="43"/>
  <c r="Y112" i="43"/>
  <c r="X112" i="43"/>
  <c r="W112" i="43"/>
  <c r="AA107" i="43"/>
  <c r="AF107" i="43" s="1"/>
  <c r="Z107" i="43"/>
  <c r="Y107" i="43"/>
  <c r="X107" i="43"/>
  <c r="W107" i="43"/>
  <c r="AA102" i="43"/>
  <c r="Z102" i="43"/>
  <c r="Y102" i="43"/>
  <c r="X102" i="43"/>
  <c r="W102" i="43"/>
  <c r="AA97" i="43"/>
  <c r="Z97" i="43"/>
  <c r="Y97" i="43"/>
  <c r="X97" i="43"/>
  <c r="W97" i="43"/>
  <c r="AA92" i="43"/>
  <c r="Z92" i="43"/>
  <c r="Y92" i="43"/>
  <c r="X92" i="43"/>
  <c r="W92" i="43"/>
  <c r="AG92" i="43" s="1"/>
  <c r="AA126" i="43"/>
  <c r="Z126" i="43"/>
  <c r="Y126" i="43"/>
  <c r="X126" i="43"/>
  <c r="W126" i="43"/>
  <c r="AF126" i="43" s="1"/>
  <c r="AA121" i="43"/>
  <c r="Z121" i="43"/>
  <c r="Y121" i="43"/>
  <c r="X121" i="43"/>
  <c r="W121" i="43"/>
  <c r="AG121" i="43" s="1"/>
  <c r="AA116" i="43"/>
  <c r="Z116" i="43"/>
  <c r="Y116" i="43"/>
  <c r="X116" i="43"/>
  <c r="W116" i="43"/>
  <c r="AA111" i="43"/>
  <c r="Z111" i="43"/>
  <c r="Y111" i="43"/>
  <c r="X111" i="43"/>
  <c r="W111" i="43"/>
  <c r="AF111" i="43" s="1"/>
  <c r="AA106" i="43"/>
  <c r="Z106" i="43"/>
  <c r="Y106" i="43"/>
  <c r="X106" i="43"/>
  <c r="W106" i="43"/>
  <c r="AG106" i="43" s="1"/>
  <c r="AA101" i="43"/>
  <c r="Z101" i="43"/>
  <c r="Y101" i="43"/>
  <c r="X101" i="43"/>
  <c r="W101" i="43"/>
  <c r="AA96" i="43"/>
  <c r="Z96" i="43"/>
  <c r="Y96" i="43"/>
  <c r="X96" i="43"/>
  <c r="W96" i="43"/>
  <c r="AG96" i="43" s="1"/>
  <c r="AA91" i="43"/>
  <c r="Z91" i="43"/>
  <c r="Y91" i="43"/>
  <c r="X91" i="43"/>
  <c r="W91" i="43"/>
  <c r="AA125" i="43"/>
  <c r="Z125" i="43"/>
  <c r="Y125" i="43"/>
  <c r="X125" i="43"/>
  <c r="W125" i="43"/>
  <c r="AG125" i="43" s="1"/>
  <c r="AA120" i="43"/>
  <c r="Z120" i="43"/>
  <c r="Y120" i="43"/>
  <c r="X120" i="43"/>
  <c r="W120" i="43"/>
  <c r="AG120" i="43" s="1"/>
  <c r="AA115" i="43"/>
  <c r="Z115" i="43"/>
  <c r="Y115" i="43"/>
  <c r="X115" i="43"/>
  <c r="W115" i="43"/>
  <c r="AG115" i="43" s="1"/>
  <c r="AA110" i="43"/>
  <c r="Z110" i="43"/>
  <c r="Y110" i="43"/>
  <c r="AG110" i="43" s="1"/>
  <c r="X110" i="43"/>
  <c r="W110" i="43"/>
  <c r="AA105" i="43"/>
  <c r="Z105" i="43"/>
  <c r="Y105" i="43"/>
  <c r="X105" i="43"/>
  <c r="W105" i="43"/>
  <c r="AA100" i="43"/>
  <c r="Z100" i="43"/>
  <c r="Y100" i="43"/>
  <c r="X100" i="43"/>
  <c r="W100" i="43"/>
  <c r="AG100" i="43" s="1"/>
  <c r="AA95" i="43"/>
  <c r="Z95" i="43"/>
  <c r="Y95" i="43"/>
  <c r="X95" i="43"/>
  <c r="W95" i="43"/>
  <c r="AA90" i="43"/>
  <c r="Z90" i="43"/>
  <c r="Y90" i="43"/>
  <c r="X90" i="43"/>
  <c r="W90" i="43"/>
  <c r="AG90" i="43" s="1"/>
  <c r="AA124" i="43"/>
  <c r="Z124" i="43"/>
  <c r="Y124" i="43"/>
  <c r="X124" i="43"/>
  <c r="W124" i="43"/>
  <c r="AF124" i="43" s="1"/>
  <c r="AA119" i="43"/>
  <c r="Z119" i="43"/>
  <c r="Y119" i="43"/>
  <c r="X119" i="43"/>
  <c r="W119" i="43"/>
  <c r="AG119" i="43" s="1"/>
  <c r="AA114" i="43"/>
  <c r="Z114" i="43"/>
  <c r="Y114" i="43"/>
  <c r="X114" i="43"/>
  <c r="W114" i="43"/>
  <c r="AA109" i="43"/>
  <c r="Z109" i="43"/>
  <c r="Y109" i="43"/>
  <c r="X109" i="43"/>
  <c r="W109" i="43"/>
  <c r="AA104" i="43"/>
  <c r="Z104" i="43"/>
  <c r="Y104" i="43"/>
  <c r="X104" i="43"/>
  <c r="W104" i="43"/>
  <c r="AG104" i="43" s="1"/>
  <c r="AA99" i="43"/>
  <c r="Z99" i="43"/>
  <c r="Y99" i="43"/>
  <c r="X99" i="43"/>
  <c r="W99" i="43"/>
  <c r="AA94" i="43"/>
  <c r="Z94" i="43"/>
  <c r="Y94" i="43"/>
  <c r="X94" i="43"/>
  <c r="W94" i="43"/>
  <c r="AG94" i="43" s="1"/>
  <c r="AA89" i="43"/>
  <c r="Z89" i="43"/>
  <c r="Y89" i="43"/>
  <c r="X89" i="43"/>
  <c r="W89" i="43"/>
  <c r="AG89" i="43" s="1"/>
  <c r="AA85" i="43"/>
  <c r="Z85" i="43"/>
  <c r="Y85" i="43"/>
  <c r="X85" i="43"/>
  <c r="W85" i="43"/>
  <c r="AA80" i="43"/>
  <c r="Z80" i="43"/>
  <c r="Y80" i="43"/>
  <c r="X80" i="43"/>
  <c r="W80" i="43"/>
  <c r="AG80" i="43" s="1"/>
  <c r="AA75" i="43"/>
  <c r="Z75" i="43"/>
  <c r="Y75" i="43"/>
  <c r="X75" i="43"/>
  <c r="W75" i="43"/>
  <c r="AG75" i="43" s="1"/>
  <c r="AA70" i="43"/>
  <c r="Z70" i="43"/>
  <c r="Y70" i="43"/>
  <c r="X70" i="43"/>
  <c r="W70" i="43"/>
  <c r="AA65" i="43"/>
  <c r="Z65" i="43"/>
  <c r="Y65" i="43"/>
  <c r="X65" i="43"/>
  <c r="W65" i="43"/>
  <c r="AA60" i="43"/>
  <c r="Z60" i="43"/>
  <c r="Y60" i="43"/>
  <c r="X60" i="43"/>
  <c r="W60" i="43"/>
  <c r="AG60" i="43" s="1"/>
  <c r="AA55" i="43"/>
  <c r="Z55" i="43"/>
  <c r="Y55" i="43"/>
  <c r="X55" i="43"/>
  <c r="W55" i="43"/>
  <c r="AA50" i="43"/>
  <c r="Z50" i="43"/>
  <c r="Y50" i="43"/>
  <c r="X50" i="43"/>
  <c r="W50" i="43"/>
  <c r="AA84" i="43"/>
  <c r="Z84" i="43"/>
  <c r="Y84" i="43"/>
  <c r="X84" i="43"/>
  <c r="W84" i="43"/>
  <c r="AG84" i="43" s="1"/>
  <c r="AA79" i="43"/>
  <c r="Z79" i="43"/>
  <c r="Y79" i="43"/>
  <c r="X79" i="43"/>
  <c r="W79" i="43"/>
  <c r="AG79" i="43" s="1"/>
  <c r="AA74" i="43"/>
  <c r="Z74" i="43"/>
  <c r="Y74" i="43"/>
  <c r="AG74" i="43" s="1"/>
  <c r="X74" i="43"/>
  <c r="W74" i="43"/>
  <c r="AA69" i="43"/>
  <c r="Z69" i="43"/>
  <c r="Y69" i="43"/>
  <c r="X69" i="43"/>
  <c r="W69" i="43"/>
  <c r="AG69" i="43" s="1"/>
  <c r="AA64" i="43"/>
  <c r="Z64" i="43"/>
  <c r="Y64" i="43"/>
  <c r="X64" i="43"/>
  <c r="W64" i="43"/>
  <c r="AG64" i="43" s="1"/>
  <c r="AA59" i="43"/>
  <c r="Z59" i="43"/>
  <c r="Y59" i="43"/>
  <c r="X59" i="43"/>
  <c r="W59" i="43"/>
  <c r="AA54" i="43"/>
  <c r="Z54" i="43"/>
  <c r="Y54" i="43"/>
  <c r="X54" i="43"/>
  <c r="W54" i="43"/>
  <c r="AG54" i="43" s="1"/>
  <c r="AA49" i="43"/>
  <c r="Z49" i="43"/>
  <c r="Y49" i="43"/>
  <c r="X49" i="43"/>
  <c r="W49" i="43"/>
  <c r="AG49" i="43" s="1"/>
  <c r="AA83" i="43"/>
  <c r="Z83" i="43"/>
  <c r="Y83" i="43"/>
  <c r="X83" i="43"/>
  <c r="W83" i="43"/>
  <c r="AA78" i="43"/>
  <c r="Z78" i="43"/>
  <c r="Y78" i="43"/>
  <c r="X78" i="43"/>
  <c r="W78" i="43"/>
  <c r="AG78" i="43" s="1"/>
  <c r="AA73" i="43"/>
  <c r="Z73" i="43"/>
  <c r="Y73" i="43"/>
  <c r="X73" i="43"/>
  <c r="W73" i="43"/>
  <c r="AG73" i="43" s="1"/>
  <c r="AA68" i="43"/>
  <c r="Z68" i="43"/>
  <c r="Y68" i="43"/>
  <c r="X68" i="43"/>
  <c r="W68" i="43"/>
  <c r="AA63" i="43"/>
  <c r="AF63" i="43" s="1"/>
  <c r="Z63" i="43"/>
  <c r="Y63" i="43"/>
  <c r="X63" i="43"/>
  <c r="W63" i="43"/>
  <c r="AA58" i="43"/>
  <c r="Z58" i="43"/>
  <c r="Y58" i="43"/>
  <c r="X58" i="43"/>
  <c r="W58" i="43"/>
  <c r="AA53" i="43"/>
  <c r="Z53" i="43"/>
  <c r="Y53" i="43"/>
  <c r="X53" i="43"/>
  <c r="W53" i="43"/>
  <c r="AA48" i="43"/>
  <c r="Z48" i="43"/>
  <c r="Y48" i="43"/>
  <c r="X48" i="43"/>
  <c r="W48" i="43"/>
  <c r="AA82" i="43"/>
  <c r="Z82" i="43"/>
  <c r="Y82" i="43"/>
  <c r="X82" i="43"/>
  <c r="W82" i="43"/>
  <c r="AG82" i="43" s="1"/>
  <c r="AA77" i="43"/>
  <c r="Z77" i="43"/>
  <c r="Y77" i="43"/>
  <c r="X77" i="43"/>
  <c r="W77" i="43"/>
  <c r="AG77" i="43" s="1"/>
  <c r="AA72" i="43"/>
  <c r="Z72" i="43"/>
  <c r="Y72" i="43"/>
  <c r="AG72" i="43" s="1"/>
  <c r="X72" i="43"/>
  <c r="W72" i="43"/>
  <c r="AA67" i="43"/>
  <c r="Z67" i="43"/>
  <c r="Y67" i="43"/>
  <c r="X67" i="43"/>
  <c r="W67" i="43"/>
  <c r="AA62" i="43"/>
  <c r="Z62" i="43"/>
  <c r="Y62" i="43"/>
  <c r="X62" i="43"/>
  <c r="W62" i="43"/>
  <c r="AG62" i="43" s="1"/>
  <c r="AA57" i="43"/>
  <c r="Z57" i="43"/>
  <c r="Y57" i="43"/>
  <c r="X57" i="43"/>
  <c r="W57" i="43"/>
  <c r="AA52" i="43"/>
  <c r="Z52" i="43"/>
  <c r="Y52" i="43"/>
  <c r="X52" i="43"/>
  <c r="W52" i="43"/>
  <c r="AA47" i="43"/>
  <c r="Z47" i="43"/>
  <c r="Y47" i="43"/>
  <c r="X47" i="43"/>
  <c r="W47" i="43"/>
  <c r="AA81" i="43"/>
  <c r="Z81" i="43"/>
  <c r="Y81" i="43"/>
  <c r="X81" i="43"/>
  <c r="W81" i="43"/>
  <c r="AG81" i="43" s="1"/>
  <c r="AA76" i="43"/>
  <c r="Z76" i="43"/>
  <c r="Y76" i="43"/>
  <c r="X76" i="43"/>
  <c r="W76" i="43"/>
  <c r="AF76" i="43" s="1"/>
  <c r="AA71" i="43"/>
  <c r="Z71" i="43"/>
  <c r="Y71" i="43"/>
  <c r="X71" i="43"/>
  <c r="W71" i="43"/>
  <c r="AA66" i="43"/>
  <c r="Z66" i="43"/>
  <c r="Y66" i="43"/>
  <c r="X66" i="43"/>
  <c r="W66" i="43"/>
  <c r="AA61" i="43"/>
  <c r="Z61" i="43"/>
  <c r="Y61" i="43"/>
  <c r="X61" i="43"/>
  <c r="W61" i="43"/>
  <c r="AA56" i="43"/>
  <c r="Z56" i="43"/>
  <c r="Y56" i="43"/>
  <c r="X56" i="43"/>
  <c r="W56" i="43"/>
  <c r="AG56" i="43" s="1"/>
  <c r="AA51" i="43"/>
  <c r="Z51" i="43"/>
  <c r="Y51" i="43"/>
  <c r="X51" i="43"/>
  <c r="W51" i="43"/>
  <c r="AA46" i="43"/>
  <c r="Z46" i="43"/>
  <c r="Y46" i="43"/>
  <c r="X46" i="43"/>
  <c r="W46" i="43"/>
  <c r="AA42" i="43"/>
  <c r="Z42" i="43"/>
  <c r="Y42" i="43"/>
  <c r="X42" i="43"/>
  <c r="W42" i="43"/>
  <c r="AG42" i="43" s="1"/>
  <c r="AA37" i="43"/>
  <c r="Z37" i="43"/>
  <c r="Y37" i="43"/>
  <c r="X37" i="43"/>
  <c r="W37" i="43"/>
  <c r="AG37" i="43" s="1"/>
  <c r="AA32" i="43"/>
  <c r="Z32" i="43"/>
  <c r="Y32" i="43"/>
  <c r="AG32" i="43" s="1"/>
  <c r="X32" i="43"/>
  <c r="W32" i="43"/>
  <c r="AA27" i="43"/>
  <c r="Z27" i="43"/>
  <c r="Y27" i="43"/>
  <c r="X27" i="43"/>
  <c r="W27" i="43"/>
  <c r="AG27" i="43" s="1"/>
  <c r="AA22" i="43"/>
  <c r="Z22" i="43"/>
  <c r="Y22" i="43"/>
  <c r="X22" i="43"/>
  <c r="W22" i="43"/>
  <c r="AG22" i="43" s="1"/>
  <c r="AA17" i="43"/>
  <c r="Z17" i="43"/>
  <c r="Y17" i="43"/>
  <c r="X17" i="43"/>
  <c r="W17" i="43"/>
  <c r="AA12" i="43"/>
  <c r="Z12" i="43"/>
  <c r="Y12" i="43"/>
  <c r="X12" i="43"/>
  <c r="W12" i="43"/>
  <c r="AG12" i="43" s="1"/>
  <c r="AA7" i="43"/>
  <c r="Z7" i="43"/>
  <c r="Y7" i="43"/>
  <c r="X7" i="43"/>
  <c r="W7" i="43"/>
  <c r="AG7" i="43" s="1"/>
  <c r="AA41" i="43"/>
  <c r="Z41" i="43"/>
  <c r="Y41" i="43"/>
  <c r="X41" i="43"/>
  <c r="W41" i="43"/>
  <c r="AG41" i="43" s="1"/>
  <c r="AA36" i="43"/>
  <c r="Z36" i="43"/>
  <c r="Y36" i="43"/>
  <c r="X36" i="43"/>
  <c r="W36" i="43"/>
  <c r="AA31" i="43"/>
  <c r="Z31" i="43"/>
  <c r="Y31" i="43"/>
  <c r="X31" i="43"/>
  <c r="W31" i="43"/>
  <c r="AA26" i="43"/>
  <c r="Z26" i="43"/>
  <c r="Y26" i="43"/>
  <c r="X26" i="43"/>
  <c r="W26" i="43"/>
  <c r="AA21" i="43"/>
  <c r="AF21" i="43" s="1"/>
  <c r="Z21" i="43"/>
  <c r="Y21" i="43"/>
  <c r="AG21" i="43" s="1"/>
  <c r="X21" i="43"/>
  <c r="W21" i="43"/>
  <c r="AA16" i="43"/>
  <c r="Z16" i="43"/>
  <c r="Y16" i="43"/>
  <c r="X16" i="43"/>
  <c r="W16" i="43"/>
  <c r="AG16" i="43" s="1"/>
  <c r="AA11" i="43"/>
  <c r="Z11" i="43"/>
  <c r="Y11" i="43"/>
  <c r="X11" i="43"/>
  <c r="W11" i="43"/>
  <c r="AA6" i="43"/>
  <c r="Z6" i="43"/>
  <c r="Y6" i="43"/>
  <c r="X6" i="43"/>
  <c r="W6" i="43"/>
  <c r="AA40" i="43"/>
  <c r="Z40" i="43"/>
  <c r="Y40" i="43"/>
  <c r="X40" i="43"/>
  <c r="W40" i="43"/>
  <c r="AF40" i="43" s="1"/>
  <c r="AA35" i="43"/>
  <c r="Z35" i="43"/>
  <c r="Y35" i="43"/>
  <c r="X35" i="43"/>
  <c r="W35" i="43"/>
  <c r="AA30" i="43"/>
  <c r="Z30" i="43"/>
  <c r="Y30" i="43"/>
  <c r="X30" i="43"/>
  <c r="W30" i="43"/>
  <c r="AA25" i="43"/>
  <c r="Z25" i="43"/>
  <c r="Y25" i="43"/>
  <c r="X25" i="43"/>
  <c r="W25" i="43"/>
  <c r="AF25" i="43" s="1"/>
  <c r="AA20" i="43"/>
  <c r="Z20" i="43"/>
  <c r="Y20" i="43"/>
  <c r="X20" i="43"/>
  <c r="W20" i="43"/>
  <c r="AG20" i="43" s="1"/>
  <c r="AA15" i="43"/>
  <c r="Z15" i="43"/>
  <c r="Y15" i="43"/>
  <c r="X15" i="43"/>
  <c r="W15" i="43"/>
  <c r="AA10" i="43"/>
  <c r="Z10" i="43"/>
  <c r="Y10" i="43"/>
  <c r="X10" i="43"/>
  <c r="W10" i="43"/>
  <c r="AG10" i="43" s="1"/>
  <c r="AA5" i="43"/>
  <c r="Z5" i="43"/>
  <c r="Y5" i="43"/>
  <c r="X5" i="43"/>
  <c r="W5" i="43"/>
  <c r="AG5" i="43" s="1"/>
  <c r="AA39" i="43"/>
  <c r="Z39" i="43"/>
  <c r="Y39" i="43"/>
  <c r="X39" i="43"/>
  <c r="W39" i="43"/>
  <c r="AG39" i="43" s="1"/>
  <c r="AA34" i="43"/>
  <c r="Z34" i="43"/>
  <c r="Y34" i="43"/>
  <c r="X34" i="43"/>
  <c r="W34" i="43"/>
  <c r="AG34" i="43" s="1"/>
  <c r="AA29" i="43"/>
  <c r="Z29" i="43"/>
  <c r="Y29" i="43"/>
  <c r="X29" i="43"/>
  <c r="W29" i="43"/>
  <c r="AG29" i="43" s="1"/>
  <c r="AA24" i="43"/>
  <c r="Z24" i="43"/>
  <c r="Y24" i="43"/>
  <c r="AG24" i="43" s="1"/>
  <c r="X24" i="43"/>
  <c r="W24" i="43"/>
  <c r="AA19" i="43"/>
  <c r="Z19" i="43"/>
  <c r="Y19" i="43"/>
  <c r="X19" i="43"/>
  <c r="W19" i="43"/>
  <c r="AA14" i="43"/>
  <c r="Z14" i="43"/>
  <c r="Y14" i="43"/>
  <c r="X14" i="43"/>
  <c r="W14" i="43"/>
  <c r="AG14" i="43" s="1"/>
  <c r="AA9" i="43"/>
  <c r="Z9" i="43"/>
  <c r="Y9" i="43"/>
  <c r="X9" i="43"/>
  <c r="W9" i="43"/>
  <c r="AA4" i="43"/>
  <c r="Z4" i="43"/>
  <c r="Y4" i="43"/>
  <c r="X4" i="43"/>
  <c r="W4" i="43"/>
  <c r="AA38" i="43"/>
  <c r="Z38" i="43"/>
  <c r="Y38" i="43"/>
  <c r="X38" i="43"/>
  <c r="W38" i="43"/>
  <c r="AA33" i="43"/>
  <c r="Z33" i="43"/>
  <c r="Y33" i="43"/>
  <c r="X33" i="43"/>
  <c r="W33" i="43"/>
  <c r="AG33" i="43" s="1"/>
  <c r="AA28" i="43"/>
  <c r="Z28" i="43"/>
  <c r="Y28" i="43"/>
  <c r="X28" i="43"/>
  <c r="W28" i="43"/>
  <c r="AA23" i="43"/>
  <c r="Z23" i="43"/>
  <c r="Y23" i="43"/>
  <c r="X23" i="43"/>
  <c r="W23" i="43"/>
  <c r="AG23" i="43" s="1"/>
  <c r="AA18" i="43"/>
  <c r="Z18" i="43"/>
  <c r="Y18" i="43"/>
  <c r="X18" i="43"/>
  <c r="W18" i="43"/>
  <c r="AG18" i="43" s="1"/>
  <c r="AA13" i="43"/>
  <c r="Z13" i="43"/>
  <c r="Y13" i="43"/>
  <c r="X13" i="43"/>
  <c r="W13" i="43"/>
  <c r="AG13" i="43" s="1"/>
  <c r="AA8" i="43"/>
  <c r="Z8" i="43"/>
  <c r="Y8" i="43"/>
  <c r="X8" i="43"/>
  <c r="W8" i="43"/>
  <c r="AG8" i="43" s="1"/>
  <c r="AA3" i="43"/>
  <c r="Z3" i="43"/>
  <c r="Y3" i="43"/>
  <c r="X3" i="43"/>
  <c r="W3" i="43"/>
  <c r="AE3" i="43" s="1"/>
  <c r="AE138" i="43"/>
  <c r="AE93" i="43"/>
  <c r="AE178" i="43"/>
  <c r="L28" i="43"/>
  <c r="AE8" i="43"/>
  <c r="G42" i="43"/>
  <c r="F42" i="43"/>
  <c r="E42" i="43"/>
  <c r="D42" i="43"/>
  <c r="C42" i="43"/>
  <c r="G41" i="43"/>
  <c r="F41" i="43"/>
  <c r="E41" i="43"/>
  <c r="D41" i="43"/>
  <c r="Q41" i="43" s="1"/>
  <c r="C41" i="43"/>
  <c r="M41" i="43" s="1"/>
  <c r="G40" i="43"/>
  <c r="F40" i="43"/>
  <c r="E40" i="43"/>
  <c r="D40" i="43"/>
  <c r="C40" i="43"/>
  <c r="G39" i="43"/>
  <c r="F39" i="43"/>
  <c r="E39" i="43"/>
  <c r="D39" i="43"/>
  <c r="R39" i="43" s="1"/>
  <c r="C39" i="43"/>
  <c r="G38" i="43"/>
  <c r="L38" i="43" s="1"/>
  <c r="F38" i="43"/>
  <c r="E38" i="43"/>
  <c r="D38" i="43"/>
  <c r="C38" i="43"/>
  <c r="M38" i="43" s="1"/>
  <c r="G37" i="43"/>
  <c r="F37" i="43"/>
  <c r="E37" i="43"/>
  <c r="D37" i="43"/>
  <c r="C37" i="43"/>
  <c r="G36" i="43"/>
  <c r="F36" i="43"/>
  <c r="E36" i="43"/>
  <c r="D36" i="43"/>
  <c r="Q36" i="43" s="1"/>
  <c r="C36" i="43"/>
  <c r="G35" i="43"/>
  <c r="R35" i="43" s="1"/>
  <c r="F35" i="43"/>
  <c r="E35" i="43"/>
  <c r="D35" i="43"/>
  <c r="C35" i="43"/>
  <c r="G34" i="43"/>
  <c r="F34" i="43"/>
  <c r="E34" i="43"/>
  <c r="D34" i="43"/>
  <c r="C34" i="43"/>
  <c r="G33" i="43"/>
  <c r="F33" i="43"/>
  <c r="E33" i="43"/>
  <c r="D33" i="43"/>
  <c r="C33" i="43"/>
  <c r="G32" i="43"/>
  <c r="F32" i="43"/>
  <c r="E32" i="43"/>
  <c r="M32" i="43" s="1"/>
  <c r="D32" i="43"/>
  <c r="C32" i="43"/>
  <c r="G31" i="43"/>
  <c r="F31" i="43"/>
  <c r="E31" i="43"/>
  <c r="D31" i="43"/>
  <c r="C31" i="43"/>
  <c r="G30" i="43"/>
  <c r="F30" i="43"/>
  <c r="E30" i="43"/>
  <c r="D30" i="43"/>
  <c r="C30" i="43"/>
  <c r="G29" i="43"/>
  <c r="F29" i="43"/>
  <c r="E29" i="43"/>
  <c r="D29" i="43"/>
  <c r="C29" i="43"/>
  <c r="G28" i="43"/>
  <c r="F28" i="43"/>
  <c r="E28" i="43"/>
  <c r="D28" i="43"/>
  <c r="Q28" i="43" s="1"/>
  <c r="C28" i="43"/>
  <c r="G27" i="43"/>
  <c r="F27" i="43"/>
  <c r="E27" i="43"/>
  <c r="D27" i="43"/>
  <c r="C27" i="43"/>
  <c r="G26" i="43"/>
  <c r="F26" i="43"/>
  <c r="E26" i="43"/>
  <c r="D26" i="43"/>
  <c r="C26" i="43"/>
  <c r="G25" i="43"/>
  <c r="F25" i="43"/>
  <c r="E25" i="43"/>
  <c r="D25" i="43"/>
  <c r="Q25" i="43" s="1"/>
  <c r="C25" i="43"/>
  <c r="M25" i="43" s="1"/>
  <c r="G24" i="43"/>
  <c r="F24" i="43"/>
  <c r="E24" i="43"/>
  <c r="D24" i="43"/>
  <c r="C24" i="43"/>
  <c r="G23" i="43"/>
  <c r="F23" i="43"/>
  <c r="E23" i="43"/>
  <c r="D23" i="43"/>
  <c r="Q23" i="43" s="1"/>
  <c r="C23" i="43"/>
  <c r="G22" i="43"/>
  <c r="L22" i="43" s="1"/>
  <c r="F22" i="43"/>
  <c r="E22" i="43"/>
  <c r="D22" i="43"/>
  <c r="C22" i="43"/>
  <c r="G21" i="43"/>
  <c r="F21" i="43"/>
  <c r="E21" i="43"/>
  <c r="D21" i="43"/>
  <c r="C21" i="43"/>
  <c r="G20" i="43"/>
  <c r="F20" i="43"/>
  <c r="E20" i="43"/>
  <c r="D20" i="43"/>
  <c r="Q20" i="43" s="1"/>
  <c r="C20" i="43"/>
  <c r="G19" i="43"/>
  <c r="F19" i="43"/>
  <c r="E19" i="43"/>
  <c r="D19" i="43"/>
  <c r="R19" i="43" s="1"/>
  <c r="C19" i="43"/>
  <c r="G18" i="43"/>
  <c r="F18" i="43"/>
  <c r="E18" i="43"/>
  <c r="D18" i="43"/>
  <c r="C18" i="43"/>
  <c r="G17" i="43"/>
  <c r="F17" i="43"/>
  <c r="E17" i="43"/>
  <c r="D17" i="43"/>
  <c r="C17" i="43"/>
  <c r="M17" i="43" s="1"/>
  <c r="G16" i="43"/>
  <c r="F16" i="43"/>
  <c r="E16" i="43"/>
  <c r="M16" i="43" s="1"/>
  <c r="D16" i="43"/>
  <c r="C16" i="43"/>
  <c r="G15" i="43"/>
  <c r="F15" i="43"/>
  <c r="E15" i="43"/>
  <c r="D15" i="43"/>
  <c r="C15" i="43"/>
  <c r="G14" i="43"/>
  <c r="F14" i="43"/>
  <c r="E14" i="43"/>
  <c r="D14" i="43"/>
  <c r="C14" i="43"/>
  <c r="G13" i="43"/>
  <c r="F13" i="43"/>
  <c r="E13" i="43"/>
  <c r="D13" i="43"/>
  <c r="C13" i="43"/>
  <c r="G12" i="43"/>
  <c r="F12" i="43"/>
  <c r="E12" i="43"/>
  <c r="D12" i="43"/>
  <c r="Q12" i="43" s="1"/>
  <c r="C12" i="43"/>
  <c r="G11" i="43"/>
  <c r="F11" i="43"/>
  <c r="E11" i="43"/>
  <c r="D11" i="43"/>
  <c r="C11" i="43"/>
  <c r="G10" i="43"/>
  <c r="F10" i="43"/>
  <c r="E10" i="43"/>
  <c r="D10" i="43"/>
  <c r="R10" i="43" s="1"/>
  <c r="C10" i="43"/>
  <c r="G9" i="43"/>
  <c r="F9" i="43"/>
  <c r="E9" i="43"/>
  <c r="D9" i="43"/>
  <c r="Q9" i="43" s="1"/>
  <c r="C9" i="43"/>
  <c r="M9" i="43" s="1"/>
  <c r="G8" i="43"/>
  <c r="F8" i="43"/>
  <c r="E8" i="43"/>
  <c r="D8" i="43"/>
  <c r="C8" i="43"/>
  <c r="G7" i="43"/>
  <c r="G6" i="43"/>
  <c r="G5" i="43"/>
  <c r="G4" i="43"/>
  <c r="G3" i="43"/>
  <c r="F7" i="43"/>
  <c r="F6" i="43"/>
  <c r="F5" i="43"/>
  <c r="F4" i="43"/>
  <c r="F3" i="43"/>
  <c r="E7" i="43"/>
  <c r="E6" i="43"/>
  <c r="E5" i="43"/>
  <c r="E4" i="43"/>
  <c r="E3" i="43"/>
  <c r="D7" i="43"/>
  <c r="D6" i="43"/>
  <c r="D5" i="43"/>
  <c r="D4" i="43"/>
  <c r="R4" i="43" s="1"/>
  <c r="D3" i="43"/>
  <c r="Q3" i="43" s="1"/>
  <c r="C7" i="43"/>
  <c r="C6" i="43"/>
  <c r="C5" i="43"/>
  <c r="C4" i="43"/>
  <c r="L4" i="43" s="1"/>
  <c r="C3" i="43"/>
  <c r="AE4" i="43"/>
  <c r="AG19" i="43" l="1"/>
  <c r="AG61" i="43"/>
  <c r="AG63" i="43"/>
  <c r="AG65" i="43"/>
  <c r="AG105" i="43"/>
  <c r="AG147" i="43"/>
  <c r="AG4" i="43"/>
  <c r="AG6" i="43"/>
  <c r="AG46" i="43"/>
  <c r="AG48" i="43"/>
  <c r="AG132" i="43"/>
  <c r="AF119" i="43"/>
  <c r="AG71" i="43"/>
  <c r="K12" i="43"/>
  <c r="S15" i="43"/>
  <c r="K28" i="43"/>
  <c r="AE54" i="43"/>
  <c r="AG28" i="43"/>
  <c r="AG30" i="43"/>
  <c r="AG114" i="43"/>
  <c r="AG116" i="43"/>
  <c r="AG200" i="43"/>
  <c r="AG210" i="43"/>
  <c r="AG91" i="43"/>
  <c r="AG177" i="43"/>
  <c r="AG203" i="43"/>
  <c r="AG117" i="43"/>
  <c r="AG157" i="43"/>
  <c r="AG38" i="43"/>
  <c r="AF213" i="43"/>
  <c r="AG204" i="43"/>
  <c r="AG144" i="43"/>
  <c r="AG31" i="43"/>
  <c r="AG201" i="43"/>
  <c r="AF85" i="43"/>
  <c r="AG15" i="43"/>
  <c r="AG17" i="43"/>
  <c r="AG57" i="43"/>
  <c r="AG68" i="43"/>
  <c r="AG70" i="43"/>
  <c r="AG101" i="43"/>
  <c r="AG103" i="43"/>
  <c r="AG152" i="43"/>
  <c r="AG143" i="43"/>
  <c r="AG154" i="43"/>
  <c r="AG185" i="43"/>
  <c r="AG187" i="43"/>
  <c r="AG198" i="43"/>
  <c r="AG189" i="43"/>
  <c r="AE184" i="43"/>
  <c r="AG26" i="43"/>
  <c r="AE135" i="43"/>
  <c r="AF82" i="43"/>
  <c r="AG9" i="43"/>
  <c r="AG11" i="43"/>
  <c r="AG51" i="43"/>
  <c r="AG53" i="43"/>
  <c r="AG95" i="43"/>
  <c r="AG97" i="43"/>
  <c r="AG139" i="43"/>
  <c r="AG141" i="43"/>
  <c r="AG181" i="43"/>
  <c r="AG67" i="43"/>
  <c r="AG83" i="43"/>
  <c r="AF41" i="43"/>
  <c r="M22" i="43"/>
  <c r="S36" i="43"/>
  <c r="AF167" i="43"/>
  <c r="AG167" i="43"/>
  <c r="AE141" i="43"/>
  <c r="AG66" i="43"/>
  <c r="S25" i="43"/>
  <c r="AG99" i="43"/>
  <c r="AG102" i="43"/>
  <c r="L16" i="43"/>
  <c r="L32" i="43"/>
  <c r="AG149" i="43"/>
  <c r="AG47" i="43"/>
  <c r="R3" i="43"/>
  <c r="AG137" i="43"/>
  <c r="AE9" i="43"/>
  <c r="K5" i="43"/>
  <c r="K19" i="43"/>
  <c r="Q22" i="43"/>
  <c r="R25" i="43"/>
  <c r="K35" i="43"/>
  <c r="Q38" i="43"/>
  <c r="R41" i="43"/>
  <c r="AG183" i="43"/>
  <c r="M42" i="43"/>
  <c r="AF74" i="43"/>
  <c r="AF116" i="43"/>
  <c r="AF160" i="43"/>
  <c r="AG163" i="43"/>
  <c r="AG112" i="43"/>
  <c r="M7" i="43"/>
  <c r="M23" i="43"/>
  <c r="R26" i="43"/>
  <c r="M39" i="43"/>
  <c r="R42" i="43"/>
  <c r="AG213" i="43"/>
  <c r="AG111" i="43"/>
  <c r="AG76" i="43"/>
  <c r="AG25" i="43"/>
  <c r="AE53" i="43"/>
  <c r="AF192" i="43"/>
  <c r="K3" i="43"/>
  <c r="AE55" i="43"/>
  <c r="AE5" i="43"/>
  <c r="AE49" i="43"/>
  <c r="AG156" i="43"/>
  <c r="AG35" i="43"/>
  <c r="AG3" i="43"/>
  <c r="AF123" i="43"/>
  <c r="AF209" i="43"/>
  <c r="AG123" i="43"/>
  <c r="AF20" i="43"/>
  <c r="AG192" i="43"/>
  <c r="AG55" i="43"/>
  <c r="M4" i="43"/>
  <c r="M18" i="43"/>
  <c r="Q21" i="43"/>
  <c r="M34" i="43"/>
  <c r="Q37" i="43"/>
  <c r="K22" i="43"/>
  <c r="AG85" i="43"/>
  <c r="AF100" i="43"/>
  <c r="AF77" i="43"/>
  <c r="AF78" i="43"/>
  <c r="L39" i="43"/>
  <c r="S9" i="43"/>
  <c r="AE175" i="43"/>
  <c r="AF190" i="43"/>
  <c r="AF70" i="43"/>
  <c r="AF191" i="43"/>
  <c r="K39" i="43"/>
  <c r="AE6" i="43"/>
  <c r="AF31" i="43"/>
  <c r="Q4" i="43"/>
  <c r="AF197" i="43"/>
  <c r="AF206" i="43"/>
  <c r="AF115" i="43"/>
  <c r="AF75" i="43"/>
  <c r="AF146" i="43"/>
  <c r="AF60" i="43"/>
  <c r="AF58" i="43"/>
  <c r="R38" i="43"/>
  <c r="AF200" i="43"/>
  <c r="AF207" i="43"/>
  <c r="AF187" i="43"/>
  <c r="Q27" i="43"/>
  <c r="R36" i="43"/>
  <c r="S20" i="43"/>
  <c r="AF196" i="43"/>
  <c r="AF212" i="43"/>
  <c r="AF80" i="43"/>
  <c r="S14" i="43"/>
  <c r="K21" i="43"/>
  <c r="K27" i="43"/>
  <c r="S30" i="43"/>
  <c r="K37" i="43"/>
  <c r="R20" i="43"/>
  <c r="AF125" i="43"/>
  <c r="AF83" i="43"/>
  <c r="AF194" i="43"/>
  <c r="AF210" i="43"/>
  <c r="AF128" i="43"/>
  <c r="AF26" i="43"/>
  <c r="M15" i="43"/>
  <c r="M31" i="43"/>
  <c r="Q34" i="43"/>
  <c r="AF114" i="43"/>
  <c r="AE181" i="43"/>
  <c r="Q18" i="43"/>
  <c r="S31" i="43"/>
  <c r="Q15" i="43"/>
  <c r="AE90" i="43"/>
  <c r="Q10" i="43"/>
  <c r="AF106" i="43"/>
  <c r="AF104" i="43"/>
  <c r="AF66" i="43"/>
  <c r="AF68" i="43"/>
  <c r="AF79" i="43"/>
  <c r="AE50" i="43"/>
  <c r="AF109" i="43"/>
  <c r="AE95" i="43"/>
  <c r="AF110" i="43"/>
  <c r="AF127" i="43"/>
  <c r="AF112" i="43"/>
  <c r="AE98" i="43"/>
  <c r="AF147" i="43"/>
  <c r="AF157" i="43"/>
  <c r="AF169" i="43"/>
  <c r="AE134" i="43"/>
  <c r="AF166" i="43"/>
  <c r="AF170" i="43"/>
  <c r="AF150" i="43"/>
  <c r="AF154" i="43"/>
  <c r="AF159" i="43"/>
  <c r="AF153" i="43"/>
  <c r="AF162" i="43"/>
  <c r="AF108" i="43"/>
  <c r="AF101" i="43"/>
  <c r="AE99" i="43"/>
  <c r="AF59" i="43"/>
  <c r="AF69" i="43"/>
  <c r="AF72" i="43"/>
  <c r="AF67" i="43"/>
  <c r="AF62" i="43"/>
  <c r="AF61" i="43"/>
  <c r="AE56" i="43"/>
  <c r="AF71" i="43"/>
  <c r="AE46" i="43"/>
  <c r="AE183" i="43"/>
  <c r="AE186" i="43"/>
  <c r="AF199" i="43"/>
  <c r="AF202" i="43"/>
  <c r="AE176" i="43"/>
  <c r="AF189" i="43"/>
  <c r="AF205" i="43"/>
  <c r="AF208" i="43"/>
  <c r="AF203" i="43"/>
  <c r="AE177" i="43"/>
  <c r="AE179" i="43"/>
  <c r="AE182" i="43"/>
  <c r="AF195" i="43"/>
  <c r="AF211" i="43"/>
  <c r="AE185" i="43"/>
  <c r="AF198" i="43"/>
  <c r="AF214" i="43"/>
  <c r="AF201" i="43"/>
  <c r="AF188" i="43"/>
  <c r="AF204" i="43"/>
  <c r="AF156" i="43"/>
  <c r="AF143" i="43"/>
  <c r="AE133" i="43"/>
  <c r="AE136" i="43"/>
  <c r="AF149" i="43"/>
  <c r="AF165" i="43"/>
  <c r="AE139" i="43"/>
  <c r="AF152" i="43"/>
  <c r="AF168" i="43"/>
  <c r="AE140" i="43"/>
  <c r="AE142" i="43"/>
  <c r="AF155" i="43"/>
  <c r="AF171" i="43"/>
  <c r="AF158" i="43"/>
  <c r="AE132" i="43"/>
  <c r="AF145" i="43"/>
  <c r="AF161" i="43"/>
  <c r="AF148" i="43"/>
  <c r="AF164" i="43"/>
  <c r="AF117" i="43"/>
  <c r="AE91" i="43"/>
  <c r="AF120" i="43"/>
  <c r="AE94" i="43"/>
  <c r="AE97" i="43"/>
  <c r="AF113" i="43"/>
  <c r="AE89" i="43"/>
  <c r="AF102" i="43"/>
  <c r="AF118" i="43"/>
  <c r="AE92" i="43"/>
  <c r="AF105" i="43"/>
  <c r="AF121" i="43"/>
  <c r="AE96" i="43"/>
  <c r="AE52" i="43"/>
  <c r="AF65" i="43"/>
  <c r="AF81" i="43"/>
  <c r="AF84" i="43"/>
  <c r="AE48" i="43"/>
  <c r="AF57" i="43"/>
  <c r="AF73" i="43"/>
  <c r="AE51" i="43"/>
  <c r="AF64" i="43"/>
  <c r="AE47" i="43"/>
  <c r="M28" i="43"/>
  <c r="K7" i="43"/>
  <c r="L7" i="43"/>
  <c r="K34" i="43"/>
  <c r="R34" i="43"/>
  <c r="R9" i="43"/>
  <c r="AF22" i="43"/>
  <c r="AF42" i="43"/>
  <c r="AF16" i="43"/>
  <c r="L34" i="43"/>
  <c r="R31" i="43"/>
  <c r="L12" i="43"/>
  <c r="Q31" i="43"/>
  <c r="S4" i="43"/>
  <c r="K17" i="43"/>
  <c r="L23" i="43"/>
  <c r="K33" i="43"/>
  <c r="AF36" i="43"/>
  <c r="AE12" i="43"/>
  <c r="M12" i="43"/>
  <c r="K38" i="43"/>
  <c r="Q26" i="43"/>
  <c r="AE7" i="43"/>
  <c r="K18" i="43"/>
  <c r="R22" i="43"/>
  <c r="L18" i="43"/>
  <c r="AF29" i="43"/>
  <c r="K23" i="43"/>
  <c r="Q42" i="43"/>
  <c r="L15" i="43"/>
  <c r="L31" i="43"/>
  <c r="S41" i="43"/>
  <c r="R18" i="43"/>
  <c r="R15" i="43"/>
  <c r="AF27" i="43"/>
  <c r="L13" i="43"/>
  <c r="M13" i="43"/>
  <c r="Q16" i="43"/>
  <c r="R16" i="43"/>
  <c r="S16" i="43"/>
  <c r="L29" i="43"/>
  <c r="M29" i="43"/>
  <c r="Q32" i="43"/>
  <c r="R32" i="43"/>
  <c r="AF37" i="43"/>
  <c r="M6" i="43"/>
  <c r="L6" i="43"/>
  <c r="K6" i="43"/>
  <c r="L10" i="43"/>
  <c r="K10" i="43"/>
  <c r="Q13" i="43"/>
  <c r="R13" i="43"/>
  <c r="S13" i="43"/>
  <c r="S19" i="43"/>
  <c r="Q19" i="43"/>
  <c r="L26" i="43"/>
  <c r="K26" i="43"/>
  <c r="Q29" i="43"/>
  <c r="R29" i="43"/>
  <c r="S29" i="43"/>
  <c r="Q35" i="43"/>
  <c r="S35" i="43"/>
  <c r="L42" i="43"/>
  <c r="K42" i="43"/>
  <c r="K13" i="43"/>
  <c r="S27" i="43"/>
  <c r="L20" i="43"/>
  <c r="L36" i="43"/>
  <c r="K16" i="43"/>
  <c r="K29" i="43"/>
  <c r="R27" i="43"/>
  <c r="L17" i="43"/>
  <c r="L33" i="43"/>
  <c r="K32" i="43"/>
  <c r="Q5" i="43"/>
  <c r="R5" i="43"/>
  <c r="S5" i="43"/>
  <c r="M14" i="43"/>
  <c r="L14" i="43"/>
  <c r="K14" i="43"/>
  <c r="Q17" i="43"/>
  <c r="R17" i="43"/>
  <c r="S17" i="43"/>
  <c r="M20" i="43"/>
  <c r="K20" i="43"/>
  <c r="M30" i="43"/>
  <c r="L30" i="43"/>
  <c r="K30" i="43"/>
  <c r="R33" i="43"/>
  <c r="S33" i="43"/>
  <c r="M36" i="43"/>
  <c r="K36" i="43"/>
  <c r="Q39" i="43"/>
  <c r="S39" i="43"/>
  <c r="AF35" i="43"/>
  <c r="Q6" i="43"/>
  <c r="R6" i="43"/>
  <c r="S6" i="43"/>
  <c r="M11" i="43"/>
  <c r="L11" i="43"/>
  <c r="R14" i="43"/>
  <c r="Q14" i="43"/>
  <c r="M27" i="43"/>
  <c r="L27" i="43"/>
  <c r="R30" i="43"/>
  <c r="Q30" i="43"/>
  <c r="M33" i="43"/>
  <c r="K40" i="43"/>
  <c r="M40" i="43"/>
  <c r="L40" i="43"/>
  <c r="AE14" i="43"/>
  <c r="AF14" i="43"/>
  <c r="Q7" i="43"/>
  <c r="R7" i="43"/>
  <c r="S7" i="43"/>
  <c r="M24" i="43"/>
  <c r="L24" i="43"/>
  <c r="K24" i="43"/>
  <c r="Q8" i="43"/>
  <c r="R8" i="43"/>
  <c r="S8" i="43"/>
  <c r="Q24" i="43"/>
  <c r="R24" i="43"/>
  <c r="S24" i="43"/>
  <c r="AF19" i="43"/>
  <c r="AF39" i="43"/>
  <c r="AE10" i="43"/>
  <c r="Q33" i="43"/>
  <c r="Q40" i="43"/>
  <c r="R40" i="43"/>
  <c r="S40" i="43"/>
  <c r="M8" i="43"/>
  <c r="L8" i="43"/>
  <c r="K8" i="43"/>
  <c r="Q11" i="43"/>
  <c r="R11" i="43"/>
  <c r="S11" i="43"/>
  <c r="AF17" i="43"/>
  <c r="AF34" i="43"/>
  <c r="L5" i="43"/>
  <c r="L21" i="43"/>
  <c r="M5" i="43"/>
  <c r="M21" i="43"/>
  <c r="L37" i="43"/>
  <c r="M37" i="43"/>
  <c r="AF15" i="43"/>
  <c r="M3" i="43"/>
  <c r="M19" i="43"/>
  <c r="S22" i="43"/>
  <c r="M35" i="43"/>
  <c r="S38" i="43"/>
  <c r="M10" i="43"/>
  <c r="S32" i="43"/>
  <c r="AE11" i="43"/>
  <c r="K11" i="43"/>
  <c r="M26" i="43"/>
  <c r="L3" i="43"/>
  <c r="L19" i="43"/>
  <c r="L35" i="43"/>
  <c r="K9" i="43"/>
  <c r="K25" i="43"/>
  <c r="K41" i="43"/>
  <c r="S34" i="43"/>
  <c r="S18" i="43"/>
  <c r="AF33" i="43"/>
  <c r="K4" i="43"/>
  <c r="L9" i="43"/>
  <c r="L25" i="43"/>
  <c r="L41" i="43"/>
  <c r="S23" i="43"/>
  <c r="AF18" i="43"/>
  <c r="S3" i="43"/>
  <c r="AF38" i="43"/>
  <c r="AF32" i="43"/>
  <c r="K15" i="43"/>
  <c r="K31" i="43"/>
  <c r="S28" i="43"/>
  <c r="R23" i="43"/>
  <c r="S12" i="43"/>
  <c r="R28" i="43"/>
  <c r="R12" i="43"/>
  <c r="AF24" i="43"/>
  <c r="S37" i="43"/>
  <c r="S21" i="43"/>
  <c r="AF30" i="43"/>
  <c r="S42" i="43"/>
  <c r="R37" i="43"/>
  <c r="S26" i="43"/>
  <c r="R21" i="43"/>
  <c r="S10" i="43"/>
  <c r="AF28" i="43"/>
  <c r="AF23" i="43"/>
  <c r="F12" i="36"/>
  <c r="F11" i="36"/>
  <c r="E12" i="36"/>
  <c r="E11" i="36"/>
  <c r="E10" i="36"/>
  <c r="E9" i="36"/>
  <c r="E13" i="36"/>
  <c r="E17" i="36"/>
  <c r="E16" i="36"/>
  <c r="E15" i="36"/>
  <c r="E14" i="36"/>
  <c r="F14" i="36"/>
  <c r="F15" i="36"/>
  <c r="F34" i="36" l="1"/>
  <c r="F35" i="36"/>
  <c r="F36" i="36"/>
  <c r="F37" i="36"/>
  <c r="F33" i="36"/>
  <c r="F29" i="36"/>
  <c r="F30" i="36"/>
  <c r="F31" i="36"/>
  <c r="F32" i="36"/>
  <c r="F28" i="36"/>
  <c r="F24" i="36"/>
  <c r="F25" i="36"/>
  <c r="F26" i="36"/>
  <c r="F27" i="36"/>
  <c r="F23" i="36"/>
  <c r="F19" i="36"/>
  <c r="F20" i="36"/>
  <c r="F21" i="36"/>
  <c r="F22" i="36"/>
  <c r="F18" i="36"/>
  <c r="F16" i="36"/>
  <c r="F17" i="36"/>
  <c r="F39" i="36"/>
  <c r="F40" i="36"/>
  <c r="F41" i="36"/>
  <c r="F42" i="36"/>
  <c r="F38" i="36"/>
  <c r="D26" i="36"/>
  <c r="D27" i="36"/>
  <c r="E39" i="36"/>
  <c r="E40" i="36"/>
  <c r="E41" i="36"/>
  <c r="E42" i="36"/>
  <c r="E38" i="36"/>
  <c r="E34" i="36"/>
  <c r="E35" i="36"/>
  <c r="E36" i="36"/>
  <c r="E37" i="36"/>
  <c r="E33" i="36"/>
  <c r="E29" i="36"/>
  <c r="E30" i="36"/>
  <c r="E31" i="36"/>
  <c r="E32" i="36"/>
  <c r="E28" i="36"/>
  <c r="E24" i="36"/>
  <c r="E25" i="36"/>
  <c r="E26" i="36"/>
  <c r="E27" i="36"/>
  <c r="E23" i="36"/>
  <c r="E19" i="36"/>
  <c r="E20" i="36"/>
  <c r="E21" i="36"/>
  <c r="E22" i="36"/>
  <c r="E18" i="36"/>
  <c r="L84" i="36"/>
  <c r="K84" i="36"/>
  <c r="L83" i="36"/>
  <c r="L81" i="36"/>
  <c r="M81" i="36"/>
  <c r="R80" i="36"/>
  <c r="K80" i="36"/>
  <c r="R79" i="36"/>
  <c r="M79" i="36"/>
  <c r="R78" i="36"/>
  <c r="L76" i="36"/>
  <c r="K76" i="36"/>
  <c r="R75" i="36"/>
  <c r="M75" i="36"/>
  <c r="R74" i="36"/>
  <c r="L73" i="36"/>
  <c r="M73" i="36"/>
  <c r="R72" i="36"/>
  <c r="M72" i="36"/>
  <c r="Q73" i="36"/>
  <c r="L68" i="36"/>
  <c r="K68" i="36"/>
  <c r="L67" i="36"/>
  <c r="M67" i="36"/>
  <c r="R67" i="36"/>
  <c r="L66" i="36"/>
  <c r="K66" i="36"/>
  <c r="Q66" i="36"/>
  <c r="K62" i="36"/>
  <c r="K60" i="36"/>
  <c r="L59" i="36"/>
  <c r="M59" i="36"/>
  <c r="L58" i="36"/>
  <c r="M58" i="36"/>
  <c r="K54" i="36"/>
  <c r="K52" i="36"/>
  <c r="M51" i="36"/>
  <c r="R85" i="36"/>
  <c r="M85" i="36"/>
  <c r="L85" i="36"/>
  <c r="K85" i="36"/>
  <c r="S84" i="36"/>
  <c r="R84" i="36"/>
  <c r="Q84" i="36"/>
  <c r="M84" i="36"/>
  <c r="R83" i="36"/>
  <c r="M83" i="36"/>
  <c r="K83" i="36"/>
  <c r="R82" i="36"/>
  <c r="M82" i="36"/>
  <c r="L82" i="36"/>
  <c r="K82" i="36"/>
  <c r="R81" i="36"/>
  <c r="S80" i="36"/>
  <c r="Q80" i="36"/>
  <c r="S79" i="36"/>
  <c r="Q79" i="36"/>
  <c r="L79" i="36"/>
  <c r="K79" i="36"/>
  <c r="S78" i="36"/>
  <c r="Q78" i="36"/>
  <c r="M78" i="36"/>
  <c r="L78" i="36"/>
  <c r="K78" i="36"/>
  <c r="S77" i="36"/>
  <c r="R77" i="36"/>
  <c r="Q77" i="36"/>
  <c r="M77" i="36"/>
  <c r="L77" i="36"/>
  <c r="K77" i="36"/>
  <c r="R76" i="36"/>
  <c r="M76" i="36"/>
  <c r="Q75" i="36"/>
  <c r="S74" i="36"/>
  <c r="Q74" i="36"/>
  <c r="M74" i="36"/>
  <c r="L74" i="36"/>
  <c r="K74" i="36"/>
  <c r="S73" i="36"/>
  <c r="R73" i="36"/>
  <c r="S72" i="36"/>
  <c r="R71" i="36"/>
  <c r="M71" i="36"/>
  <c r="L71" i="36"/>
  <c r="K71" i="36"/>
  <c r="S70" i="36"/>
  <c r="R70" i="36"/>
  <c r="Q70" i="36"/>
  <c r="M70" i="36"/>
  <c r="L70" i="36"/>
  <c r="K70" i="36"/>
  <c r="S69" i="36"/>
  <c r="R69" i="36"/>
  <c r="Q69" i="36"/>
  <c r="M69" i="36"/>
  <c r="L69" i="36"/>
  <c r="K69" i="36"/>
  <c r="S68" i="36"/>
  <c r="R68" i="36"/>
  <c r="Q68" i="36"/>
  <c r="M68" i="36"/>
  <c r="S65" i="36"/>
  <c r="R65" i="36"/>
  <c r="Q65" i="36"/>
  <c r="M65" i="36"/>
  <c r="L65" i="36"/>
  <c r="K65" i="36"/>
  <c r="S64" i="36"/>
  <c r="R64" i="36"/>
  <c r="Q64" i="36"/>
  <c r="M64" i="36"/>
  <c r="L64" i="36"/>
  <c r="K64" i="36"/>
  <c r="S63" i="36"/>
  <c r="R63" i="36"/>
  <c r="Q63" i="36"/>
  <c r="M63" i="36"/>
  <c r="L63" i="36"/>
  <c r="K63" i="36"/>
  <c r="S62" i="36"/>
  <c r="R62" i="36"/>
  <c r="Q62" i="36"/>
  <c r="M62" i="36"/>
  <c r="L62" i="36"/>
  <c r="S61" i="36"/>
  <c r="R61" i="36"/>
  <c r="Q61" i="36"/>
  <c r="M61" i="36"/>
  <c r="L61" i="36"/>
  <c r="K61" i="36"/>
  <c r="S60" i="36"/>
  <c r="R60" i="36"/>
  <c r="Q60" i="36"/>
  <c r="M60" i="36"/>
  <c r="L60" i="36"/>
  <c r="S59" i="36"/>
  <c r="R59" i="36"/>
  <c r="Q59" i="36"/>
  <c r="S58" i="36"/>
  <c r="R58" i="36"/>
  <c r="Q58" i="36"/>
  <c r="S57" i="36"/>
  <c r="R57" i="36"/>
  <c r="Q57" i="36"/>
  <c r="M57" i="36"/>
  <c r="L57" i="36"/>
  <c r="K57" i="36"/>
  <c r="S56" i="36"/>
  <c r="R56" i="36"/>
  <c r="Q56" i="36"/>
  <c r="M56" i="36"/>
  <c r="L56" i="36"/>
  <c r="K56" i="36"/>
  <c r="S55" i="36"/>
  <c r="R55" i="36"/>
  <c r="Q55" i="36"/>
  <c r="M55" i="36"/>
  <c r="L55" i="36"/>
  <c r="K55" i="36"/>
  <c r="S54" i="36"/>
  <c r="R54" i="36"/>
  <c r="Q54" i="36"/>
  <c r="M54" i="36"/>
  <c r="L54" i="36"/>
  <c r="S53" i="36"/>
  <c r="R53" i="36"/>
  <c r="Q53" i="36"/>
  <c r="M53" i="36"/>
  <c r="L53" i="36"/>
  <c r="K53" i="36"/>
  <c r="S52" i="36"/>
  <c r="R52" i="36"/>
  <c r="Q52" i="36"/>
  <c r="M52" i="36"/>
  <c r="L52" i="36"/>
  <c r="S51" i="36"/>
  <c r="R51" i="36"/>
  <c r="Q51" i="36"/>
  <c r="L51" i="36"/>
  <c r="S50" i="36"/>
  <c r="R50" i="36"/>
  <c r="Q50" i="36"/>
  <c r="M50" i="36"/>
  <c r="L50" i="36"/>
  <c r="K50" i="36"/>
  <c r="S49" i="36"/>
  <c r="R49" i="36"/>
  <c r="Q49" i="36"/>
  <c r="M49" i="36"/>
  <c r="L49" i="36"/>
  <c r="K49" i="36"/>
  <c r="S48" i="36"/>
  <c r="R48" i="36"/>
  <c r="Q48" i="36"/>
  <c r="M48" i="36"/>
  <c r="L48" i="36"/>
  <c r="K48" i="36"/>
  <c r="S47" i="36"/>
  <c r="R47" i="36"/>
  <c r="Q47" i="36"/>
  <c r="M47" i="36"/>
  <c r="L47" i="36"/>
  <c r="K47" i="36"/>
  <c r="S46" i="36"/>
  <c r="R46" i="36"/>
  <c r="Q46" i="36"/>
  <c r="M46" i="36"/>
  <c r="L46" i="36"/>
  <c r="K46" i="36"/>
  <c r="Q81" i="36" l="1"/>
  <c r="S81" i="36"/>
  <c r="S76" i="36"/>
  <c r="Q76" i="36"/>
  <c r="K58" i="36"/>
  <c r="S66" i="36"/>
  <c r="L72" i="36"/>
  <c r="L80" i="36"/>
  <c r="Q85" i="36"/>
  <c r="K59" i="36"/>
  <c r="K75" i="36"/>
  <c r="M80" i="36"/>
  <c r="Q72" i="36"/>
  <c r="L75" i="36"/>
  <c r="S85" i="36"/>
  <c r="K72" i="36"/>
  <c r="S82" i="36"/>
  <c r="K51" i="36"/>
  <c r="K67" i="36"/>
  <c r="Q83" i="36"/>
  <c r="Q82" i="36"/>
  <c r="R66" i="36"/>
  <c r="K73" i="36"/>
  <c r="K81" i="36"/>
  <c r="M66" i="36"/>
  <c r="Q67" i="36"/>
  <c r="S67" i="36"/>
  <c r="S75" i="36"/>
  <c r="S83" i="36"/>
  <c r="S71" i="36" l="1"/>
  <c r="Q71" i="36"/>
  <c r="T28" i="8" l="1" a="1"/>
  <c r="T28" i="8" s="1"/>
  <c r="T29" i="8" a="1"/>
  <c r="T29" i="8" s="1"/>
  <c r="L12" i="36"/>
  <c r="L4" i="36"/>
  <c r="L5" i="36"/>
  <c r="K6" i="36"/>
  <c r="L6" i="36"/>
  <c r="M6" i="36"/>
  <c r="K7" i="36"/>
  <c r="L7" i="36"/>
  <c r="M7" i="36"/>
  <c r="L8" i="36"/>
  <c r="L9" i="36"/>
  <c r="L10" i="36"/>
  <c r="L11" i="36"/>
  <c r="L3" i="36"/>
  <c r="Q11" i="36"/>
  <c r="Q12" i="36"/>
  <c r="Q13" i="36"/>
  <c r="Q14" i="36"/>
  <c r="Q15" i="36"/>
  <c r="Q16" i="36"/>
  <c r="Q17" i="36"/>
  <c r="Q18" i="36"/>
  <c r="Q19" i="36"/>
  <c r="Q20" i="36"/>
  <c r="Q21" i="36"/>
  <c r="Q22" i="36"/>
  <c r="Q25" i="36"/>
  <c r="Q26" i="36"/>
  <c r="Q27" i="36"/>
  <c r="Q4" i="36"/>
  <c r="Q5" i="36"/>
  <c r="Q6" i="36"/>
  <c r="Q7" i="36"/>
  <c r="Q8" i="36"/>
  <c r="Q9" i="36"/>
  <c r="Q10" i="36"/>
  <c r="Q3" i="36"/>
  <c r="R11" i="36"/>
  <c r="R12" i="36"/>
  <c r="R13" i="36"/>
  <c r="R14" i="36"/>
  <c r="R15" i="36"/>
  <c r="R16" i="36"/>
  <c r="R17" i="36"/>
  <c r="R18" i="36"/>
  <c r="R19" i="36"/>
  <c r="R20" i="36"/>
  <c r="R21" i="36"/>
  <c r="R22" i="36"/>
  <c r="R25" i="36"/>
  <c r="R4" i="36"/>
  <c r="R5" i="36"/>
  <c r="R6" i="36"/>
  <c r="R7" i="36"/>
  <c r="R8" i="36"/>
  <c r="R9" i="36"/>
  <c r="R10" i="36"/>
  <c r="R3" i="36"/>
  <c r="S4" i="36"/>
  <c r="S5" i="36"/>
  <c r="S6" i="36"/>
  <c r="S7" i="36"/>
  <c r="S8" i="36"/>
  <c r="S9" i="36"/>
  <c r="S10" i="36"/>
  <c r="S11" i="36"/>
  <c r="S12" i="36"/>
  <c r="S13" i="36"/>
  <c r="S14" i="36"/>
  <c r="S15" i="36"/>
  <c r="S16" i="36"/>
  <c r="S17" i="36"/>
  <c r="S18" i="36"/>
  <c r="S19" i="36"/>
  <c r="S20" i="36"/>
  <c r="S21" i="36"/>
  <c r="S22" i="36"/>
  <c r="S25" i="36"/>
  <c r="S26" i="36"/>
  <c r="S27" i="36"/>
  <c r="S3" i="36"/>
  <c r="Q38" i="36"/>
  <c r="Q33" i="36"/>
  <c r="S28" i="36"/>
  <c r="K39" i="36"/>
  <c r="K40" i="36"/>
  <c r="M41" i="36"/>
  <c r="K42" i="36"/>
  <c r="M38" i="36"/>
  <c r="K34" i="36"/>
  <c r="M35" i="36"/>
  <c r="K36" i="36"/>
  <c r="K37" i="36"/>
  <c r="M33" i="36"/>
  <c r="K29" i="36"/>
  <c r="M30" i="36"/>
  <c r="K31" i="36"/>
  <c r="K32" i="36"/>
  <c r="K28" i="36"/>
  <c r="K24" i="36"/>
  <c r="M25" i="36"/>
  <c r="K26" i="36"/>
  <c r="K27" i="36"/>
  <c r="K23" i="36"/>
  <c r="M19" i="36"/>
  <c r="K20" i="36"/>
  <c r="K21" i="36"/>
  <c r="M22" i="36"/>
  <c r="K18" i="36"/>
  <c r="M14" i="36"/>
  <c r="K15" i="36"/>
  <c r="K16" i="36"/>
  <c r="K17" i="36"/>
  <c r="K13" i="36"/>
  <c r="G13" i="36"/>
  <c r="L13" i="36" s="1"/>
  <c r="G9" i="36"/>
  <c r="G10" i="36"/>
  <c r="G11" i="36"/>
  <c r="G12" i="36"/>
  <c r="G8" i="36"/>
  <c r="G4" i="36"/>
  <c r="G5" i="36"/>
  <c r="G6" i="36"/>
  <c r="G7" i="36"/>
  <c r="G3" i="36"/>
  <c r="S24" i="36"/>
  <c r="S23" i="36"/>
  <c r="M9" i="36"/>
  <c r="M10" i="36"/>
  <c r="K11" i="36"/>
  <c r="K12" i="36"/>
  <c r="K8" i="36"/>
  <c r="K5" i="36"/>
  <c r="K4" i="36"/>
  <c r="M3" i="36"/>
  <c r="G18" i="36"/>
  <c r="L18" i="36" s="1"/>
  <c r="G23" i="36"/>
  <c r="L23" i="36" s="1"/>
  <c r="G28" i="36"/>
  <c r="L28" i="36" s="1"/>
  <c r="G33" i="36"/>
  <c r="L33" i="36" s="1"/>
  <c r="G38" i="36"/>
  <c r="R38" i="36" s="1"/>
  <c r="G14" i="36"/>
  <c r="L14" i="36" s="1"/>
  <c r="G19" i="36"/>
  <c r="L19" i="36" s="1"/>
  <c r="G24" i="36"/>
  <c r="L24" i="36" s="1"/>
  <c r="G29" i="36"/>
  <c r="R29" i="36" s="1"/>
  <c r="G34" i="36"/>
  <c r="L34" i="36" s="1"/>
  <c r="G39" i="36"/>
  <c r="L39" i="36" s="1"/>
  <c r="G15" i="36"/>
  <c r="L15" i="36" s="1"/>
  <c r="G20" i="36"/>
  <c r="L20" i="36" s="1"/>
  <c r="G25" i="36"/>
  <c r="L25" i="36" s="1"/>
  <c r="G30" i="36"/>
  <c r="R30" i="36" s="1"/>
  <c r="G35" i="36"/>
  <c r="R35" i="36" s="1"/>
  <c r="G40" i="36"/>
  <c r="R40" i="36" s="1"/>
  <c r="G16" i="36"/>
  <c r="L16" i="36" s="1"/>
  <c r="G21" i="36"/>
  <c r="L21" i="36" s="1"/>
  <c r="G26" i="36"/>
  <c r="L26" i="36" s="1"/>
  <c r="G31" i="36"/>
  <c r="L31" i="36" s="1"/>
  <c r="G36" i="36"/>
  <c r="L36" i="36" s="1"/>
  <c r="G41" i="36"/>
  <c r="L41" i="36" s="1"/>
  <c r="G17" i="36"/>
  <c r="L17" i="36" s="1"/>
  <c r="G22" i="36"/>
  <c r="L22" i="36" s="1"/>
  <c r="G27" i="36"/>
  <c r="L27" i="36" s="1"/>
  <c r="G32" i="36"/>
  <c r="L32" i="36" s="1"/>
  <c r="G37" i="36"/>
  <c r="L37" i="36" s="1"/>
  <c r="G42" i="36"/>
  <c r="L42" i="36" s="1"/>
  <c r="R26" i="36" l="1"/>
  <c r="R27" i="36"/>
  <c r="S55" i="8"/>
  <c r="S56" i="8"/>
  <c r="S57" i="8"/>
  <c r="S65" i="8"/>
  <c r="S52" i="8"/>
  <c r="S42" i="8"/>
  <c r="S58" i="8"/>
  <c r="S43" i="8"/>
  <c r="S59" i="8"/>
  <c r="S44" i="8"/>
  <c r="S60" i="8"/>
  <c r="S45" i="8"/>
  <c r="S61" i="8"/>
  <c r="S46" i="8"/>
  <c r="S62" i="8"/>
  <c r="S47" i="8"/>
  <c r="S63" i="8"/>
  <c r="S48" i="8"/>
  <c r="S64" i="8"/>
  <c r="S49" i="8"/>
  <c r="S50" i="8"/>
  <c r="S51" i="8"/>
  <c r="S68" i="8"/>
  <c r="S69" i="8"/>
  <c r="S41" i="8"/>
  <c r="S67" i="8"/>
  <c r="S54" i="8"/>
  <c r="S66" i="8"/>
  <c r="S53" i="8"/>
  <c r="R42" i="8"/>
  <c r="R58" i="8"/>
  <c r="R43" i="8"/>
  <c r="R59" i="8"/>
  <c r="R54" i="8"/>
  <c r="R55" i="8"/>
  <c r="R44" i="8"/>
  <c r="R60" i="8"/>
  <c r="R69" i="8"/>
  <c r="R45" i="8"/>
  <c r="R61" i="8"/>
  <c r="R52" i="8"/>
  <c r="R53" i="8"/>
  <c r="R41" i="8"/>
  <c r="R56" i="8"/>
  <c r="R46" i="8"/>
  <c r="R62" i="8"/>
  <c r="R47" i="8"/>
  <c r="R63" i="8"/>
  <c r="R48" i="8"/>
  <c r="R64" i="8"/>
  <c r="R49" i="8"/>
  <c r="R65" i="8"/>
  <c r="R50" i="8"/>
  <c r="R66" i="8"/>
  <c r="R51" i="8"/>
  <c r="R67" i="8"/>
  <c r="R68" i="8"/>
  <c r="R57" i="8"/>
  <c r="K35" i="36"/>
  <c r="K33" i="36"/>
  <c r="Q37" i="36"/>
  <c r="Q34" i="36"/>
  <c r="S42" i="36"/>
  <c r="L30" i="36"/>
  <c r="S41" i="36"/>
  <c r="M24" i="36"/>
  <c r="S35" i="36"/>
  <c r="R41" i="36"/>
  <c r="M4" i="36"/>
  <c r="S34" i="36"/>
  <c r="R32" i="36"/>
  <c r="Q42" i="36"/>
  <c r="M13" i="36"/>
  <c r="Q41" i="36"/>
  <c r="M40" i="36"/>
  <c r="R42" i="36"/>
  <c r="S33" i="36"/>
  <c r="K22" i="36"/>
  <c r="R37" i="36"/>
  <c r="Q32" i="36"/>
  <c r="M32" i="36"/>
  <c r="M21" i="36"/>
  <c r="R33" i="36"/>
  <c r="K3" i="36"/>
  <c r="K41" i="36"/>
  <c r="L38" i="36"/>
  <c r="M27" i="36"/>
  <c r="S38" i="36"/>
  <c r="Q40" i="36"/>
  <c r="Q24" i="36"/>
  <c r="M37" i="36"/>
  <c r="K25" i="36"/>
  <c r="K14" i="36"/>
  <c r="R34" i="36"/>
  <c r="K38" i="36"/>
  <c r="L35" i="36"/>
  <c r="K30" i="36"/>
  <c r="M16" i="36"/>
  <c r="R24" i="36"/>
  <c r="L40" i="36"/>
  <c r="K19" i="36"/>
  <c r="S40" i="36"/>
  <c r="S32" i="36"/>
  <c r="R39" i="36"/>
  <c r="R31" i="36"/>
  <c r="R23" i="36"/>
  <c r="Q39" i="36"/>
  <c r="Q31" i="36"/>
  <c r="Q23" i="36"/>
  <c r="M11" i="36"/>
  <c r="K9" i="36"/>
  <c r="M42" i="36"/>
  <c r="M34" i="36"/>
  <c r="L29" i="36"/>
  <c r="M26" i="36"/>
  <c r="M18" i="36"/>
  <c r="K10" i="36"/>
  <c r="M29" i="36"/>
  <c r="S39" i="36"/>
  <c r="S31" i="36"/>
  <c r="Q30" i="36"/>
  <c r="M8" i="36"/>
  <c r="M39" i="36"/>
  <c r="M31" i="36"/>
  <c r="M23" i="36"/>
  <c r="M15" i="36"/>
  <c r="S30" i="36"/>
  <c r="Q29" i="36"/>
  <c r="M5" i="36"/>
  <c r="M36" i="36"/>
  <c r="M28" i="36"/>
  <c r="M20" i="36"/>
  <c r="M12" i="36"/>
  <c r="S37" i="36"/>
  <c r="S29" i="36"/>
  <c r="R36" i="36"/>
  <c r="R28" i="36"/>
  <c r="Q36" i="36"/>
  <c r="Q28" i="36"/>
  <c r="M17" i="36"/>
  <c r="S36" i="36"/>
  <c r="Q35" i="36"/>
  <c r="A51" i="15"/>
  <c r="A52" i="15"/>
  <c r="A53" i="15"/>
  <c r="A54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31" i="15"/>
  <c r="I27" i="19" l="1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I4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27" i="15"/>
  <c r="D54" i="15" s="1"/>
  <c r="I26" i="15"/>
  <c r="D53" i="15" s="1"/>
  <c r="I25" i="15"/>
  <c r="D52" i="15" s="1"/>
  <c r="I24" i="15"/>
  <c r="D51" i="15" s="1"/>
  <c r="I23" i="15"/>
  <c r="D50" i="15" s="1"/>
  <c r="I22" i="15"/>
  <c r="D49" i="15" s="1"/>
  <c r="I21" i="15"/>
  <c r="D48" i="15" s="1"/>
  <c r="I20" i="15"/>
  <c r="D47" i="15" s="1"/>
  <c r="I19" i="15"/>
  <c r="D46" i="15" s="1"/>
  <c r="I18" i="15"/>
  <c r="D45" i="15" s="1"/>
  <c r="I17" i="15"/>
  <c r="D44" i="15" s="1"/>
  <c r="I16" i="15"/>
  <c r="D43" i="15" s="1"/>
  <c r="I15" i="15"/>
  <c r="D42" i="15" s="1"/>
  <c r="I14" i="15"/>
  <c r="D41" i="15" s="1"/>
  <c r="I13" i="15"/>
  <c r="D40" i="15" s="1"/>
  <c r="I12" i="15"/>
  <c r="D39" i="15" s="1"/>
  <c r="I11" i="15"/>
  <c r="D38" i="15" s="1"/>
  <c r="I10" i="15"/>
  <c r="D37" i="15" s="1"/>
  <c r="I9" i="15"/>
  <c r="D36" i="15" s="1"/>
  <c r="I8" i="15"/>
  <c r="D35" i="15" s="1"/>
  <c r="I7" i="15"/>
  <c r="D34" i="15" s="1"/>
  <c r="I6" i="15"/>
  <c r="D33" i="15" s="1"/>
  <c r="I5" i="15"/>
  <c r="D32" i="15" s="1"/>
  <c r="I4" i="15"/>
  <c r="D31" i="15" s="1"/>
  <c r="L14" i="12" a="1"/>
  <c r="L14" i="12" s="1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L13" i="12" s="1" a="1"/>
  <c r="L13" i="12" s="1"/>
  <c r="I8" i="12"/>
  <c r="I7" i="12"/>
  <c r="I6" i="12"/>
  <c r="I5" i="12"/>
  <c r="I4" i="12"/>
  <c r="L4" i="17" l="1"/>
  <c r="L5" i="17" s="1"/>
  <c r="L6" i="17" s="1"/>
  <c r="L7" i="17" s="1"/>
  <c r="L8" i="17" s="1"/>
  <c r="L9" i="17" s="1"/>
  <c r="L10" i="17" s="1"/>
  <c r="L11" i="17" s="1"/>
  <c r="L12" i="17" s="1"/>
  <c r="L13" i="17" s="1"/>
  <c r="AE4" i="19"/>
  <c r="AE5" i="19" s="1"/>
  <c r="AE6" i="19" s="1"/>
  <c r="AE7" i="19" s="1"/>
  <c r="AE8" i="19" s="1"/>
  <c r="AE9" i="19" s="1"/>
  <c r="AE10" i="19" s="1"/>
  <c r="AE11" i="19" s="1"/>
  <c r="AE12" i="19" s="1"/>
  <c r="AE13" i="19" s="1"/>
  <c r="H24" i="13" l="1"/>
  <c r="H23" i="13"/>
  <c r="H22" i="13"/>
  <c r="H21" i="13"/>
  <c r="H20" i="13"/>
  <c r="G6" i="13" l="1"/>
  <c r="H6" i="13"/>
  <c r="J6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5" i="13"/>
  <c r="N4" i="13"/>
  <c r="F5" i="19" l="1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4" i="19"/>
  <c r="J27" i="19"/>
  <c r="H27" i="19"/>
  <c r="G27" i="19"/>
  <c r="J26" i="19"/>
  <c r="H26" i="19"/>
  <c r="G26" i="19"/>
  <c r="J25" i="19"/>
  <c r="H25" i="19"/>
  <c r="G25" i="19"/>
  <c r="J24" i="19"/>
  <c r="H24" i="19"/>
  <c r="G24" i="19"/>
  <c r="J23" i="19"/>
  <c r="H23" i="19"/>
  <c r="G23" i="19"/>
  <c r="J22" i="19"/>
  <c r="H22" i="19"/>
  <c r="G22" i="19"/>
  <c r="J21" i="19"/>
  <c r="H21" i="19"/>
  <c r="G21" i="19"/>
  <c r="J20" i="19"/>
  <c r="H20" i="19"/>
  <c r="G20" i="19"/>
  <c r="J19" i="19"/>
  <c r="H19" i="19"/>
  <c r="G19" i="19"/>
  <c r="J18" i="19"/>
  <c r="H18" i="19"/>
  <c r="G18" i="19"/>
  <c r="J17" i="19"/>
  <c r="H17" i="19"/>
  <c r="G17" i="19"/>
  <c r="J16" i="19"/>
  <c r="H16" i="19"/>
  <c r="G16" i="19"/>
  <c r="J15" i="19"/>
  <c r="H15" i="19"/>
  <c r="G15" i="19"/>
  <c r="J14" i="19"/>
  <c r="H14" i="19"/>
  <c r="G14" i="19"/>
  <c r="J13" i="19"/>
  <c r="H13" i="19"/>
  <c r="G13" i="19"/>
  <c r="J12" i="19"/>
  <c r="H12" i="19"/>
  <c r="G12" i="19"/>
  <c r="J11" i="19"/>
  <c r="H11" i="19"/>
  <c r="G11" i="19"/>
  <c r="J10" i="19"/>
  <c r="H10" i="19"/>
  <c r="G10" i="19"/>
  <c r="J9" i="19"/>
  <c r="H9" i="19"/>
  <c r="G9" i="19"/>
  <c r="J8" i="19"/>
  <c r="H8" i="19"/>
  <c r="G8" i="19"/>
  <c r="J7" i="19"/>
  <c r="H7" i="19"/>
  <c r="G7" i="19"/>
  <c r="J6" i="19"/>
  <c r="H6" i="19"/>
  <c r="G6" i="19"/>
  <c r="J5" i="19"/>
  <c r="H5" i="19"/>
  <c r="G5" i="19"/>
  <c r="J4" i="19"/>
  <c r="H4" i="19"/>
  <c r="G4" i="19"/>
  <c r="L7" i="19" l="1"/>
  <c r="L6" i="19"/>
  <c r="L5" i="19"/>
  <c r="L13" i="19"/>
  <c r="L12" i="19"/>
  <c r="L11" i="19"/>
  <c r="L18" i="19"/>
  <c r="L19" i="19"/>
  <c r="L17" i="19"/>
  <c r="G5" i="15" l="1"/>
  <c r="B32" i="15" s="1"/>
  <c r="H5" i="15"/>
  <c r="C32" i="15" s="1"/>
  <c r="J5" i="15"/>
  <c r="E32" i="15" s="1"/>
  <c r="G6" i="15"/>
  <c r="B33" i="15" s="1"/>
  <c r="H6" i="15"/>
  <c r="C33" i="15" s="1"/>
  <c r="J6" i="15"/>
  <c r="E33" i="15" s="1"/>
  <c r="G7" i="15"/>
  <c r="B34" i="15" s="1"/>
  <c r="H7" i="15"/>
  <c r="C34" i="15" s="1"/>
  <c r="J7" i="15"/>
  <c r="E34" i="15" s="1"/>
  <c r="G8" i="15"/>
  <c r="B35" i="15" s="1"/>
  <c r="H8" i="15"/>
  <c r="C35" i="15" s="1"/>
  <c r="J8" i="15"/>
  <c r="E35" i="15" s="1"/>
  <c r="G9" i="15"/>
  <c r="B36" i="15" s="1"/>
  <c r="H9" i="15"/>
  <c r="C36" i="15" s="1"/>
  <c r="J9" i="15"/>
  <c r="E36" i="15" s="1"/>
  <c r="G10" i="15"/>
  <c r="B37" i="15" s="1"/>
  <c r="H10" i="15"/>
  <c r="C37" i="15" s="1"/>
  <c r="J10" i="15"/>
  <c r="E37" i="15" s="1"/>
  <c r="G11" i="15"/>
  <c r="B38" i="15" s="1"/>
  <c r="H11" i="15"/>
  <c r="C38" i="15" s="1"/>
  <c r="J11" i="15"/>
  <c r="E38" i="15" s="1"/>
  <c r="G12" i="15"/>
  <c r="B39" i="15" s="1"/>
  <c r="H12" i="15"/>
  <c r="C39" i="15" s="1"/>
  <c r="J12" i="15"/>
  <c r="E39" i="15" s="1"/>
  <c r="G13" i="15"/>
  <c r="B40" i="15" s="1"/>
  <c r="H13" i="15"/>
  <c r="C40" i="15" s="1"/>
  <c r="J13" i="15"/>
  <c r="E40" i="15" s="1"/>
  <c r="G14" i="15"/>
  <c r="B41" i="15" s="1"/>
  <c r="H14" i="15"/>
  <c r="C41" i="15" s="1"/>
  <c r="J14" i="15"/>
  <c r="E41" i="15" s="1"/>
  <c r="G15" i="15"/>
  <c r="B42" i="15" s="1"/>
  <c r="H15" i="15"/>
  <c r="C42" i="15" s="1"/>
  <c r="J15" i="15"/>
  <c r="E42" i="15" s="1"/>
  <c r="G16" i="15"/>
  <c r="B43" i="15" s="1"/>
  <c r="H16" i="15"/>
  <c r="C43" i="15" s="1"/>
  <c r="J16" i="15"/>
  <c r="E43" i="15" s="1"/>
  <c r="G17" i="15"/>
  <c r="B44" i="15" s="1"/>
  <c r="H17" i="15"/>
  <c r="C44" i="15" s="1"/>
  <c r="J17" i="15"/>
  <c r="E44" i="15" s="1"/>
  <c r="G18" i="15"/>
  <c r="B45" i="15" s="1"/>
  <c r="H18" i="15"/>
  <c r="C45" i="15" s="1"/>
  <c r="J18" i="15"/>
  <c r="E45" i="15" s="1"/>
  <c r="G19" i="15"/>
  <c r="B46" i="15" s="1"/>
  <c r="H19" i="15"/>
  <c r="C46" i="15" s="1"/>
  <c r="J19" i="15"/>
  <c r="E46" i="15" s="1"/>
  <c r="G20" i="15"/>
  <c r="B47" i="15" s="1"/>
  <c r="H20" i="15"/>
  <c r="C47" i="15" s="1"/>
  <c r="J20" i="15"/>
  <c r="E47" i="15" s="1"/>
  <c r="G21" i="15"/>
  <c r="B48" i="15" s="1"/>
  <c r="H21" i="15"/>
  <c r="C48" i="15" s="1"/>
  <c r="J21" i="15"/>
  <c r="E48" i="15" s="1"/>
  <c r="G22" i="15"/>
  <c r="B49" i="15" s="1"/>
  <c r="H22" i="15"/>
  <c r="C49" i="15" s="1"/>
  <c r="J22" i="15"/>
  <c r="E49" i="15" s="1"/>
  <c r="G23" i="15"/>
  <c r="B50" i="15" s="1"/>
  <c r="H23" i="15"/>
  <c r="C50" i="15" s="1"/>
  <c r="J23" i="15"/>
  <c r="E50" i="15" s="1"/>
  <c r="G24" i="15"/>
  <c r="B51" i="15" s="1"/>
  <c r="H24" i="15"/>
  <c r="C51" i="15" s="1"/>
  <c r="J24" i="15"/>
  <c r="E51" i="15" s="1"/>
  <c r="G25" i="15"/>
  <c r="B52" i="15" s="1"/>
  <c r="H25" i="15"/>
  <c r="C52" i="15" s="1"/>
  <c r="J25" i="15"/>
  <c r="E52" i="15" s="1"/>
  <c r="G26" i="15"/>
  <c r="B53" i="15" s="1"/>
  <c r="H26" i="15"/>
  <c r="C53" i="15" s="1"/>
  <c r="J26" i="15"/>
  <c r="E53" i="15" s="1"/>
  <c r="G27" i="15"/>
  <c r="B54" i="15" s="1"/>
  <c r="H27" i="15"/>
  <c r="C54" i="15" s="1"/>
  <c r="J27" i="15"/>
  <c r="E54" i="15" s="1"/>
  <c r="H4" i="15"/>
  <c r="C31" i="15" s="1"/>
  <c r="J4" i="15"/>
  <c r="E31" i="15" s="1"/>
  <c r="G4" i="15"/>
  <c r="B31" i="15" s="1"/>
  <c r="L10" i="15" l="1"/>
  <c r="L11" i="15"/>
  <c r="L6" i="15"/>
  <c r="L5" i="15"/>
  <c r="G5" i="13" l="1"/>
  <c r="H5" i="13"/>
  <c r="J5" i="13"/>
  <c r="G7" i="13"/>
  <c r="H7" i="13"/>
  <c r="J7" i="13"/>
  <c r="G8" i="13"/>
  <c r="H8" i="13"/>
  <c r="J8" i="13"/>
  <c r="G9" i="13"/>
  <c r="H9" i="13"/>
  <c r="J9" i="13"/>
  <c r="G10" i="13"/>
  <c r="H10" i="13"/>
  <c r="J10" i="13"/>
  <c r="G11" i="13"/>
  <c r="H11" i="13"/>
  <c r="J11" i="13"/>
  <c r="G12" i="13"/>
  <c r="H12" i="13"/>
  <c r="J12" i="13"/>
  <c r="G13" i="13"/>
  <c r="H13" i="13"/>
  <c r="J13" i="13"/>
  <c r="G14" i="13"/>
  <c r="H14" i="13"/>
  <c r="J14" i="13"/>
  <c r="G15" i="13"/>
  <c r="H15" i="13"/>
  <c r="J15" i="13"/>
  <c r="G16" i="13"/>
  <c r="H16" i="13"/>
  <c r="J16" i="13"/>
  <c r="G17" i="13"/>
  <c r="H17" i="13"/>
  <c r="J17" i="13"/>
  <c r="G18" i="13"/>
  <c r="H18" i="13"/>
  <c r="J18" i="13"/>
  <c r="G19" i="13"/>
  <c r="H19" i="13"/>
  <c r="J19" i="13"/>
  <c r="G20" i="13"/>
  <c r="J20" i="13"/>
  <c r="G21" i="13"/>
  <c r="J21" i="13"/>
  <c r="G22" i="13"/>
  <c r="J22" i="13"/>
  <c r="G23" i="13"/>
  <c r="J23" i="13"/>
  <c r="G24" i="13"/>
  <c r="J24" i="13"/>
  <c r="H4" i="13"/>
  <c r="J4" i="13"/>
  <c r="G4" i="13"/>
  <c r="L11" i="13" l="1"/>
  <c r="G5" i="12"/>
  <c r="H5" i="12"/>
  <c r="J5" i="12"/>
  <c r="G6" i="12"/>
  <c r="H6" i="12"/>
  <c r="J6" i="12"/>
  <c r="G7" i="12"/>
  <c r="H7" i="12"/>
  <c r="J7" i="12"/>
  <c r="G8" i="12"/>
  <c r="H8" i="12"/>
  <c r="J8" i="12"/>
  <c r="G9" i="12"/>
  <c r="H9" i="12"/>
  <c r="J9" i="12"/>
  <c r="G10" i="12"/>
  <c r="H10" i="12"/>
  <c r="J10" i="12"/>
  <c r="G11" i="12"/>
  <c r="H11" i="12"/>
  <c r="J11" i="12"/>
  <c r="G12" i="12"/>
  <c r="H12" i="12"/>
  <c r="J12" i="12"/>
  <c r="G13" i="12"/>
  <c r="H13" i="12"/>
  <c r="J13" i="12"/>
  <c r="G14" i="12"/>
  <c r="H14" i="12"/>
  <c r="J14" i="12"/>
  <c r="G15" i="12"/>
  <c r="H15" i="12"/>
  <c r="J15" i="12"/>
  <c r="G16" i="12"/>
  <c r="H16" i="12"/>
  <c r="J16" i="12"/>
  <c r="G17" i="12"/>
  <c r="H17" i="12"/>
  <c r="J17" i="12"/>
  <c r="G18" i="12"/>
  <c r="H18" i="12"/>
  <c r="J18" i="12"/>
  <c r="G19" i="12"/>
  <c r="H19" i="12"/>
  <c r="J19" i="12"/>
  <c r="G20" i="12"/>
  <c r="H20" i="12"/>
  <c r="J20" i="12"/>
  <c r="G21" i="12"/>
  <c r="H21" i="12"/>
  <c r="J21" i="12"/>
  <c r="G22" i="12"/>
  <c r="H22" i="12"/>
  <c r="J22" i="12"/>
  <c r="G23" i="12"/>
  <c r="H23" i="12"/>
  <c r="J23" i="12"/>
  <c r="G24" i="12"/>
  <c r="H24" i="12"/>
  <c r="J24" i="12"/>
  <c r="G25" i="12"/>
  <c r="H25" i="12"/>
  <c r="J25" i="12"/>
  <c r="G26" i="12"/>
  <c r="H26" i="12"/>
  <c r="J26" i="12"/>
  <c r="G27" i="12"/>
  <c r="H27" i="12"/>
  <c r="J27" i="12"/>
  <c r="H4" i="12"/>
  <c r="J4" i="12"/>
  <c r="G4" i="12"/>
  <c r="L5" i="12" l="1" a="1"/>
  <c r="L5" i="12" s="1"/>
  <c r="L6" i="12"/>
  <c r="L17" i="12"/>
  <c r="L18" i="12"/>
  <c r="L10" i="12"/>
  <c r="L9" i="12"/>
  <c r="L22" i="13"/>
  <c r="L5" i="13"/>
  <c r="L16" i="13" l="1" a="1"/>
  <c r="L16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tc={36003C06-38C7-4E66-8406-59BA3354BE96}</author>
    <author>tc={2589B7D4-AD04-4DA9-989C-8483456B5F56}</author>
    <author>tc={E1238718-1ECD-4D8A-AF6F-FBE5B15BF82A}</author>
    <author>tc={76E01E6A-7AAD-4BB0-8444-11FCBFE38E94}</author>
  </authors>
  <commentList>
    <comment ref="AE13" authorId="0" shapeId="0" xr:uid="{36003C06-38C7-4E66-8406-59BA3354BE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249
</t>
      </text>
    </comment>
    <comment ref="AE137" authorId="1" shapeId="0" xr:uid="{2589B7D4-AD04-4DA9-989C-8483456B5F56}">
      <text>
        <t>[Threaded comment]
Your version of Excel allows you to read this threaded comment; however, any edits to it will get removed if the file is opened in a newer version of Excel. Learn more: https://go.microsoft.com/fwlink/?linkid=870924
Comment:
    349</t>
      </text>
    </comment>
    <comment ref="AM137" authorId="2" shapeId="0" xr:uid="{E1238718-1ECD-4D8A-AF6F-FBE5B15BF82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302
</t>
      </text>
    </comment>
    <comment ref="AE180" authorId="3" shapeId="0" xr:uid="{76E01E6A-7AAD-4BB0-8444-11FCBFE38E94}">
      <text>
        <t>[Threaded comment]
Your version of Excel allows you to read this threaded comment; however, any edits to it will get removed if the file is opened in a newer version of Excel. Learn more: https://go.microsoft.com/fwlink/?linkid=870924
Comment:
    306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6CA3C-C964-463C-B0DF-241C39A60A91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E6947E6-FDA9-4749-9C36-A8B07A74562B}" name="WorksheetConnection_Residential BE!$Q$59:$S$69" type="102" refreshedVersion="7" minRefreshableVersion="5">
    <extLst>
      <ext xmlns:x15="http://schemas.microsoft.com/office/spreadsheetml/2010/11/main" uri="{DE250136-89BD-433C-8126-D09CA5730AF9}">
        <x15:connection id="Range">
          <x15:rangePr sourceName="_xlcn.WorksheetConnection_ResidentialBEQ59S6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<sst xmlns="http://schemas.openxmlformats.org/spreadsheetml/2006/main" count="664" uniqueCount="105">
  <si>
    <t>Lifetime CO2 emissions</t>
  </si>
  <si>
    <t>(mil£)</t>
  </si>
  <si>
    <t>(£/MWh)</t>
  </si>
  <si>
    <t>tonnes</t>
  </si>
  <si>
    <t>Houses</t>
  </si>
  <si>
    <t>Decentralised</t>
  </si>
  <si>
    <t>DH</t>
  </si>
  <si>
    <t>Connections</t>
  </si>
  <si>
    <t>Residential</t>
  </si>
  <si>
    <t>Restaurant/pub/bar</t>
  </si>
  <si>
    <t>Office</t>
  </si>
  <si>
    <t>Retail</t>
  </si>
  <si>
    <t>Hotel</t>
  </si>
  <si>
    <t>Education</t>
  </si>
  <si>
    <t>Public/Community</t>
  </si>
  <si>
    <t>Percentages of the AHD</t>
  </si>
  <si>
    <t>Difference</t>
  </si>
  <si>
    <t>k</t>
  </si>
  <si>
    <t>B</t>
  </si>
  <si>
    <t>C1</t>
  </si>
  <si>
    <t>C2</t>
  </si>
  <si>
    <t>300 Dwellings</t>
  </si>
  <si>
    <t>Number of Dwellings</t>
  </si>
  <si>
    <t>300 Dwellings mixed - Scenario 0</t>
  </si>
  <si>
    <t>Number of Properties</t>
  </si>
  <si>
    <t>Percentages of the Properties</t>
  </si>
  <si>
    <t>Absolute</t>
  </si>
  <si>
    <t>AHD = 200%</t>
  </si>
  <si>
    <t>AL</t>
  </si>
  <si>
    <t>x^0.5</t>
  </si>
  <si>
    <t>AHD = 300%</t>
  </si>
  <si>
    <t xml:space="preserve">Total lifetime costs 
without social (NPV) </t>
  </si>
  <si>
    <t xml:space="preserve">Total lifetime costs with social (NPV) </t>
  </si>
  <si>
    <t xml:space="preserve">Lifetime LCOE without socila </t>
  </si>
  <si>
    <t>Lifetime LCOE with social (£/MWh)</t>
  </si>
  <si>
    <t xml:space="preserve">AHD = 100% </t>
  </si>
  <si>
    <t>Connections per property</t>
  </si>
  <si>
    <t>AHD Selection</t>
  </si>
  <si>
    <t>Selection</t>
  </si>
  <si>
    <t>Density Houses/ Distance between properties</t>
  </si>
  <si>
    <t>Offset for Macro</t>
  </si>
  <si>
    <t>ASHP</t>
  </si>
  <si>
    <t>GB</t>
  </si>
  <si>
    <t>AN</t>
  </si>
  <si>
    <t>Density Houses per hectare</t>
  </si>
  <si>
    <t>Number of connections</t>
  </si>
  <si>
    <t>CAPEX Sensitivity</t>
  </si>
  <si>
    <t>OPEX Sensitivity</t>
  </si>
  <si>
    <t>Discount Rate Sensitivity</t>
  </si>
  <si>
    <t>Network 2 (Small residential)</t>
  </si>
  <si>
    <t>40 year LCOE</t>
  </si>
  <si>
    <t>Network 1 (Ramboll mix development)</t>
  </si>
  <si>
    <t>DH - Network 1</t>
  </si>
  <si>
    <t>AN - Network 1</t>
  </si>
  <si>
    <t>ASHP - Network 1</t>
  </si>
  <si>
    <t>GB - Network 1</t>
  </si>
  <si>
    <t>DH - Network 2</t>
  </si>
  <si>
    <t>AN - Network 2</t>
  </si>
  <si>
    <t>ASHP - Network 2</t>
  </si>
  <si>
    <t>GB - Network 2</t>
  </si>
  <si>
    <t>Density</t>
  </si>
  <si>
    <t>AN-ASHP</t>
  </si>
  <si>
    <t>AN-GB</t>
  </si>
  <si>
    <t>AN-DH</t>
  </si>
  <si>
    <t>DH-GB</t>
  </si>
  <si>
    <t>DH-ASHP</t>
  </si>
  <si>
    <t>Fuel Price Sensitivity</t>
  </si>
  <si>
    <t>SCOP Sensitivity</t>
  </si>
  <si>
    <t>BEP ASHP</t>
  </si>
  <si>
    <t>BEP  - DATA</t>
  </si>
  <si>
    <t>BEP GB</t>
  </si>
  <si>
    <t>BEP Example</t>
  </si>
  <si>
    <t>COP Sensitivity</t>
  </si>
  <si>
    <t>CAPEX</t>
  </si>
  <si>
    <t>DH-AN</t>
  </si>
  <si>
    <t>Reference</t>
  </si>
  <si>
    <t>OPEX</t>
  </si>
  <si>
    <t xml:space="preserve">Fuel Price </t>
  </si>
  <si>
    <t>BEP  Sens - DATA - CAPEX</t>
  </si>
  <si>
    <t>BEP  Sens - DATA - OPEX</t>
  </si>
  <si>
    <t>BEP  Sens - DATA - Fuel Price</t>
  </si>
  <si>
    <t>BEP  Sens - DATA - COP</t>
  </si>
  <si>
    <t>BEP  Sens - DATA - Discount rate</t>
  </si>
  <si>
    <t>ASHP - CAPEX</t>
  </si>
  <si>
    <t>AN - CAPEX</t>
  </si>
  <si>
    <t>DH - CAPEX</t>
  </si>
  <si>
    <t>ASHP - Discount Rate</t>
  </si>
  <si>
    <t>AN - Discount Rate</t>
  </si>
  <si>
    <t>DH - Discount Rate</t>
  </si>
  <si>
    <t>ASHP - COP</t>
  </si>
  <si>
    <t>AN - COP</t>
  </si>
  <si>
    <t>DH - COP</t>
  </si>
  <si>
    <t>ASHP - Fuel Price</t>
  </si>
  <si>
    <t>AN - Fuel Price</t>
  </si>
  <si>
    <t>DH - Fuel Price</t>
  </si>
  <si>
    <t>ASHP - OPEX</t>
  </si>
  <si>
    <t>AN - OPEX</t>
  </si>
  <si>
    <t>DH - OPEX</t>
  </si>
  <si>
    <t>BEP AN</t>
  </si>
  <si>
    <t>BEP ASHP-DH</t>
  </si>
  <si>
    <t>GB - CAPEX</t>
  </si>
  <si>
    <t>GB - OPEX</t>
  </si>
  <si>
    <t>GB - Fuel Price</t>
  </si>
  <si>
    <t>GB - COP</t>
  </si>
  <si>
    <t>GB - Discount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</si>
</sst>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00"/>
    <numFmt numFmtId="166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indexed="64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43" fontId="1" fillId="0" borderId="0" applyFont="0" applyFill="0" applyBorder="0" applyAlignment="0" applyProtection="0"/>
  </cellStyleXfs>
  <cellXfs count="91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6" fillId="3" borderId="7" xfId="1" applyFont="1" applyFill="1" applyBorder="1" applyAlignment="1">
      <alignment horizontal="left" vertical="top"/>
    </xf>
    <xf numFmtId="0" fontId="6" fillId="3" borderId="9" xfId="1" applyFont="1" applyFill="1" applyBorder="1" applyAlignment="1">
      <alignment horizontal="left" vertical="top"/>
    </xf>
    <xf numFmtId="0" fontId="3" fillId="2" borderId="1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0" fillId="5" borderId="0" xfId="0" applyFill="1"/>
    <xf numFmtId="0" fontId="3" fillId="2" borderId="16" xfId="0" applyFont="1" applyFill="1" applyBorder="1" applyAlignment="1">
      <alignment horizontal="center" vertical="center"/>
    </xf>
    <xf numFmtId="2" fontId="8" fillId="4" borderId="15" xfId="3" applyNumberFormat="1" applyFont="1"/>
    <xf numFmtId="0" fontId="3" fillId="2" borderId="17" xfId="0" applyFont="1" applyFill="1" applyBorder="1" applyAlignment="1">
      <alignment horizontal="center" vertical="center"/>
    </xf>
    <xf numFmtId="2" fontId="3" fillId="2" borderId="2" xfId="2" applyNumberFormat="1" applyFont="1" applyFill="1" applyBorder="1" applyAlignment="1">
      <alignment horizontal="center" vertical="center"/>
    </xf>
    <xf numFmtId="0" fontId="6" fillId="3" borderId="0" xfId="1" applyFont="1" applyFill="1" applyBorder="1" applyAlignment="1">
      <alignment horizontal="left" vertical="top"/>
    </xf>
    <xf numFmtId="0" fontId="6" fillId="5" borderId="7" xfId="1" applyFont="1" applyFill="1" applyBorder="1" applyAlignment="1">
      <alignment horizontal="left" vertical="top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164" fontId="0" fillId="5" borderId="0" xfId="0" applyNumberFormat="1" applyFill="1"/>
    <xf numFmtId="164" fontId="7" fillId="0" borderId="4" xfId="0" applyNumberFormat="1" applyFont="1" applyBorder="1" applyAlignment="1">
      <alignment horizontal="center" vertical="center"/>
    </xf>
    <xf numFmtId="165" fontId="0" fillId="5" borderId="0" xfId="0" applyNumberFormat="1" applyFill="1"/>
    <xf numFmtId="2" fontId="0" fillId="5" borderId="0" xfId="0" applyNumberFormat="1" applyFill="1"/>
    <xf numFmtId="0" fontId="7" fillId="5" borderId="4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9" fillId="5" borderId="0" xfId="0" applyFont="1" applyFill="1"/>
    <xf numFmtId="9" fontId="0" fillId="5" borderId="0" xfId="2" applyFont="1" applyFill="1"/>
    <xf numFmtId="2" fontId="0" fillId="5" borderId="0" xfId="2" applyNumberFormat="1" applyFont="1" applyFill="1"/>
    <xf numFmtId="2" fontId="7" fillId="5" borderId="4" xfId="0" applyNumberFormat="1" applyFont="1" applyFill="1" applyBorder="1" applyAlignment="1">
      <alignment horizontal="center" vertical="center"/>
    </xf>
    <xf numFmtId="2" fontId="4" fillId="5" borderId="4" xfId="2" applyNumberFormat="1" applyFont="1" applyFill="1" applyBorder="1" applyAlignment="1">
      <alignment horizontal="center" vertical="center"/>
    </xf>
    <xf numFmtId="165" fontId="4" fillId="5" borderId="4" xfId="2" applyNumberFormat="1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" fontId="4" fillId="5" borderId="4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/>
    </xf>
    <xf numFmtId="1" fontId="7" fillId="0" borderId="6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9" fontId="0" fillId="5" borderId="0" xfId="0" applyNumberFormat="1" applyFill="1"/>
    <xf numFmtId="0" fontId="3" fillId="2" borderId="17" xfId="0" applyFont="1" applyFill="1" applyBorder="1" applyAlignment="1">
      <alignment vertical="center" wrapText="1"/>
    </xf>
    <xf numFmtId="0" fontId="3" fillId="2" borderId="0" xfId="0" applyFont="1" applyFill="1" applyAlignment="1">
      <alignment vertical="center" wrapText="1"/>
    </xf>
    <xf numFmtId="1" fontId="0" fillId="5" borderId="0" xfId="0" applyNumberFormat="1" applyFill="1"/>
    <xf numFmtId="0" fontId="10" fillId="5" borderId="20" xfId="0" applyFont="1" applyFill="1" applyBorder="1" applyAlignment="1">
      <alignment horizontal="center"/>
    </xf>
    <xf numFmtId="43" fontId="11" fillId="5" borderId="20" xfId="4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9" fontId="11" fillId="5" borderId="20" xfId="4" applyNumberFormat="1" applyFont="1" applyFill="1" applyBorder="1" applyAlignment="1">
      <alignment horizontal="center"/>
    </xf>
    <xf numFmtId="0" fontId="3" fillId="6" borderId="21" xfId="0" applyFont="1" applyFill="1" applyBorder="1" applyAlignment="1">
      <alignment vertical="center"/>
    </xf>
    <xf numFmtId="1" fontId="0" fillId="0" borderId="0" xfId="0" applyNumberFormat="1"/>
    <xf numFmtId="0" fontId="3" fillId="6" borderId="4" xfId="0" applyFont="1" applyFill="1" applyBorder="1" applyAlignment="1">
      <alignment horizontal="center" vertical="center"/>
    </xf>
    <xf numFmtId="2" fontId="11" fillId="5" borderId="20" xfId="0" applyNumberFormat="1" applyFont="1" applyFill="1" applyBorder="1" applyAlignment="1">
      <alignment horizontal="center"/>
    </xf>
    <xf numFmtId="1" fontId="11" fillId="5" borderId="20" xfId="0" applyNumberFormat="1" applyFont="1" applyFill="1" applyBorder="1" applyAlignment="1">
      <alignment horizontal="center"/>
    </xf>
    <xf numFmtId="9" fontId="11" fillId="5" borderId="20" xfId="0" applyNumberFormat="1" applyFont="1" applyFill="1" applyBorder="1" applyAlignment="1">
      <alignment horizontal="center"/>
    </xf>
    <xf numFmtId="166" fontId="11" fillId="5" borderId="20" xfId="4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 vertical="center" wrapText="1"/>
    </xf>
    <xf numFmtId="166" fontId="10" fillId="5" borderId="20" xfId="4" applyNumberFormat="1" applyFont="1" applyFill="1" applyBorder="1" applyAlignment="1">
      <alignment horizontal="left"/>
    </xf>
    <xf numFmtId="0" fontId="0" fillId="0" borderId="0" xfId="0" applyAlignment="1">
      <alignment wrapText="1"/>
    </xf>
    <xf numFmtId="43" fontId="0" fillId="5" borderId="4" xfId="4" applyFont="1" applyFill="1" applyBorder="1"/>
    <xf numFmtId="43" fontId="9" fillId="5" borderId="4" xfId="4" applyFont="1" applyFill="1" applyBorder="1"/>
    <xf numFmtId="166" fontId="0" fillId="5" borderId="4" xfId="4" applyNumberFormat="1" applyFont="1" applyFill="1" applyBorder="1"/>
    <xf numFmtId="0" fontId="3" fillId="7" borderId="4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1" borderId="4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 wrapText="1"/>
    </xf>
    <xf numFmtId="166" fontId="11" fillId="5" borderId="0" xfId="4" applyNumberFormat="1" applyFont="1" applyFill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9" fillId="5" borderId="3" xfId="0" applyFont="1" applyFill="1" applyBorder="1" applyAlignment="1">
      <alignment horizontal="center"/>
    </xf>
    <xf numFmtId="0" fontId="11" fillId="5" borderId="22" xfId="4" applyNumberFormat="1" applyFont="1" applyFill="1" applyBorder="1" applyAlignment="1">
      <alignment horizontal="center" vertical="center"/>
    </xf>
    <xf numFmtId="0" fontId="11" fillId="5" borderId="23" xfId="4" applyNumberFormat="1" applyFont="1" applyFill="1" applyBorder="1" applyAlignment="1">
      <alignment horizontal="center" vertical="center"/>
    </xf>
    <xf numFmtId="0" fontId="11" fillId="5" borderId="24" xfId="4" applyNumberFormat="1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</cellXfs>
  <cellStyles count="5">
    <cellStyle name="Comma" xfId="4" builtinId="3"/>
    <cellStyle name="Heading 1" xfId="1" builtinId="16"/>
    <cellStyle name="Normal" xfId="0" builtinId="0"/>
    <cellStyle name="Note" xfId="3" builtinId="10"/>
    <cellStyle name="Per cent" xfId="2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00A7"/>
      <color rgb="FFEECC16"/>
      <color rgb="FFFFBD5B"/>
      <color rgb="FFB3B3B3"/>
      <color rgb="FFC1272D"/>
      <color rgb="FF008176"/>
      <color rgb="FFFFE6C1"/>
      <color rgb="FFD8FCE1"/>
      <color rgb="FFAEE4B3"/>
      <color rgb="FFE1E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17/10/relationships/person" Target="persons/person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'BEP-ASHP_GB'!$Q$7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'BEP-ASHP_GB'!$R$7:$AC$7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A4-4274-8387-E203FFE17D31}"/>
            </c:ext>
          </c:extLst>
        </c:ser>
        <c:ser>
          <c:idx val="1"/>
          <c:order val="1"/>
          <c:tx>
            <c:strRef>
              <c:f>'BEP-ASHP_GB'!$Q$8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'BEP-ASHP_GB'!$R$8:$AC$8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A4-4274-8387-E203FFE17D31}"/>
            </c:ext>
          </c:extLst>
        </c:ser>
        <c:ser>
          <c:idx val="2"/>
          <c:order val="2"/>
          <c:tx>
            <c:strRef>
              <c:f>'BEP-ASHP_GB'!$Q$9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'BEP-ASHP_GB'!$R$9:$AC$9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4-4274-8387-E203FFE17D31}"/>
            </c:ext>
          </c:extLst>
        </c:ser>
        <c:ser>
          <c:idx val="3"/>
          <c:order val="3"/>
          <c:tx>
            <c:strRef>
              <c:f>'BEP-ASHP_GB'!$Q$10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'BEP-ASHP_GB'!$R$10:$AC$10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4-4274-8387-E203FFE17D31}"/>
            </c:ext>
          </c:extLst>
        </c:ser>
        <c:ser>
          <c:idx val="4"/>
          <c:order val="4"/>
          <c:tx>
            <c:strRef>
              <c:f>'BEP-ASHP_GB'!$Q$11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'BEP-ASHP_GB'!$R$6:$AC$6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'BEP-ASHP_GB'!$R$11:$AC$11</c:f>
              <c:numCache>
                <c:formatCode>0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AA4-4274-8387-E203FFE17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'BEP-AN_ASHP'!$Q$7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'BEP-AN_ASHP'!$R$11:$AC$11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90-49DF-BE10-50A7FED07DE7}"/>
            </c:ext>
          </c:extLst>
        </c:ser>
        <c:ser>
          <c:idx val="1"/>
          <c:order val="1"/>
          <c:tx>
            <c:strRef>
              <c:f>'BEP-AN_ASHP'!$Q$8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'BEP-AN_ASHP'!$R$10:$AC$10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0-49DF-BE10-50A7FED07DE7}"/>
            </c:ext>
          </c:extLst>
        </c:ser>
        <c:ser>
          <c:idx val="2"/>
          <c:order val="2"/>
          <c:tx>
            <c:strRef>
              <c:f>'BEP-AN_ASHP'!$Q$9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'BEP-AN_ASHP'!$R$9:$AC$9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90-49DF-BE10-50A7FED07DE7}"/>
            </c:ext>
          </c:extLst>
        </c:ser>
        <c:ser>
          <c:idx val="3"/>
          <c:order val="3"/>
          <c:tx>
            <c:strRef>
              <c:f>'BEP-AN_ASHP'!$Q$10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'BEP-AN_ASHP'!$R$8:$AC$8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190-49DF-BE10-50A7FED07DE7}"/>
            </c:ext>
          </c:extLst>
        </c:ser>
        <c:ser>
          <c:idx val="4"/>
          <c:order val="4"/>
          <c:tx>
            <c:strRef>
              <c:f>'BEP-AN_ASHP'!$Q$11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'BEP-AN_ASHP'!$R$7:$AC$7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190-49DF-BE10-50A7FED07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  <c:min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AN-GB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'BEP-AN_GB'!$Q$7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'BEP-AN_GB'!$R$11:$AC$11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3D-41E8-89DF-858FAFB3D084}"/>
            </c:ext>
          </c:extLst>
        </c:ser>
        <c:ser>
          <c:idx val="1"/>
          <c:order val="1"/>
          <c:tx>
            <c:strRef>
              <c:f>'BEP-AN_GB'!$Q$8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'BEP-AN_GB'!$R$10:$AC$10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3D-41E8-89DF-858FAFB3D084}"/>
            </c:ext>
          </c:extLst>
        </c:ser>
        <c:ser>
          <c:idx val="2"/>
          <c:order val="2"/>
          <c:tx>
            <c:strRef>
              <c:f>'BEP-AN_GB'!$Q$9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'BEP-AN_GB'!$R$9:$AC$9</c:f>
              <c:numCache>
                <c:formatCode>0</c:formatCode>
                <c:ptCount val="12"/>
                <c:pt idx="4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3D-41E8-89DF-858FAFB3D084}"/>
            </c:ext>
          </c:extLst>
        </c:ser>
        <c:ser>
          <c:idx val="3"/>
          <c:order val="3"/>
          <c:tx>
            <c:strRef>
              <c:f>'BEP-AN_GB'!$Q$10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F511A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511A9"/>
              </a:solidFill>
              <a:ln w="9525">
                <a:solidFill>
                  <a:srgbClr val="F511A9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'BEP-AN_GB'!$R$8:$AC$8</c:f>
              <c:numCache>
                <c:formatCode>0</c:formatCode>
                <c:ptCount val="12"/>
                <c:pt idx="4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3D-41E8-89DF-858FAFB3D084}"/>
            </c:ext>
          </c:extLst>
        </c:ser>
        <c:ser>
          <c:idx val="4"/>
          <c:order val="4"/>
          <c:tx>
            <c:strRef>
              <c:f>'BEP-AN_GB'!$Q$11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'BEP-AN_GB'!$R$6:$AC$6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'BEP-AN_GB'!$R$7:$AC$7</c:f>
              <c:numCache>
                <c:formatCode>0</c:formatCode>
                <c:ptCount val="12"/>
                <c:pt idx="4">
                  <c:v>4</c:v>
                </c:pt>
                <c:pt idx="5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D3D-41E8-89DF-858FAFB3D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Break Even Point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7.7611111111111117E-2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'BEP-DH_AN'!$Q$7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'BEP-DH_AN'!$R$11:$AC$11</c:f>
              <c:numCache>
                <c:formatCode>0</c:formatCode>
                <c:ptCount val="12"/>
                <c:pt idx="0">
                  <c:v>45</c:v>
                </c:pt>
                <c:pt idx="1">
                  <c:v>32</c:v>
                </c:pt>
                <c:pt idx="2">
                  <c:v>26</c:v>
                </c:pt>
                <c:pt idx="3">
                  <c:v>20</c:v>
                </c:pt>
                <c:pt idx="4" formatCode="General">
                  <c:v>17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D8-403B-A6BF-1E8DAA3E238C}"/>
            </c:ext>
          </c:extLst>
        </c:ser>
        <c:ser>
          <c:idx val="1"/>
          <c:order val="1"/>
          <c:tx>
            <c:strRef>
              <c:f>'BEP-DH_AN'!$Q$8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'BEP-DH_AN'!$R$10:$AC$10</c:f>
              <c:numCache>
                <c:formatCode>0</c:formatCode>
                <c:ptCount val="12"/>
                <c:pt idx="0">
                  <c:v>48</c:v>
                </c:pt>
                <c:pt idx="1">
                  <c:v>34</c:v>
                </c:pt>
                <c:pt idx="2">
                  <c:v>27</c:v>
                </c:pt>
                <c:pt idx="3">
                  <c:v>20</c:v>
                </c:pt>
                <c:pt idx="4" formatCode="General">
                  <c:v>17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D8-403B-A6BF-1E8DAA3E238C}"/>
            </c:ext>
          </c:extLst>
        </c:ser>
        <c:ser>
          <c:idx val="2"/>
          <c:order val="2"/>
          <c:tx>
            <c:strRef>
              <c:f>'BEP-DH_AN'!$Q$9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'BEP-DH_AN'!$R$9:$AC$9</c:f>
              <c:numCache>
                <c:formatCode>0</c:formatCode>
                <c:ptCount val="12"/>
                <c:pt idx="0">
                  <c:v>52</c:v>
                </c:pt>
                <c:pt idx="1">
                  <c:v>36</c:v>
                </c:pt>
                <c:pt idx="2">
                  <c:v>28</c:v>
                </c:pt>
                <c:pt idx="3">
                  <c:v>21</c:v>
                </c:pt>
                <c:pt idx="4" formatCode="General">
                  <c:v>18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9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D8-403B-A6BF-1E8DAA3E238C}"/>
            </c:ext>
          </c:extLst>
        </c:ser>
        <c:ser>
          <c:idx val="3"/>
          <c:order val="3"/>
          <c:tx>
            <c:strRef>
              <c:f>'BEP-DH_AN'!$Q$10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'BEP-DH_AN'!$R$8:$AC$8</c:f>
              <c:numCache>
                <c:formatCode>0</c:formatCode>
                <c:ptCount val="12"/>
                <c:pt idx="0">
                  <c:v>57</c:v>
                </c:pt>
                <c:pt idx="1">
                  <c:v>39</c:v>
                </c:pt>
                <c:pt idx="2">
                  <c:v>29</c:v>
                </c:pt>
                <c:pt idx="3">
                  <c:v>22</c:v>
                </c:pt>
                <c:pt idx="4" formatCode="General">
                  <c:v>19</c:v>
                </c:pt>
                <c:pt idx="5" formatCode="General">
                  <c:v>15</c:v>
                </c:pt>
                <c:pt idx="6" formatCode="General">
                  <c:v>13</c:v>
                </c:pt>
                <c:pt idx="7" formatCode="General">
                  <c:v>11</c:v>
                </c:pt>
                <c:pt idx="8" formatCode="General">
                  <c:v>9</c:v>
                </c:pt>
                <c:pt idx="9" formatCode="General">
                  <c:v>7</c:v>
                </c:pt>
                <c:pt idx="10" formatCode="General">
                  <c:v>7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D8-403B-A6BF-1E8DAA3E238C}"/>
            </c:ext>
          </c:extLst>
        </c:ser>
        <c:ser>
          <c:idx val="4"/>
          <c:order val="4"/>
          <c:tx>
            <c:strRef>
              <c:f>'BEP-DH_AN'!$Q$11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'BEP-DH_AN'!$R$6:$AC$6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'BEP-DH_AN'!$R$7:$AC$7</c:f>
              <c:numCache>
                <c:formatCode>0</c:formatCode>
                <c:ptCount val="12"/>
                <c:pt idx="0">
                  <c:v>96</c:v>
                </c:pt>
                <c:pt idx="1">
                  <c:v>55</c:v>
                </c:pt>
                <c:pt idx="2">
                  <c:v>38</c:v>
                </c:pt>
                <c:pt idx="3">
                  <c:v>26</c:v>
                </c:pt>
                <c:pt idx="4" formatCode="General">
                  <c:v>21</c:v>
                </c:pt>
                <c:pt idx="5" formatCode="General">
                  <c:v>17</c:v>
                </c:pt>
                <c:pt idx="6" formatCode="General">
                  <c:v>14</c:v>
                </c:pt>
                <c:pt idx="7" formatCode="General">
                  <c:v>11</c:v>
                </c:pt>
                <c:pt idx="8" formatCode="General">
                  <c:v>9</c:v>
                </c:pt>
                <c:pt idx="9" formatCode="General">
                  <c:v>8</c:v>
                </c:pt>
                <c:pt idx="10" formatCode="General">
                  <c:v>7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D8-403B-A6BF-1E8DAA3E2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'BEP-DH_AN'!$R$29</c:f>
              <c:strCache>
                <c:ptCount val="1"/>
                <c:pt idx="0">
                  <c:v> DH 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'BEP-DH_AN'!$R$30:$R$69</c:f>
              <c:numCache>
                <c:formatCode>_(* #,##0.00_);_(* \(#,##0.00\);_(* "-"??_);_(@_)</c:formatCode>
                <c:ptCount val="40"/>
                <c:pt idx="0">
                  <c:v>1.3912074445750899</c:v>
                </c:pt>
                <c:pt idx="1">
                  <c:v>1.8952043148519202</c:v>
                </c:pt>
                <c:pt idx="2">
                  <c:v>2.3996857466292965</c:v>
                </c:pt>
                <c:pt idx="3">
                  <c:v>2.903978808255939</c:v>
                </c:pt>
                <c:pt idx="4">
                  <c:v>3.4091464374247447</c:v>
                </c:pt>
                <c:pt idx="5">
                  <c:v>3.914077366129515</c:v>
                </c:pt>
                <c:pt idx="6">
                  <c:v>4.4191096346638634</c:v>
                </c:pt>
                <c:pt idx="7">
                  <c:v>4.9242095592378723</c:v>
                </c:pt>
                <c:pt idx="8">
                  <c:v>5.4297039329907211</c:v>
                </c:pt>
                <c:pt idx="9">
                  <c:v>5.9355993640033562</c:v>
                </c:pt>
                <c:pt idx="10">
                  <c:v>6.4414738103677065</c:v>
                </c:pt>
                <c:pt idx="11">
                  <c:v>6.945039199040334</c:v>
                </c:pt>
                <c:pt idx="12">
                  <c:v>7.4500700288935713</c:v>
                </c:pt>
                <c:pt idx="13">
                  <c:v>7.9551008587468077</c:v>
                </c:pt>
                <c:pt idx="14">
                  <c:v>8.4601316886000451</c:v>
                </c:pt>
                <c:pt idx="15">
                  <c:v>8.9651625184532833</c:v>
                </c:pt>
                <c:pt idx="16">
                  <c:v>9.4701933483065197</c:v>
                </c:pt>
                <c:pt idx="17">
                  <c:v>9.9752241781597561</c:v>
                </c:pt>
                <c:pt idx="18">
                  <c:v>10.480255008012993</c:v>
                </c:pt>
                <c:pt idx="19">
                  <c:v>10.985285837866229</c:v>
                </c:pt>
                <c:pt idx="20">
                  <c:v>11.490316667719469</c:v>
                </c:pt>
                <c:pt idx="21">
                  <c:v>11.995347497572705</c:v>
                </c:pt>
                <c:pt idx="22">
                  <c:v>12.500378327425942</c:v>
                </c:pt>
                <c:pt idx="23">
                  <c:v>13.005409157279178</c:v>
                </c:pt>
                <c:pt idx="24">
                  <c:v>13.510439987132415</c:v>
                </c:pt>
                <c:pt idx="25">
                  <c:v>14.015470816985655</c:v>
                </c:pt>
                <c:pt idx="26">
                  <c:v>14.520501646838891</c:v>
                </c:pt>
                <c:pt idx="27">
                  <c:v>15.025532476692128</c:v>
                </c:pt>
                <c:pt idx="28">
                  <c:v>15.530563306545364</c:v>
                </c:pt>
                <c:pt idx="29">
                  <c:v>16.035594136398601</c:v>
                </c:pt>
                <c:pt idx="30">
                  <c:v>16.540624966251837</c:v>
                </c:pt>
                <c:pt idx="31">
                  <c:v>17.045655796105077</c:v>
                </c:pt>
                <c:pt idx="32">
                  <c:v>17.550686625958313</c:v>
                </c:pt>
                <c:pt idx="33">
                  <c:v>18.05571745581155</c:v>
                </c:pt>
                <c:pt idx="34">
                  <c:v>18.560748285664786</c:v>
                </c:pt>
                <c:pt idx="35">
                  <c:v>19.065779115518026</c:v>
                </c:pt>
                <c:pt idx="36">
                  <c:v>19.570809945371263</c:v>
                </c:pt>
                <c:pt idx="37">
                  <c:v>20.075840775224499</c:v>
                </c:pt>
                <c:pt idx="38">
                  <c:v>20.580871605077736</c:v>
                </c:pt>
                <c:pt idx="39">
                  <c:v>21.085902434930972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C-4162-A0D9-0170A3C16AA9}"/>
            </c:ext>
          </c:extLst>
        </c:ser>
        <c:ser>
          <c:idx val="1"/>
          <c:order val="1"/>
          <c:tx>
            <c:strRef>
              <c:f>'BEP-DH_AN'!$S$29</c:f>
              <c:strCache>
                <c:ptCount val="1"/>
                <c:pt idx="0">
                  <c:v> AN </c:v>
                </c:pt>
              </c:strCache>
            </c:strRef>
          </c:tx>
          <c:spPr>
            <a:ln w="19050" cap="rnd">
              <a:solidFill>
                <a:srgbClr val="C1272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272D"/>
              </a:solidFill>
              <a:ln w="9525">
                <a:solidFill>
                  <a:srgbClr val="C1272D"/>
                </a:solidFill>
              </a:ln>
              <a:effectLst/>
            </c:spPr>
          </c:marker>
          <c:xVal>
            <c:numRef>
              <c:f>'BEP-DH_AN'!$Q$30:$Q$69</c:f>
              <c:numCache>
                <c:formatCode>_-* #,##0_-;\-* #,##0_-;_-* "-"??_-;_-@_-</c:formatCode>
                <c:ptCount val="4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</c:numCache>
            </c:numRef>
          </c:xVal>
          <c:yVal>
            <c:numRef>
              <c:f>'BEP-DH_AN'!$S$30:$S$69</c:f>
              <c:numCache>
                <c:formatCode>_(* #,##0.00_);_(* \(#,##0.00\);_(* "-"??_);_(@_)</c:formatCode>
                <c:ptCount val="40"/>
                <c:pt idx="0">
                  <c:v>0.59595995673152169</c:v>
                </c:pt>
                <c:pt idx="1">
                  <c:v>1.1818597767050842</c:v>
                </c:pt>
                <c:pt idx="2">
                  <c:v>1.7716432601493877</c:v>
                </c:pt>
                <c:pt idx="3">
                  <c:v>2.3610176145493273</c:v>
                </c:pt>
                <c:pt idx="4">
                  <c:v>2.9431169640084693</c:v>
                </c:pt>
                <c:pt idx="5">
                  <c:v>3.5321368082089779</c:v>
                </c:pt>
                <c:pt idx="6">
                  <c:v>4.1209298085950623</c:v>
                </c:pt>
                <c:pt idx="7">
                  <c:v>4.7091519863409319</c:v>
                </c:pt>
                <c:pt idx="8">
                  <c:v>5.2955826263641086</c:v>
                </c:pt>
                <c:pt idx="9">
                  <c:v>5.8720167825711327</c:v>
                </c:pt>
                <c:pt idx="10">
                  <c:v>6.4541203890584216</c:v>
                </c:pt>
                <c:pt idx="11">
                  <c:v>7.048721263311819</c:v>
                </c:pt>
                <c:pt idx="12">
                  <c:v>7.6350606257837521</c:v>
                </c:pt>
                <c:pt idx="13">
                  <c:v>8.2213999882556852</c:v>
                </c:pt>
                <c:pt idx="14">
                  <c:v>8.8077393507276174</c:v>
                </c:pt>
                <c:pt idx="15">
                  <c:v>9.3940787131995513</c:v>
                </c:pt>
                <c:pt idx="16">
                  <c:v>9.9804180756714835</c:v>
                </c:pt>
                <c:pt idx="17">
                  <c:v>10.566757438143418</c:v>
                </c:pt>
                <c:pt idx="18">
                  <c:v>11.15309680061535</c:v>
                </c:pt>
                <c:pt idx="19">
                  <c:v>11.739436163087284</c:v>
                </c:pt>
                <c:pt idx="20">
                  <c:v>12.325775525559216</c:v>
                </c:pt>
                <c:pt idx="21">
                  <c:v>12.91211488803115</c:v>
                </c:pt>
                <c:pt idx="22">
                  <c:v>13.498454250503082</c:v>
                </c:pt>
                <c:pt idx="23">
                  <c:v>14.084793612975016</c:v>
                </c:pt>
                <c:pt idx="24">
                  <c:v>14.671132975446948</c:v>
                </c:pt>
                <c:pt idx="25">
                  <c:v>15.257472337918882</c:v>
                </c:pt>
                <c:pt idx="26">
                  <c:v>15.843811700390814</c:v>
                </c:pt>
                <c:pt idx="27">
                  <c:v>16.430151062862748</c:v>
                </c:pt>
                <c:pt idx="28">
                  <c:v>17.01649042533468</c:v>
                </c:pt>
                <c:pt idx="29">
                  <c:v>17.602829787806613</c:v>
                </c:pt>
                <c:pt idx="30">
                  <c:v>18.189169150278548</c:v>
                </c:pt>
                <c:pt idx="31">
                  <c:v>18.775508512750481</c:v>
                </c:pt>
                <c:pt idx="32">
                  <c:v>19.361847875222413</c:v>
                </c:pt>
                <c:pt idx="33">
                  <c:v>19.948187237694345</c:v>
                </c:pt>
                <c:pt idx="34">
                  <c:v>20.534526600166277</c:v>
                </c:pt>
                <c:pt idx="35">
                  <c:v>21.120865962638213</c:v>
                </c:pt>
                <c:pt idx="36">
                  <c:v>21.707205325110145</c:v>
                </c:pt>
                <c:pt idx="37">
                  <c:v>22.293544687582077</c:v>
                </c:pt>
                <c:pt idx="38">
                  <c:v>22.879884050054009</c:v>
                </c:pt>
                <c:pt idx="39">
                  <c:v>23.466223412525945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AC-4162-A0D9-0170A3C16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754432"/>
        <c:axId val="1675756096"/>
      </c:scatterChart>
      <c:valAx>
        <c:axId val="167575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Properties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5756096"/>
        <c:crosses val="autoZero"/>
        <c:crossBetween val="midCat"/>
      </c:valAx>
      <c:valAx>
        <c:axId val="16757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NPV (Million  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57544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DH-ASHP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'BEP-DH_ASHP'!$Q$7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'BEP-DH_ASHP'!$R$11:$AC$11</c:f>
              <c:numCache>
                <c:formatCode>0</c:formatCode>
                <c:ptCount val="12"/>
                <c:pt idx="1">
                  <c:v>40</c:v>
                </c:pt>
                <c:pt idx="2">
                  <c:v>17</c:v>
                </c:pt>
                <c:pt idx="3">
                  <c:v>9</c:v>
                </c:pt>
                <c:pt idx="4" formatCode="General">
                  <c:v>7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8-44D6-AB30-99F099F44951}"/>
            </c:ext>
          </c:extLst>
        </c:ser>
        <c:ser>
          <c:idx val="1"/>
          <c:order val="1"/>
          <c:tx>
            <c:strRef>
              <c:f>'BEP-DH_ASHP'!$Q$8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'BEP-DH_ASHP'!$R$10:$AC$10</c:f>
              <c:numCache>
                <c:formatCode>0</c:formatCode>
                <c:ptCount val="12"/>
                <c:pt idx="1">
                  <c:v>51</c:v>
                </c:pt>
                <c:pt idx="2">
                  <c:v>19</c:v>
                </c:pt>
                <c:pt idx="3">
                  <c:v>10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C8-44D6-AB30-99F099F44951}"/>
            </c:ext>
          </c:extLst>
        </c:ser>
        <c:ser>
          <c:idx val="2"/>
          <c:order val="2"/>
          <c:tx>
            <c:strRef>
              <c:f>'BEP-DH_ASHP'!$Q$9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'BEP-DH_ASHP'!$R$9:$AC$9</c:f>
              <c:numCache>
                <c:formatCode>0</c:formatCode>
                <c:ptCount val="12"/>
                <c:pt idx="1">
                  <c:v>75</c:v>
                </c:pt>
                <c:pt idx="2">
                  <c:v>21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8-44D6-AB30-99F099F44951}"/>
            </c:ext>
          </c:extLst>
        </c:ser>
        <c:ser>
          <c:idx val="3"/>
          <c:order val="3"/>
          <c:tx>
            <c:strRef>
              <c:f>'BEP-DH_ASHP'!$Q$10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'BEP-DH_ASHP'!$R$8:$AC$8</c:f>
              <c:numCache>
                <c:formatCode>0</c:formatCode>
                <c:ptCount val="12"/>
                <c:pt idx="1">
                  <c:v>160</c:v>
                </c:pt>
                <c:pt idx="2">
                  <c:v>25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8-44D6-AB30-99F099F44951}"/>
            </c:ext>
          </c:extLst>
        </c:ser>
        <c:ser>
          <c:idx val="4"/>
          <c:order val="4"/>
          <c:tx>
            <c:strRef>
              <c:f>'BEP-DH_ASHP'!$Q$11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'BEP-DH_ASHP'!$R$6:$AC$6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'BEP-DH_ASHP'!$R$7:$AC$7</c:f>
              <c:numCache>
                <c:formatCode>0</c:formatCode>
                <c:ptCount val="12"/>
                <c:pt idx="2">
                  <c:v>70</c:v>
                </c:pt>
                <c:pt idx="3">
                  <c:v>16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C8-44D6-AB30-99F099F44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41810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DH-GB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38038888888888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'BEP-DH_GB'!$Q$7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'BEP-DH_GB'!$R$11:$AC$11</c:f>
              <c:numCache>
                <c:formatCode>0</c:formatCode>
                <c:ptCount val="12"/>
                <c:pt idx="1">
                  <c:v>246</c:v>
                </c:pt>
                <c:pt idx="2">
                  <c:v>41</c:v>
                </c:pt>
                <c:pt idx="3">
                  <c:v>19</c:v>
                </c:pt>
                <c:pt idx="4" formatCode="General">
                  <c:v>14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94-4F6E-83C6-8BA963DEEEFF}"/>
            </c:ext>
          </c:extLst>
        </c:ser>
        <c:ser>
          <c:idx val="1"/>
          <c:order val="1"/>
          <c:tx>
            <c:strRef>
              <c:f>'BEP-DH_GB'!$Q$8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'BEP-DH_GB'!$R$10:$AC$10</c:f>
              <c:numCache>
                <c:formatCode>0</c:formatCode>
                <c:ptCount val="12"/>
                <c:pt idx="1">
                  <c:v>265</c:v>
                </c:pt>
                <c:pt idx="2">
                  <c:v>54</c:v>
                </c:pt>
                <c:pt idx="3">
                  <c:v>21</c:v>
                </c:pt>
                <c:pt idx="4" formatCode="General">
                  <c:v>15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94-4F6E-83C6-8BA963DEEEFF}"/>
            </c:ext>
          </c:extLst>
        </c:ser>
        <c:ser>
          <c:idx val="2"/>
          <c:order val="2"/>
          <c:tx>
            <c:strRef>
              <c:f>'BEP-DH_GB'!$Q$9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'BEP-DH_GB'!$R$9:$AC$9</c:f>
              <c:numCache>
                <c:formatCode>0</c:formatCode>
                <c:ptCount val="12"/>
                <c:pt idx="2">
                  <c:v>82</c:v>
                </c:pt>
                <c:pt idx="3">
                  <c:v>24</c:v>
                </c:pt>
                <c:pt idx="4" formatCode="General">
                  <c:v>16</c:v>
                </c:pt>
                <c:pt idx="5" formatCode="General">
                  <c:v>11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94-4F6E-83C6-8BA963DEEEFF}"/>
            </c:ext>
          </c:extLst>
        </c:ser>
        <c:ser>
          <c:idx val="3"/>
          <c:order val="3"/>
          <c:tx>
            <c:strRef>
              <c:f>'BEP-DH_GB'!$Q$10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'BEP-DH_GB'!$R$8:$AC$8</c:f>
              <c:numCache>
                <c:formatCode>0</c:formatCode>
                <c:ptCount val="12"/>
                <c:pt idx="2">
                  <c:v>201</c:v>
                </c:pt>
                <c:pt idx="3">
                  <c:v>29</c:v>
                </c:pt>
                <c:pt idx="4" formatCode="General">
                  <c:v>18</c:v>
                </c:pt>
                <c:pt idx="5" formatCode="General">
                  <c:v>12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94-4F6E-83C6-8BA963DEEEFF}"/>
            </c:ext>
          </c:extLst>
        </c:ser>
        <c:ser>
          <c:idx val="4"/>
          <c:order val="4"/>
          <c:tx>
            <c:strRef>
              <c:f>'BEP-DH_GB'!$Q$11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'BEP-DH_GB'!$R$6:$AC$6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'BEP-DH_GB'!$R$7:$AC$7</c:f>
              <c:numCache>
                <c:formatCode>0</c:formatCode>
                <c:ptCount val="12"/>
                <c:pt idx="3">
                  <c:v>113</c:v>
                </c:pt>
                <c:pt idx="4" formatCode="General">
                  <c:v>34</c:v>
                </c:pt>
                <c:pt idx="5" formatCode="General">
                  <c:v>17</c:v>
                </c:pt>
                <c:pt idx="6" formatCode="General">
                  <c:v>12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94-4F6E-83C6-8BA963DEE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 properties)</a:t>
                </a:r>
              </a:p>
            </c:rich>
          </c:tx>
          <c:layout>
            <c:manualLayout>
              <c:xMode val="edge"/>
              <c:yMode val="edge"/>
              <c:x val="1.0640277777777783E-3"/>
              <c:y val="0.153888333333333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419907407407411"/>
          <c:y val="0.44985333333333333"/>
          <c:w val="0.16756944444444444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(ASHP)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20779166666666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92D050"/>
                  </a:gs>
                  <a:gs pos="53000">
                    <a:srgbClr val="AEE4B3"/>
                  </a:gs>
                  <a:gs pos="73000">
                    <a:srgbClr val="D8FCE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160</c:v>
                </c:pt>
                <c:pt idx="7">
                  <c:v>75</c:v>
                </c:pt>
                <c:pt idx="8">
                  <c:v>51</c:v>
                </c:pt>
                <c:pt idx="9">
                  <c:v>40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66-4356-92F0-3E546814BEAF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38</c:v>
                </c:pt>
                <c:pt idx="15">
                  <c:v>20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26</c:v>
                </c:pt>
                <c:pt idx="20">
                  <c:v>17</c:v>
                </c:pt>
                <c:pt idx="21">
                  <c:v>17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66-4356-92F0-3E546814BEAF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66-4356-92F0-3E546814BEAF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66-4356-92F0-3E546814BEAF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66-4356-92F0-3E546814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GB"/>
              <a:t>Energy</a:t>
            </a:r>
            <a:r>
              <a:rPr lang="en-GB" baseline="0"/>
              <a:t> Supply Option Selection Guide (GB)</a:t>
            </a:r>
            <a:endParaRPr lang="en-GB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38418055555555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57-4699-926B-A3DCD29D872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57-4699-926B-A3DCD29D872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57-4699-926B-A3DCD29D872A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7-4699-926B-A3DCD29D872A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57-4699-926B-A3DCD29D872A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57-4699-926B-A3DCD29D872A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E57-4699-926B-A3DCD29D872A}"/>
              </c:ext>
            </c:extLst>
          </c:dPt>
          <c:dPt>
            <c:idx val="8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57-4699-926B-A3DCD29D872A}"/>
              </c:ext>
            </c:extLst>
          </c:dPt>
          <c:dPt>
            <c:idx val="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CE57-4699-926B-A3DCD29D872A}"/>
              </c:ext>
            </c:extLst>
          </c:dPt>
          <c:dPt>
            <c:idx val="12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57-4699-926B-A3DCD29D872A}"/>
              </c:ext>
            </c:extLst>
          </c:dPt>
          <c:dPt>
            <c:idx val="13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CE57-4699-926B-A3DCD29D872A}"/>
              </c:ext>
            </c:extLst>
          </c:dPt>
          <c:dPt>
            <c:idx val="14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57-4699-926B-A3DCD29D872A}"/>
              </c:ext>
            </c:extLst>
          </c:dPt>
          <c:dPt>
            <c:idx val="15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CE57-4699-926B-A3DCD29D872A}"/>
              </c:ext>
            </c:extLst>
          </c:dPt>
          <c:dPt>
            <c:idx val="19"/>
            <c:invertIfNegative val="0"/>
            <c:bubble3D val="0"/>
            <c:spPr>
              <a:gradFill>
                <a:gsLst>
                  <a:gs pos="0">
                    <a:srgbClr val="FFC000"/>
                  </a:gs>
                  <a:gs pos="53000">
                    <a:srgbClr val="FFBD5B"/>
                  </a:gs>
                  <a:gs pos="73000">
                    <a:srgbClr val="FFE6C1"/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265</c:v>
                </c:pt>
                <c:pt idx="9">
                  <c:v>246</c:v>
                </c:pt>
                <c:pt idx="10">
                  <c:v>10</c:v>
                </c:pt>
                <c:pt idx="11">
                  <c:v>201</c:v>
                </c:pt>
                <c:pt idx="12">
                  <c:v>82</c:v>
                </c:pt>
                <c:pt idx="13">
                  <c:v>54</c:v>
                </c:pt>
                <c:pt idx="14">
                  <c:v>41</c:v>
                </c:pt>
                <c:pt idx="15">
                  <c:v>113</c:v>
                </c:pt>
                <c:pt idx="16">
                  <c:v>29</c:v>
                </c:pt>
                <c:pt idx="17">
                  <c:v>24</c:v>
                </c:pt>
                <c:pt idx="18">
                  <c:v>21</c:v>
                </c:pt>
                <c:pt idx="19">
                  <c:v>19</c:v>
                </c:pt>
                <c:pt idx="20">
                  <c:v>34</c:v>
                </c:pt>
                <c:pt idx="21">
                  <c:v>18</c:v>
                </c:pt>
                <c:pt idx="22">
                  <c:v>16</c:v>
                </c:pt>
                <c:pt idx="23">
                  <c:v>4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57-4699-926B-A3DCD29D872A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</c:v>
                </c:pt>
                <c:pt idx="24">
                  <c:v>17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57-4699-926B-A3DCD29D872A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rgbClr val="002060"/>
                </a:gs>
                <a:gs pos="53000">
                  <a:schemeClr val="accent1">
                    <a:lumMod val="45000"/>
                    <a:lumOff val="55000"/>
                  </a:schemeClr>
                </a:gs>
                <a:gs pos="73000">
                  <a:srgbClr val="E1E9F3"/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57-4699-926B-A3DCD29D872A}"/>
              </c:ext>
            </c:extLst>
          </c:dPt>
          <c:dPt>
            <c:idx val="4"/>
            <c:invertIfNegative val="0"/>
            <c:bubble3D val="0"/>
            <c:spPr>
              <a:gradFill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57-4699-926B-A3DCD29D872A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57-4699-926B-A3DCD29D8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4571320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1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72-4692-B052-F18B8A47A503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160</c:v>
                </c:pt>
                <c:pt idx="7">
                  <c:v>75</c:v>
                </c:pt>
                <c:pt idx="8">
                  <c:v>51</c:v>
                </c:pt>
                <c:pt idx="9">
                  <c:v>40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72-4692-B052-F18B8A47A503}"/>
            </c:ext>
          </c:extLst>
        </c:ser>
        <c:ser>
          <c:idx val="1"/>
          <c:order val="1"/>
          <c:tx>
            <c:strRef>
              <c:f>'BEP Summary'!$L$2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38</c:v>
                </c:pt>
                <c:pt idx="15">
                  <c:v>20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26</c:v>
                </c:pt>
                <c:pt idx="20">
                  <c:v>17</c:v>
                </c:pt>
                <c:pt idx="21">
                  <c:v>17</c:v>
                </c:pt>
                <c:pt idx="22">
                  <c:v>18</c:v>
                </c:pt>
                <c:pt idx="23">
                  <c:v>19</c:v>
                </c:pt>
                <c:pt idx="24">
                  <c:v>21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72-4692-B052-F18B8A47A503}"/>
            </c:ext>
          </c:extLst>
        </c:ser>
        <c:ser>
          <c:idx val="2"/>
          <c:order val="2"/>
          <c:tx>
            <c:strRef>
              <c:f>'BEP Summary'!$M$2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572-4692-B052-F18B8A47A503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572-4692-B052-F18B8A47A503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72-4692-B052-F18B8A47A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AD-49BB-B709-F7D04CD99450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AD-49BB-B709-F7D04CD99450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7AD-49BB-B709-F7D04CD99450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7AD-49BB-B709-F7D04CD99450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7AD-49BB-B709-F7D04CD99450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7AD-49BB-B709-F7D04CD99450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7AD-49BB-B709-F7D04CD99450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7AD-49BB-B709-F7D04CD99450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7AD-49BB-B709-F7D04CD99450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7AD-49BB-B709-F7D04CD99450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7AD-49BB-B709-F7D04CD99450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7AD-49BB-B709-F7D04CD99450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7AD-49BB-B709-F7D04CD99450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7AD-49BB-B709-F7D04CD99450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265</c:v>
                </c:pt>
                <c:pt idx="9">
                  <c:v>246</c:v>
                </c:pt>
                <c:pt idx="10">
                  <c:v>10</c:v>
                </c:pt>
                <c:pt idx="11">
                  <c:v>201</c:v>
                </c:pt>
                <c:pt idx="12">
                  <c:v>82</c:v>
                </c:pt>
                <c:pt idx="13">
                  <c:v>54</c:v>
                </c:pt>
                <c:pt idx="14">
                  <c:v>41</c:v>
                </c:pt>
                <c:pt idx="15">
                  <c:v>113</c:v>
                </c:pt>
                <c:pt idx="16">
                  <c:v>29</c:v>
                </c:pt>
                <c:pt idx="17">
                  <c:v>24</c:v>
                </c:pt>
                <c:pt idx="18">
                  <c:v>21</c:v>
                </c:pt>
                <c:pt idx="19">
                  <c:v>19</c:v>
                </c:pt>
                <c:pt idx="20">
                  <c:v>34</c:v>
                </c:pt>
                <c:pt idx="21">
                  <c:v>18</c:v>
                </c:pt>
                <c:pt idx="22">
                  <c:v>16</c:v>
                </c:pt>
                <c:pt idx="23">
                  <c:v>4</c:v>
                </c:pt>
                <c:pt idx="24">
                  <c:v>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7AD-49BB-B709-F7D04CD99450}"/>
            </c:ext>
          </c:extLst>
        </c:ser>
        <c:ser>
          <c:idx val="1"/>
          <c:order val="1"/>
          <c:tx>
            <c:strRef>
              <c:f>'BEP Summary'!$R$2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15</c:v>
                </c:pt>
                <c:pt idx="24">
                  <c:v>17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7AD-49BB-B709-F7D04CD99450}"/>
            </c:ext>
          </c:extLst>
        </c:ser>
        <c:ser>
          <c:idx val="2"/>
          <c:order val="2"/>
          <c:tx>
            <c:strRef>
              <c:f>'BEP Summary'!$S$2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7AD-49BB-B709-F7D04CD99450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7AD-49BB-B709-F7D04CD99450}"/>
              </c:ext>
            </c:extLst>
          </c:dPt>
          <c:cat>
            <c:multiLvlStrRef>
              <c:f>'BEP Summary'!$I$3:$J$42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7AD-49BB-B709-F7D04CD99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479407407407407"/>
          <c:y val="4.1292777777777775E-2"/>
          <c:w val="0.73891574074074073"/>
          <c:h val="0.722060555555555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AHD!$G$3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AHD!$G$4:$G$27</c:f>
              <c:numCache>
                <c:formatCode>0%</c:formatCode>
                <c:ptCount val="24"/>
                <c:pt idx="0">
                  <c:v>-0.59550067160548603</c:v>
                </c:pt>
                <c:pt idx="1">
                  <c:v>-0.50196776904459939</c:v>
                </c:pt>
                <c:pt idx="2">
                  <c:v>-0.33406271026566864</c:v>
                </c:pt>
                <c:pt idx="3">
                  <c:v>-0.29560938693376532</c:v>
                </c:pt>
                <c:pt idx="4">
                  <c:v>-0.25842570535156362</c:v>
                </c:pt>
                <c:pt idx="5">
                  <c:v>-0.22244982697208004</c:v>
                </c:pt>
                <c:pt idx="6">
                  <c:v>-0.18762386495487546</c:v>
                </c:pt>
                <c:pt idx="7">
                  <c:v>-0.15389357346935073</c:v>
                </c:pt>
                <c:pt idx="8">
                  <c:v>-0.12120806585787373</c:v>
                </c:pt>
                <c:pt idx="9">
                  <c:v>-8.9519558578924505E-2</c:v>
                </c:pt>
                <c:pt idx="10">
                  <c:v>-5.8783138220403285E-2</c:v>
                </c:pt>
                <c:pt idx="11">
                  <c:v>-2.8956549193978855E-2</c:v>
                </c:pt>
                <c:pt idx="12">
                  <c:v>0</c:v>
                </c:pt>
                <c:pt idx="13">
                  <c:v>2.8124013804924946E-2</c:v>
                </c:pt>
                <c:pt idx="14">
                  <c:v>5.5450871593875004E-2</c:v>
                </c:pt>
                <c:pt idx="15">
                  <c:v>8.2013976080246756E-2</c:v>
                </c:pt>
                <c:pt idx="16">
                  <c:v>0.1078448894620659</c:v>
                </c:pt>
                <c:pt idx="17">
                  <c:v>0.13297345846672057</c:v>
                </c:pt>
                <c:pt idx="18">
                  <c:v>0.15742792933770711</c:v>
                </c:pt>
                <c:pt idx="19">
                  <c:v>0.18123505369474688</c:v>
                </c:pt>
                <c:pt idx="20">
                  <c:v>0.20442018610137699</c:v>
                </c:pt>
                <c:pt idx="21">
                  <c:v>0.22700737408809085</c:v>
                </c:pt>
                <c:pt idx="22">
                  <c:v>0.24901944130298839</c:v>
                </c:pt>
                <c:pt idx="23">
                  <c:v>0.44179288044726112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A2-446B-B9E2-2C2A37B5EF87}"/>
            </c:ext>
          </c:extLst>
        </c:ser>
        <c:ser>
          <c:idx val="1"/>
          <c:order val="1"/>
          <c:tx>
            <c:strRef>
              <c:f>AHD!$H$3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AHD!$H$4:$H$27</c:f>
              <c:numCache>
                <c:formatCode>0%</c:formatCode>
                <c:ptCount val="24"/>
                <c:pt idx="0">
                  <c:v>-0.44066941378168378</c:v>
                </c:pt>
                <c:pt idx="1">
                  <c:v>-0.37525064446414713</c:v>
                </c:pt>
                <c:pt idx="2">
                  <c:v>-0.25439857067488947</c:v>
                </c:pt>
                <c:pt idx="3">
                  <c:v>-0.22608295458241412</c:v>
                </c:pt>
                <c:pt idx="4">
                  <c:v>-0.1984698128683301</c:v>
                </c:pt>
                <c:pt idx="5">
                  <c:v>-0.17153332458287376</c:v>
                </c:pt>
                <c:pt idx="6">
                  <c:v>-0.14524891893129491</c:v>
                </c:pt>
                <c:pt idx="7">
                  <c:v>-0.11959320051883762</c:v>
                </c:pt>
                <c:pt idx="8">
                  <c:v>-9.4543879896441876E-2</c:v>
                </c:pt>
                <c:pt idx="9">
                  <c:v>-7.0079708973782268E-2</c:v>
                </c:pt>
                <c:pt idx="10">
                  <c:v>-4.6180420906288128E-2</c:v>
                </c:pt>
                <c:pt idx="11">
                  <c:v>-2.2826674098701812E-2</c:v>
                </c:pt>
                <c:pt idx="12">
                  <c:v>0</c:v>
                </c:pt>
                <c:pt idx="13">
                  <c:v>2.2317245606462272E-2</c:v>
                </c:pt>
                <c:pt idx="14">
                  <c:v>4.4141928087588204E-2</c:v>
                </c:pt>
                <c:pt idx="15">
                  <c:v>6.5490176466376809E-2</c:v>
                </c:pt>
                <c:pt idx="16">
                  <c:v>8.6377423174104892E-2</c:v>
                </c:pt>
                <c:pt idx="17">
                  <c:v>0.10681844125474853</c:v>
                </c:pt>
                <c:pt idx="18">
                  <c:v>0.1268273792101336</c:v>
                </c:pt>
                <c:pt idx="19">
                  <c:v>0.14641779365853527</c:v>
                </c:pt>
                <c:pt idx="20">
                  <c:v>0.16560267996515202</c:v>
                </c:pt>
                <c:pt idx="21">
                  <c:v>0.18439450098987362</c:v>
                </c:pt>
                <c:pt idx="22">
                  <c:v>0.202805214085997</c:v>
                </c:pt>
                <c:pt idx="23">
                  <c:v>0.36826717639697637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A2-446B-B9E2-2C2A37B5EF87}"/>
            </c:ext>
          </c:extLst>
        </c:ser>
        <c:ser>
          <c:idx val="2"/>
          <c:order val="2"/>
          <c:tx>
            <c:strRef>
              <c:f>AHD!$I$3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AHD!$I$4:$I$27</c:f>
              <c:numCache>
                <c:formatCode>0%</c:formatCode>
                <c:ptCount val="24"/>
                <c:pt idx="0">
                  <c:v>-0.24056064265778976</c:v>
                </c:pt>
                <c:pt idx="1">
                  <c:v>-0.20737270537095867</c:v>
                </c:pt>
                <c:pt idx="2">
                  <c:v>-0.14386151087789831</c:v>
                </c:pt>
                <c:pt idx="3">
                  <c:v>-0.12855068500167202</c:v>
                </c:pt>
                <c:pt idx="4">
                  <c:v>-0.11345699917028765</c:v>
                </c:pt>
                <c:pt idx="5">
                  <c:v>-9.8575866647722873E-2</c:v>
                </c:pt>
                <c:pt idx="6">
                  <c:v>-8.3902828977998264E-2</c:v>
                </c:pt>
                <c:pt idx="7">
                  <c:v>-6.9433551531706314E-2</c:v>
                </c:pt>
                <c:pt idx="8">
                  <c:v>-5.5163819236798972E-2</c:v>
                </c:pt>
                <c:pt idx="9">
                  <c:v>-4.1089532484784627E-2</c:v>
                </c:pt>
                <c:pt idx="10">
                  <c:v>-2.7206703204005932E-2</c:v>
                </c:pt>
                <c:pt idx="11">
                  <c:v>-1.3511451092073497E-2</c:v>
                </c:pt>
                <c:pt idx="12">
                  <c:v>0</c:v>
                </c:pt>
                <c:pt idx="13">
                  <c:v>1.3331325539059977E-2</c:v>
                </c:pt>
                <c:pt idx="14">
                  <c:v>2.6486103643156039E-2</c:v>
                </c:pt>
                <c:pt idx="15">
                  <c:v>3.9467818283328418E-2</c:v>
                </c:pt>
                <c:pt idx="16">
                  <c:v>5.2279862359855551E-2</c:v>
                </c:pt>
                <c:pt idx="17">
                  <c:v>6.4925540658659936E-2</c:v>
                </c:pt>
                <c:pt idx="18">
                  <c:v>7.7408072693296859E-2</c:v>
                </c:pt>
                <c:pt idx="19">
                  <c:v>8.9730595437641184E-2</c:v>
                </c:pt>
                <c:pt idx="20">
                  <c:v>0.10189616595417006</c:v>
                </c:pt>
                <c:pt idx="21">
                  <c:v>0.11390776392243435</c:v>
                </c:pt>
                <c:pt idx="22">
                  <c:v>0.12576829407214404</c:v>
                </c:pt>
                <c:pt idx="23">
                  <c:v>0.23665475569065161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A2-446B-B9E2-2C2A37B5EF87}"/>
            </c:ext>
          </c:extLst>
        </c:ser>
        <c:ser>
          <c:idx val="3"/>
          <c:order val="3"/>
          <c:tx>
            <c:strRef>
              <c:f>AHD!$J$3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solidFill>
                  <a:srgbClr val="EECC16"/>
                </a:solidFill>
              </a:ln>
              <a:effectLst/>
            </c:spPr>
          </c:marker>
          <c:xVal>
            <c:numRef>
              <c:f>AHD!$A$4:$A$27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AHD!$J$4:$J$27</c:f>
              <c:numCache>
                <c:formatCode>0%</c:formatCode>
                <c:ptCount val="24"/>
                <c:pt idx="0">
                  <c:v>-0.74100287066488701</c:v>
                </c:pt>
                <c:pt idx="1">
                  <c:v>-0.6196785383441249</c:v>
                </c:pt>
                <c:pt idx="2">
                  <c:v>-0.40663036847666695</c:v>
                </c:pt>
                <c:pt idx="3">
                  <c:v>-0.35867492576758958</c:v>
                </c:pt>
                <c:pt idx="4">
                  <c:v>-0.31259330183065992</c:v>
                </c:pt>
                <c:pt idx="5">
                  <c:v>-0.26827777439520378</c:v>
                </c:pt>
                <c:pt idx="6">
                  <c:v>-0.22562872293666833</c:v>
                </c:pt>
                <c:pt idx="7">
                  <c:v>-0.18455388107227833</c:v>
                </c:pt>
                <c:pt idx="8">
                  <c:v>-0.14496767024053323</c:v>
                </c:pt>
                <c:pt idx="9">
                  <c:v>-0.10679060453747784</c:v>
                </c:pt>
                <c:pt idx="10">
                  <c:v>-6.9948757999417771E-2</c:v>
                </c:pt>
                <c:pt idx="11">
                  <c:v>-3.4373286819366064E-2</c:v>
                </c:pt>
                <c:pt idx="12">
                  <c:v>0</c:v>
                </c:pt>
                <c:pt idx="13">
                  <c:v>3.3231027190446565E-2</c:v>
                </c:pt>
                <c:pt idx="14">
                  <c:v>6.5375801856350432E-2</c:v>
                </c:pt>
                <c:pt idx="15">
                  <c:v>9.6486728473906186E-2</c:v>
                </c:pt>
                <c:pt idx="16">
                  <c:v>0.1266128939781147</c:v>
                </c:pt>
                <c:pt idx="17">
                  <c:v>0.15580032619978221</c:v>
                </c:pt>
                <c:pt idx="18">
                  <c:v>0.18409222851439891</c:v>
                </c:pt>
                <c:pt idx="19">
                  <c:v>0.2115291932188407</c:v>
                </c:pt>
                <c:pt idx="20">
                  <c:v>0.23814939585223349</c:v>
                </c:pt>
                <c:pt idx="21">
                  <c:v>0.26398877241732766</c:v>
                </c:pt>
                <c:pt idx="22">
                  <c:v>0.28908118123244719</c:v>
                </c:pt>
                <c:pt idx="23">
                  <c:v>0.50514797570753733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A2-446B-B9E2-2C2A37B5E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31560"/>
        <c:axId val="881735496"/>
      </c:scatterChart>
      <c:valAx>
        <c:axId val="881731560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Annual Heat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35496"/>
        <c:crosses val="autoZero"/>
        <c:crossBetween val="midCat"/>
      </c:valAx>
      <c:valAx>
        <c:axId val="881735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AHD's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3156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Density!$B$30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Density!$B$31:$B$54</c:f>
              <c:numCache>
                <c:formatCode>0%</c:formatCode>
                <c:ptCount val="24"/>
                <c:pt idx="0">
                  <c:v>-0.14246058435333983</c:v>
                </c:pt>
                <c:pt idx="1">
                  <c:v>-0.12730743378138457</c:v>
                </c:pt>
                <c:pt idx="2">
                  <c:v>-0.11236718797119483</c:v>
                </c:pt>
                <c:pt idx="3">
                  <c:v>-9.7635391194071747E-2</c:v>
                </c:pt>
                <c:pt idx="4">
                  <c:v>-8.310771119422436E-2</c:v>
                </c:pt>
                <c:pt idx="5">
                  <c:v>-6.8779934941243737E-2</c:v>
                </c:pt>
                <c:pt idx="6">
                  <c:v>-5.4647964556713932E-2</c:v>
                </c:pt>
                <c:pt idx="7">
                  <c:v>-4.0707813406699239E-2</c:v>
                </c:pt>
                <c:pt idx="8">
                  <c:v>-2.6955602352263582E-2</c:v>
                </c:pt>
                <c:pt idx="9">
                  <c:v>-1.3387556150639019E-2</c:v>
                </c:pt>
                <c:pt idx="10">
                  <c:v>0</c:v>
                </c:pt>
                <c:pt idx="11">
                  <c:v>1.3210643778771552E-2</c:v>
                </c:pt>
                <c:pt idx="12">
                  <c:v>2.6247858929637994E-2</c:v>
                </c:pt>
                <c:pt idx="13">
                  <c:v>3.9115038324247675E-2</c:v>
                </c:pt>
                <c:pt idx="14">
                  <c:v>5.1815486905698371E-2</c:v>
                </c:pt>
                <c:pt idx="15">
                  <c:v>6.4352424518615267E-2</c:v>
                </c:pt>
                <c:pt idx="16">
                  <c:v>7.6728988630616377E-2</c:v>
                </c:pt>
                <c:pt idx="17">
                  <c:v>8.8948236950002341E-2</c:v>
                </c:pt>
                <c:pt idx="18">
                  <c:v>0.10101314994425616</c:v>
                </c:pt>
                <c:pt idx="19">
                  <c:v>0.11292663326371591</c:v>
                </c:pt>
                <c:pt idx="20">
                  <c:v>0.1246915200745541</c:v>
                </c:pt>
                <c:pt idx="21">
                  <c:v>0.13631057330500052</c:v>
                </c:pt>
                <c:pt idx="22">
                  <c:v>0.14778648780854925</c:v>
                </c:pt>
                <c:pt idx="23">
                  <c:v>0.15912189244770841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7-46D5-B353-3AF1F52F9734}"/>
            </c:ext>
          </c:extLst>
        </c:ser>
        <c:ser>
          <c:idx val="1"/>
          <c:order val="1"/>
          <c:tx>
            <c:strRef>
              <c:f>Density!$C$30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rgbClr val="C1272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1272D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Density!$C$31:$C$54</c:f>
              <c:numCache>
                <c:formatCode>0%</c:formatCode>
                <c:ptCount val="24"/>
                <c:pt idx="0">
                  <c:v>-9.0862181746182616E-2</c:v>
                </c:pt>
                <c:pt idx="1">
                  <c:v>-8.1406126657782782E-2</c:v>
                </c:pt>
                <c:pt idx="2">
                  <c:v>-7.2035217692733716E-2</c:v>
                </c:pt>
                <c:pt idx="3">
                  <c:v>-6.2748309970605556E-2</c:v>
                </c:pt>
                <c:pt idx="4">
                  <c:v>-5.3544279044900979E-2</c:v>
                </c:pt>
                <c:pt idx="5">
                  <c:v>-4.442202044919439E-2</c:v>
                </c:pt>
                <c:pt idx="6">
                  <c:v>-3.5380449255323083E-2</c:v>
                </c:pt>
                <c:pt idx="7">
                  <c:v>-2.641849964323904E-2</c:v>
                </c:pt>
                <c:pt idx="8">
                  <c:v>-1.7535124482179875E-2</c:v>
                </c:pt>
                <c:pt idx="9">
                  <c:v>-8.7292949228115757E-3</c:v>
                </c:pt>
                <c:pt idx="10">
                  <c:v>0</c:v>
                </c:pt>
                <c:pt idx="11">
                  <c:v>8.6537537541030475E-3</c:v>
                </c:pt>
                <c:pt idx="12">
                  <c:v>1.7232942686969593E-2</c:v>
                </c:pt>
                <c:pt idx="13">
                  <c:v>2.5738526392910303E-2</c:v>
                </c:pt>
                <c:pt idx="14">
                  <c:v>3.4171448070871011E-2</c:v>
                </c:pt>
                <c:pt idx="15">
                  <c:v>4.2532634873103284E-2</c:v>
                </c:pt>
                <c:pt idx="16">
                  <c:v>5.0822998244972654E-2</c:v>
                </c:pt>
                <c:pt idx="17">
                  <c:v>5.9043434256170049E-2</c:v>
                </c:pt>
                <c:pt idx="18">
                  <c:v>6.7194823923574148E-2</c:v>
                </c:pt>
                <c:pt idx="19">
                  <c:v>7.5278033526014781E-2</c:v>
                </c:pt>
                <c:pt idx="20">
                  <c:v>8.329391491117244E-2</c:v>
                </c:pt>
                <c:pt idx="21">
                  <c:v>9.1243305794835458E-2</c:v>
                </c:pt>
                <c:pt idx="22">
                  <c:v>9.9127030052746326E-2</c:v>
                </c:pt>
                <c:pt idx="23">
                  <c:v>0.10694589800524208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7-46D5-B353-3AF1F52F9734}"/>
            </c:ext>
          </c:extLst>
        </c:ser>
        <c:ser>
          <c:idx val="2"/>
          <c:order val="2"/>
          <c:tx>
            <c:strRef>
              <c:f>Density!$D$30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solidFill>
                  <a:srgbClr val="008176"/>
                </a:solidFill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Density!$D$31:$D$54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7-46D5-B353-3AF1F52F9734}"/>
            </c:ext>
          </c:extLst>
        </c:ser>
        <c:ser>
          <c:idx val="3"/>
          <c:order val="3"/>
          <c:tx>
            <c:strRef>
              <c:f>Density!$E$30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Density!$A$31:$A$54</c:f>
              <c:numCache>
                <c:formatCode>_-* #,##0_-;\-* #,##0_-;_-* "-"??_-;_-@_-</c:formatCode>
                <c:ptCount val="24"/>
                <c:pt idx="0">
                  <c:v>156.25</c:v>
                </c:pt>
                <c:pt idx="1">
                  <c:v>123.45679012345678</c:v>
                </c:pt>
                <c:pt idx="2">
                  <c:v>100</c:v>
                </c:pt>
                <c:pt idx="3">
                  <c:v>82.644628099173573</c:v>
                </c:pt>
                <c:pt idx="4">
                  <c:v>69.444444444444457</c:v>
                </c:pt>
                <c:pt idx="5">
                  <c:v>59.171597633136095</c:v>
                </c:pt>
                <c:pt idx="6">
                  <c:v>51.020408163265309</c:v>
                </c:pt>
                <c:pt idx="7">
                  <c:v>44.44444444444445</c:v>
                </c:pt>
                <c:pt idx="8">
                  <c:v>39.0625</c:v>
                </c:pt>
                <c:pt idx="9">
                  <c:v>34.602076124567482</c:v>
                </c:pt>
                <c:pt idx="10">
                  <c:v>30.864197530864196</c:v>
                </c:pt>
                <c:pt idx="11">
                  <c:v>27.700831024930753</c:v>
                </c:pt>
                <c:pt idx="12">
                  <c:v>25</c:v>
                </c:pt>
                <c:pt idx="13">
                  <c:v>22.675736961451246</c:v>
                </c:pt>
                <c:pt idx="14">
                  <c:v>20.661157024793393</c:v>
                </c:pt>
                <c:pt idx="15">
                  <c:v>18.903591682419659</c:v>
                </c:pt>
                <c:pt idx="16">
                  <c:v>17.361111111111114</c:v>
                </c:pt>
                <c:pt idx="17">
                  <c:v>16</c:v>
                </c:pt>
                <c:pt idx="18">
                  <c:v>14.792899408284024</c:v>
                </c:pt>
                <c:pt idx="19">
                  <c:v>13.717421124828533</c:v>
                </c:pt>
                <c:pt idx="20">
                  <c:v>12.755102040816327</c:v>
                </c:pt>
                <c:pt idx="21">
                  <c:v>11.890606420927465</c:v>
                </c:pt>
                <c:pt idx="22">
                  <c:v>11.111111111111112</c:v>
                </c:pt>
                <c:pt idx="23">
                  <c:v>10.405827263267428</c:v>
                </c:pt>
              </c:numCache>
            </c:numRef>
          </c:xVal>
          <c:yVal>
            <c:numRef>
              <c:f>Density!$E$31:$E$54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67-46D5-B353-3AF1F52F9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39712"/>
        <c:axId val="481637416"/>
      </c:scatterChart>
      <c:valAx>
        <c:axId val="48163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Houses per Hectare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81637416"/>
        <c:crosses val="autoZero"/>
        <c:crossBetween val="midCat"/>
      </c:valAx>
      <c:valAx>
        <c:axId val="481637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Density's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81639712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Connections!$G$3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Connections!$G$4:$G$24</c:f>
              <c:numCache>
                <c:formatCode>0%</c:formatCode>
                <c:ptCount val="21"/>
                <c:pt idx="0">
                  <c:v>0</c:v>
                </c:pt>
                <c:pt idx="1">
                  <c:v>0.23548346366015388</c:v>
                </c:pt>
                <c:pt idx="2">
                  <c:v>0.42044751328420082</c:v>
                </c:pt>
                <c:pt idx="3">
                  <c:v>0.56964052070589333</c:v>
                </c:pt>
                <c:pt idx="4">
                  <c:v>0.69251822468326241</c:v>
                </c:pt>
                <c:pt idx="5">
                  <c:v>0.79542063326440771</c:v>
                </c:pt>
                <c:pt idx="6">
                  <c:v>0.88289381721846949</c:v>
                </c:pt>
                <c:pt idx="7">
                  <c:v>0.95814246844570439</c:v>
                </c:pt>
                <c:pt idx="8">
                  <c:v>1.0235651826867469</c:v>
                </c:pt>
                <c:pt idx="9">
                  <c:v>1.0809742719821211</c:v>
                </c:pt>
                <c:pt idx="10">
                  <c:v>1.1317492051018554</c:v>
                </c:pt>
                <c:pt idx="11">
                  <c:v>1.1769864028676467</c:v>
                </c:pt>
                <c:pt idx="12">
                  <c:v>1.2175287205755336</c:v>
                </c:pt>
                <c:pt idx="13">
                  <c:v>1.2540840228648844</c:v>
                </c:pt>
                <c:pt idx="14">
                  <c:v>1.2872001654643912</c:v>
                </c:pt>
                <c:pt idx="15">
                  <c:v>1.3173455825096148</c:v>
                </c:pt>
                <c:pt idx="16">
                  <c:v>1.3448992623653921</c:v>
                </c:pt>
                <c:pt idx="17">
                  <c:v>1.3701830917365265</c:v>
                </c:pt>
                <c:pt idx="18">
                  <c:v>1.3934624099963204</c:v>
                </c:pt>
                <c:pt idx="19">
                  <c:v>1.4149676489221192</c:v>
                </c:pt>
                <c:pt idx="20">
                  <c:v>1.4348955966601942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F-4C7F-8B9C-51F604203DC5}"/>
            </c:ext>
          </c:extLst>
        </c:ser>
        <c:ser>
          <c:idx val="1"/>
          <c:order val="1"/>
          <c:tx>
            <c:strRef>
              <c:f>Connections!$H$3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Connections!$H$4:$H$24</c:f>
              <c:numCache>
                <c:formatCode>0%</c:formatCode>
                <c:ptCount val="21"/>
                <c:pt idx="0">
                  <c:v>0</c:v>
                </c:pt>
                <c:pt idx="1">
                  <c:v>0.21806643288308378</c:v>
                </c:pt>
                <c:pt idx="2">
                  <c:v>0.37192982863489471</c:v>
                </c:pt>
                <c:pt idx="3">
                  <c:v>0.51274956345925449</c:v>
                </c:pt>
                <c:pt idx="4">
                  <c:v>0.6346001236887131</c:v>
                </c:pt>
                <c:pt idx="5">
                  <c:v>0.73809891495591118</c:v>
                </c:pt>
                <c:pt idx="6">
                  <c:v>0.7774806529149958</c:v>
                </c:pt>
                <c:pt idx="7">
                  <c:v>0.85870794053965138</c:v>
                </c:pt>
                <c:pt idx="8">
                  <c:v>0.92983156097023356</c:v>
                </c:pt>
                <c:pt idx="9">
                  <c:v>0.99265867000947738</c:v>
                </c:pt>
                <c:pt idx="10">
                  <c:v>1.04847877098541</c:v>
                </c:pt>
                <c:pt idx="11">
                  <c:v>1.0987619130455215</c:v>
                </c:pt>
                <c:pt idx="12">
                  <c:v>1.1440105945716752</c:v>
                </c:pt>
                <c:pt idx="13">
                  <c:v>1.1846666225649849</c:v>
                </c:pt>
                <c:pt idx="14">
                  <c:v>1.2216178141873868</c:v>
                </c:pt>
                <c:pt idx="15">
                  <c:v>1.2355290430265105</c:v>
                </c:pt>
                <c:pt idx="16">
                  <c:v>1.2672794953795736</c:v>
                </c:pt>
                <c:pt idx="17">
                  <c:v>1.2963835502977474</c:v>
                </c:pt>
                <c:pt idx="18">
                  <c:v>1.323258584381992</c:v>
                </c:pt>
                <c:pt idx="19">
                  <c:v>1.3481735988001673</c:v>
                </c:pt>
                <c:pt idx="20">
                  <c:v>1.3712995147181324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4F-4C7F-8B9C-51F604203DC5}"/>
            </c:ext>
          </c:extLst>
        </c:ser>
        <c:ser>
          <c:idx val="2"/>
          <c:order val="2"/>
          <c:tx>
            <c:strRef>
              <c:f>Connections!$I$3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Connections!$I$4:$I$24</c:f>
              <c:numCache>
                <c:formatCode>0%</c:formatCode>
                <c:ptCount val="21"/>
                <c:pt idx="0">
                  <c:v>0</c:v>
                </c:pt>
                <c:pt idx="1">
                  <c:v>0.21809252488231162</c:v>
                </c:pt>
                <c:pt idx="2">
                  <c:v>0.42385256355856071</c:v>
                </c:pt>
                <c:pt idx="3">
                  <c:v>0.63932078977410067</c:v>
                </c:pt>
                <c:pt idx="4">
                  <c:v>0.81858545356992851</c:v>
                </c:pt>
                <c:pt idx="5">
                  <c:v>0.99555195418744902</c:v>
                </c:pt>
                <c:pt idx="6">
                  <c:v>1.1434838601814101</c:v>
                </c:pt>
                <c:pt idx="7">
                  <c:v>1.2526028314646316</c:v>
                </c:pt>
                <c:pt idx="8">
                  <c:v>1.3444364744896817</c:v>
                </c:pt>
                <c:pt idx="9">
                  <c:v>1.421900411078558</c:v>
                </c:pt>
                <c:pt idx="10">
                  <c:v>1.4874892117379734</c:v>
                </c:pt>
                <c:pt idx="11">
                  <c:v>1.5432795628753839</c:v>
                </c:pt>
                <c:pt idx="12">
                  <c:v>1.5911773386993311</c:v>
                </c:pt>
                <c:pt idx="13">
                  <c:v>1.6321344203656178</c:v>
                </c:pt>
                <c:pt idx="14">
                  <c:v>1.667519175342177</c:v>
                </c:pt>
                <c:pt idx="15">
                  <c:v>1.699631539322416</c:v>
                </c:pt>
                <c:pt idx="16">
                  <c:v>1.726513188154198</c:v>
                </c:pt>
                <c:pt idx="17">
                  <c:v>1.7500019907751991</c:v>
                </c:pt>
                <c:pt idx="18">
                  <c:v>1.7706842100167886</c:v>
                </c:pt>
                <c:pt idx="19">
                  <c:v>1.7889753996993352</c:v>
                </c:pt>
                <c:pt idx="20">
                  <c:v>1.8052196363219224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4F-4C7F-8B9C-51F604203DC5}"/>
            </c:ext>
          </c:extLst>
        </c:ser>
        <c:ser>
          <c:idx val="3"/>
          <c:order val="3"/>
          <c:tx>
            <c:strRef>
              <c:f>Connections!$J$3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Connections!$A$4:$A$24</c:f>
              <c:numCache>
                <c:formatCode>_-* #,##0_-;\-* #,##0_-;_-* "-"??_-;_-@_-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Connections!$J$4:$J$24</c:f>
              <c:numCache>
                <c:formatCode>0%</c:formatCode>
                <c:ptCount val="21"/>
                <c:pt idx="0">
                  <c:v>0</c:v>
                </c:pt>
                <c:pt idx="1">
                  <c:v>0.26804337554192453</c:v>
                </c:pt>
                <c:pt idx="2">
                  <c:v>0.47273059842231363</c:v>
                </c:pt>
                <c:pt idx="3">
                  <c:v>0.63415033123934894</c:v>
                </c:pt>
                <c:pt idx="4">
                  <c:v>0.76471023365656021</c:v>
                </c:pt>
                <c:pt idx="5">
                  <c:v>0.87248775289805547</c:v>
                </c:pt>
                <c:pt idx="6">
                  <c:v>0.96296756296514829</c:v>
                </c:pt>
                <c:pt idx="7">
                  <c:v>1.0400045989491242</c:v>
                </c:pt>
                <c:pt idx="8">
                  <c:v>1.1063875329099742</c:v>
                </c:pt>
                <c:pt idx="9">
                  <c:v>1.1641835866319692</c:v>
                </c:pt>
                <c:pt idx="10">
                  <c:v>1.214957664509172</c:v>
                </c:pt>
                <c:pt idx="11">
                  <c:v>1.259916189411834</c:v>
                </c:pt>
                <c:pt idx="12">
                  <c:v>1.3000041917454837</c:v>
                </c:pt>
                <c:pt idx="13">
                  <c:v>1.3359724658231626</c:v>
                </c:pt>
                <c:pt idx="14">
                  <c:v>1.3684250337103241</c:v>
                </c:pt>
                <c:pt idx="15">
                  <c:v>1.3978533395709045</c:v>
                </c:pt>
                <c:pt idx="16">
                  <c:v>1.4246613098830487</c:v>
                </c:pt>
                <c:pt idx="17">
                  <c:v>1.4491840047965214</c:v>
                </c:pt>
                <c:pt idx="18">
                  <c:v>1.4717016946177299</c:v>
                </c:pt>
                <c:pt idx="19">
                  <c:v>1.4924506191696791</c:v>
                </c:pt>
                <c:pt idx="20">
                  <c:v>1.5116313075241188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4F-4C7F-8B9C-51F60420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42384"/>
        <c:axId val="881740744"/>
      </c:scatterChart>
      <c:valAx>
        <c:axId val="88174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0744"/>
        <c:crosses val="autoZero"/>
        <c:crossBetween val="midCat"/>
      </c:valAx>
      <c:valAx>
        <c:axId val="88174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initial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174238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Properties!$G$3</c:f>
              <c:strCache>
                <c:ptCount val="1"/>
                <c:pt idx="0">
                  <c:v>DH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Properties!$G$4:$G$27</c:f>
              <c:numCache>
                <c:formatCode>0%</c:formatCode>
                <c:ptCount val="24"/>
                <c:pt idx="0">
                  <c:v>-1.2997481234392849</c:v>
                </c:pt>
                <c:pt idx="1">
                  <c:v>-1.0525305914779353</c:v>
                </c:pt>
                <c:pt idx="2">
                  <c:v>-0.65293029319279794</c:v>
                </c:pt>
                <c:pt idx="3">
                  <c:v>-0.55814669936119177</c:v>
                </c:pt>
                <c:pt idx="4">
                  <c:v>-0.49001177706034643</c:v>
                </c:pt>
                <c:pt idx="5">
                  <c:v>-0.42986469821915341</c:v>
                </c:pt>
                <c:pt idx="6">
                  <c:v>-0.34598036835882612</c:v>
                </c:pt>
                <c:pt idx="7">
                  <c:v>-0.2683674785210961</c:v>
                </c:pt>
                <c:pt idx="8">
                  <c:v>-0.21841222699726223</c:v>
                </c:pt>
                <c:pt idx="9">
                  <c:v>-0.16702560112314777</c:v>
                </c:pt>
                <c:pt idx="10">
                  <c:v>-0.10352260557860384</c:v>
                </c:pt>
                <c:pt idx="11">
                  <c:v>-4.0461536812460008E-2</c:v>
                </c:pt>
                <c:pt idx="12">
                  <c:v>0</c:v>
                </c:pt>
                <c:pt idx="13">
                  <c:v>3.4536041829470412E-2</c:v>
                </c:pt>
                <c:pt idx="14">
                  <c:v>7.8893965320254736E-2</c:v>
                </c:pt>
                <c:pt idx="15">
                  <c:v>0.1151406847018365</c:v>
                </c:pt>
                <c:pt idx="16">
                  <c:v>0.1461054438869418</c:v>
                </c:pt>
                <c:pt idx="17">
                  <c:v>0.17063534072025865</c:v>
                </c:pt>
                <c:pt idx="18">
                  <c:v>0.2082624735225001</c:v>
                </c:pt>
                <c:pt idx="19">
                  <c:v>0.244704671166251</c:v>
                </c:pt>
                <c:pt idx="20">
                  <c:v>0.26662031826082561</c:v>
                </c:pt>
                <c:pt idx="21">
                  <c:v>0.28961044670929453</c:v>
                </c:pt>
                <c:pt idx="22">
                  <c:v>0.32111642817092584</c:v>
                </c:pt>
                <c:pt idx="23">
                  <c:v>0.54870186691643597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7-40B6-A5C6-8BB7981BF0F2}"/>
            </c:ext>
          </c:extLst>
        </c:ser>
        <c:ser>
          <c:idx val="1"/>
          <c:order val="1"/>
          <c:tx>
            <c:strRef>
              <c:f>Properties!$H$3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Properties!$H$4:$H$27</c:f>
              <c:numCache>
                <c:formatCode>0%</c:formatCode>
                <c:ptCount val="24"/>
                <c:pt idx="0">
                  <c:v>-1.2731949984068895</c:v>
                </c:pt>
                <c:pt idx="1">
                  <c:v>-1.0052784501509273</c:v>
                </c:pt>
                <c:pt idx="2">
                  <c:v>-0.58188577935216712</c:v>
                </c:pt>
                <c:pt idx="3">
                  <c:v>-0.51354725013274949</c:v>
                </c:pt>
                <c:pt idx="4">
                  <c:v>-0.44932121375190814</c:v>
                </c:pt>
                <c:pt idx="5">
                  <c:v>-0.39219790257247478</c:v>
                </c:pt>
                <c:pt idx="6">
                  <c:v>-0.31623736563443627</c:v>
                </c:pt>
                <c:pt idx="7">
                  <c:v>-0.24542496238888126</c:v>
                </c:pt>
                <c:pt idx="8">
                  <c:v>-0.19716167366392753</c:v>
                </c:pt>
                <c:pt idx="9">
                  <c:v>-0.14890835945557995</c:v>
                </c:pt>
                <c:pt idx="10">
                  <c:v>-9.3037654397657682E-2</c:v>
                </c:pt>
                <c:pt idx="11">
                  <c:v>-3.7270436812189403E-2</c:v>
                </c:pt>
                <c:pt idx="12">
                  <c:v>0</c:v>
                </c:pt>
                <c:pt idx="13">
                  <c:v>3.2960057191267586E-2</c:v>
                </c:pt>
                <c:pt idx="14">
                  <c:v>7.4526479857587355E-2</c:v>
                </c:pt>
                <c:pt idx="15">
                  <c:v>0.10934157248046816</c:v>
                </c:pt>
                <c:pt idx="16">
                  <c:v>0.14046946575043809</c:v>
                </c:pt>
                <c:pt idx="17">
                  <c:v>0.16549960521355106</c:v>
                </c:pt>
                <c:pt idx="18">
                  <c:v>0.20164668106940004</c:v>
                </c:pt>
                <c:pt idx="19">
                  <c:v>0.23651774276893989</c:v>
                </c:pt>
                <c:pt idx="20">
                  <c:v>0.25903249850445548</c:v>
                </c:pt>
                <c:pt idx="21">
                  <c:v>0.28427529762506509</c:v>
                </c:pt>
                <c:pt idx="22">
                  <c:v>0.31688311900544258</c:v>
                </c:pt>
                <c:pt idx="23">
                  <c:v>0.56156837240357127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7-40B6-A5C6-8BB7981BF0F2}"/>
            </c:ext>
          </c:extLst>
        </c:ser>
        <c:ser>
          <c:idx val="2"/>
          <c:order val="2"/>
          <c:tx>
            <c:strRef>
              <c:f>Properties!$I$3</c:f>
              <c:strCache>
                <c:ptCount val="1"/>
                <c:pt idx="0">
                  <c:v>ASHP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Properties!$I$4:$I$27</c:f>
              <c:numCache>
                <c:formatCode>0%</c:formatCode>
                <c:ptCount val="24"/>
                <c:pt idx="0">
                  <c:v>-1.3295498414006701</c:v>
                </c:pt>
                <c:pt idx="1">
                  <c:v>-1.0744391753104818</c:v>
                </c:pt>
                <c:pt idx="2">
                  <c:v>-0.66523697364298151</c:v>
                </c:pt>
                <c:pt idx="3">
                  <c:v>-0.55678725900057768</c:v>
                </c:pt>
                <c:pt idx="4">
                  <c:v>-0.49893513747541973</c:v>
                </c:pt>
                <c:pt idx="5">
                  <c:v>-0.44538561009966487</c:v>
                </c:pt>
                <c:pt idx="6">
                  <c:v>-0.35216776830289431</c:v>
                </c:pt>
                <c:pt idx="7">
                  <c:v>-0.26604036442147572</c:v>
                </c:pt>
                <c:pt idx="8">
                  <c:v>-0.22191897646833181</c:v>
                </c:pt>
                <c:pt idx="9">
                  <c:v>-0.17809866307547947</c:v>
                </c:pt>
                <c:pt idx="10">
                  <c:v>-0.10512706553832027</c:v>
                </c:pt>
                <c:pt idx="11">
                  <c:v>-3.5677321355321541E-2</c:v>
                </c:pt>
                <c:pt idx="12">
                  <c:v>0</c:v>
                </c:pt>
                <c:pt idx="13">
                  <c:v>3.44482983451182E-2</c:v>
                </c:pt>
                <c:pt idx="14">
                  <c:v>9.5126677118444622E-2</c:v>
                </c:pt>
                <c:pt idx="15">
                  <c:v>0.14524151803959054</c:v>
                </c:pt>
                <c:pt idx="16">
                  <c:v>0.1816151322158287</c:v>
                </c:pt>
                <c:pt idx="17">
                  <c:v>0.21013576809854612</c:v>
                </c:pt>
                <c:pt idx="18">
                  <c:v>0.26044679998909764</c:v>
                </c:pt>
                <c:pt idx="19">
                  <c:v>0.30814310519456894</c:v>
                </c:pt>
                <c:pt idx="20">
                  <c:v>0.33285972488158772</c:v>
                </c:pt>
                <c:pt idx="21">
                  <c:v>0.3576514747159571</c:v>
                </c:pt>
                <c:pt idx="22">
                  <c:v>0.3994848686236267</c:v>
                </c:pt>
                <c:pt idx="23">
                  <c:v>0.66595105282373102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7-40B6-A5C6-8BB7981BF0F2}"/>
            </c:ext>
          </c:extLst>
        </c:ser>
        <c:ser>
          <c:idx val="3"/>
          <c:order val="3"/>
          <c:tx>
            <c:strRef>
              <c:f>Properties!$J$3</c:f>
              <c:strCache>
                <c:ptCount val="1"/>
                <c:pt idx="0">
                  <c:v>GB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Properties!$A$4:$A$27</c:f>
              <c:numCache>
                <c:formatCode>0%</c:formatCode>
                <c:ptCount val="24"/>
                <c:pt idx="0">
                  <c:v>0.2</c:v>
                </c:pt>
                <c:pt idx="1">
                  <c:v>0.3</c:v>
                </c:pt>
                <c:pt idx="2">
                  <c:v>0.5</c:v>
                </c:pt>
                <c:pt idx="3">
                  <c:v>0.55000000000000004</c:v>
                </c:pt>
                <c:pt idx="4">
                  <c:v>0.6</c:v>
                </c:pt>
                <c:pt idx="5">
                  <c:v>0.65</c:v>
                </c:pt>
                <c:pt idx="6">
                  <c:v>0.7</c:v>
                </c:pt>
                <c:pt idx="7">
                  <c:v>0.75</c:v>
                </c:pt>
                <c:pt idx="8">
                  <c:v>0.8</c:v>
                </c:pt>
                <c:pt idx="9">
                  <c:v>0.85</c:v>
                </c:pt>
                <c:pt idx="10">
                  <c:v>0.9</c:v>
                </c:pt>
                <c:pt idx="11">
                  <c:v>0.95</c:v>
                </c:pt>
                <c:pt idx="12">
                  <c:v>1</c:v>
                </c:pt>
                <c:pt idx="13">
                  <c:v>1.05</c:v>
                </c:pt>
                <c:pt idx="14">
                  <c:v>1.1000000000000001</c:v>
                </c:pt>
                <c:pt idx="15">
                  <c:v>1.1499999999999999</c:v>
                </c:pt>
                <c:pt idx="16">
                  <c:v>1.2</c:v>
                </c:pt>
                <c:pt idx="17">
                  <c:v>1.25</c:v>
                </c:pt>
                <c:pt idx="18">
                  <c:v>1.3</c:v>
                </c:pt>
                <c:pt idx="19">
                  <c:v>1.35</c:v>
                </c:pt>
                <c:pt idx="20">
                  <c:v>1.4</c:v>
                </c:pt>
                <c:pt idx="21">
                  <c:v>1.45</c:v>
                </c:pt>
                <c:pt idx="22">
                  <c:v>1.5</c:v>
                </c:pt>
                <c:pt idx="23">
                  <c:v>2</c:v>
                </c:pt>
              </c:numCache>
            </c:numRef>
          </c:xVal>
          <c:yVal>
            <c:numRef>
              <c:f>Properties!$J$4:$J$27</c:f>
              <c:numCache>
                <c:formatCode>0%</c:formatCode>
                <c:ptCount val="24"/>
                <c:pt idx="0">
                  <c:v>-1.3245252279570454</c:v>
                </c:pt>
                <c:pt idx="1">
                  <c:v>-1.0713350581400092</c:v>
                </c:pt>
                <c:pt idx="2">
                  <c:v>-0.66338504926996655</c:v>
                </c:pt>
                <c:pt idx="3">
                  <c:v>-0.56225107845443245</c:v>
                </c:pt>
                <c:pt idx="4">
                  <c:v>-0.49751862231865074</c:v>
                </c:pt>
                <c:pt idx="5">
                  <c:v>-0.4393415019882197</c:v>
                </c:pt>
                <c:pt idx="6">
                  <c:v>-0.35110021674035224</c:v>
                </c:pt>
                <c:pt idx="7">
                  <c:v>-0.2697354685970848</c:v>
                </c:pt>
                <c:pt idx="8">
                  <c:v>-0.22158407308881034</c:v>
                </c:pt>
                <c:pt idx="9">
                  <c:v>-0.17275646280778481</c:v>
                </c:pt>
                <c:pt idx="10">
                  <c:v>-0.10497674297254202</c:v>
                </c:pt>
                <c:pt idx="11">
                  <c:v>-3.8940856974476946E-2</c:v>
                </c:pt>
                <c:pt idx="12">
                  <c:v>0</c:v>
                </c:pt>
                <c:pt idx="13">
                  <c:v>3.7481302918317687E-2</c:v>
                </c:pt>
                <c:pt idx="14">
                  <c:v>9.5003576898949033E-2</c:v>
                </c:pt>
                <c:pt idx="15">
                  <c:v>0.14198833669413141</c:v>
                </c:pt>
                <c:pt idx="16">
                  <c:v>0.18139076791377151</c:v>
                </c:pt>
                <c:pt idx="17">
                  <c:v>0.21243438122990566</c:v>
                </c:pt>
                <c:pt idx="18">
                  <c:v>0.25986245312536055</c:v>
                </c:pt>
                <c:pt idx="19">
                  <c:v>0.30523784757220002</c:v>
                </c:pt>
                <c:pt idx="20">
                  <c:v>0.33222867141934553</c:v>
                </c:pt>
                <c:pt idx="21">
                  <c:v>0.35989802548939975</c:v>
                </c:pt>
                <c:pt idx="22">
                  <c:v>0.39881628704136707</c:v>
                </c:pt>
                <c:pt idx="23">
                  <c:v>0.66502180962470459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7-40B6-A5C6-8BB7981BF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308648"/>
        <c:axId val="772311272"/>
      </c:scatterChart>
      <c:valAx>
        <c:axId val="77230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2311272"/>
        <c:crosses val="autoZero"/>
        <c:crossBetween val="midCat"/>
      </c:valAx>
      <c:valAx>
        <c:axId val="77231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Variation from Average number of properties'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2308648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Class!$B$3</c:f>
              <c:strCache>
                <c:ptCount val="1"/>
                <c:pt idx="0">
                  <c:v>DH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Class!$B$4:$B$10</c:f>
              <c:numCache>
                <c:formatCode>0.00</c:formatCode>
                <c:ptCount val="7"/>
                <c:pt idx="0">
                  <c:v>15.738406011210575</c:v>
                </c:pt>
                <c:pt idx="1">
                  <c:v>32.718157474804464</c:v>
                </c:pt>
                <c:pt idx="2">
                  <c:v>40.413935400156788</c:v>
                </c:pt>
                <c:pt idx="3">
                  <c:v>69.220971335614649</c:v>
                </c:pt>
                <c:pt idx="4">
                  <c:v>37.326908386881115</c:v>
                </c:pt>
                <c:pt idx="5">
                  <c:v>44.57491046085071</c:v>
                </c:pt>
                <c:pt idx="6">
                  <c:v>62.909069725800933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1-49AD-91A2-7EDB70199590}"/>
            </c:ext>
          </c:extLst>
        </c:ser>
        <c:ser>
          <c:idx val="1"/>
          <c:order val="1"/>
          <c:tx>
            <c:strRef>
              <c:f>Class!$C$3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Class!$C$4:$C$10</c:f>
              <c:numCache>
                <c:formatCode>0.00</c:formatCode>
                <c:ptCount val="7"/>
                <c:pt idx="0">
                  <c:v>18.461129894665845</c:v>
                </c:pt>
                <c:pt idx="1">
                  <c:v>31.067603502256009</c:v>
                </c:pt>
                <c:pt idx="2">
                  <c:v>38.190526646286997</c:v>
                </c:pt>
                <c:pt idx="3">
                  <c:v>55.619229014175119</c:v>
                </c:pt>
                <c:pt idx="4">
                  <c:v>35.26013925981183</c:v>
                </c:pt>
                <c:pt idx="5">
                  <c:v>39.61731485178386</c:v>
                </c:pt>
                <c:pt idx="6">
                  <c:v>48.420786885090195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71-49AD-91A2-7EDB70199590}"/>
            </c:ext>
          </c:extLst>
        </c:ser>
        <c:ser>
          <c:idx val="3"/>
          <c:order val="2"/>
          <c:tx>
            <c:strRef>
              <c:f>Class!$D$3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val>
            <c:numRef>
              <c:f>Class!$D$4:$D$10</c:f>
              <c:numCache>
                <c:formatCode>0.00</c:formatCode>
                <c:ptCount val="7"/>
                <c:pt idx="0">
                  <c:v>8.5176120889088995</c:v>
                </c:pt>
                <c:pt idx="1">
                  <c:v>18.667549155932285</c:v>
                </c:pt>
                <c:pt idx="2">
                  <c:v>24.26936508698363</c:v>
                </c:pt>
                <c:pt idx="3">
                  <c:v>41.433200865031068</c:v>
                </c:pt>
                <c:pt idx="4">
                  <c:v>21.984943481678425</c:v>
                </c:pt>
                <c:pt idx="5">
                  <c:v>26.275902426190285</c:v>
                </c:pt>
                <c:pt idx="6">
                  <c:v>36.252624394035529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6-4419-8130-CEBA3B6396BF}"/>
            </c:ext>
          </c:extLst>
        </c:ser>
        <c:ser>
          <c:idx val="2"/>
          <c:order val="3"/>
          <c:tx>
            <c:strRef>
              <c:f>Class!$E$3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Class!$A$4:$A$10</c:f>
              <c:strCache>
                <c:ptCount val="7"/>
                <c:pt idx="0">
                  <c:v>Residential</c:v>
                </c:pt>
                <c:pt idx="1">
                  <c:v>Office</c:v>
                </c:pt>
                <c:pt idx="2">
                  <c:v>Retail</c:v>
                </c:pt>
                <c:pt idx="3">
                  <c:v>Restaurant/pub/bar</c:v>
                </c:pt>
                <c:pt idx="4">
                  <c:v>Education</c:v>
                </c:pt>
                <c:pt idx="5">
                  <c:v>Public/Community</c:v>
                </c:pt>
                <c:pt idx="6">
                  <c:v>Hotel</c:v>
                </c:pt>
              </c:strCache>
            </c:strRef>
          </c:cat>
          <c:val>
            <c:numRef>
              <c:f>Class!$E$4:$E$10</c:f>
              <c:numCache>
                <c:formatCode>0.00</c:formatCode>
                <c:ptCount val="7"/>
                <c:pt idx="0">
                  <c:v>6.1839071065578386</c:v>
                </c:pt>
                <c:pt idx="1">
                  <c:v>21.895709002604811</c:v>
                </c:pt>
                <c:pt idx="2">
                  <c:v>31.025516037054757</c:v>
                </c:pt>
                <c:pt idx="3">
                  <c:v>66.595071370352599</c:v>
                </c:pt>
                <c:pt idx="4">
                  <c:v>27.365679283237267</c:v>
                </c:pt>
                <c:pt idx="5">
                  <c:v>36.258068116561731</c:v>
                </c:pt>
                <c:pt idx="6">
                  <c:v>59.164602702192404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71-49AD-91A2-7EDB70199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824296"/>
        <c:axId val="786824624"/>
      </c:barChart>
      <c:catAx>
        <c:axId val="78682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6824624"/>
        <c:crosses val="autoZero"/>
        <c:auto val="1"/>
        <c:lblAlgn val="ctr"/>
        <c:lblOffset val="100"/>
        <c:noMultiLvlLbl val="0"/>
      </c:catAx>
      <c:valAx>
        <c:axId val="7868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NPV (mil£)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6824296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93555555555555"/>
          <c:y val="8.3494041779590258E-2"/>
          <c:w val="0.66387486111111116"/>
          <c:h val="0.724348333333333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Sensitivity!$A$3</c:f>
              <c:strCache>
                <c:ptCount val="1"/>
                <c:pt idx="0">
                  <c:v>DH - Network 1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CF0E-41F4-AE77-228E15A44219}"/>
              </c:ext>
            </c:extLst>
          </c:dPt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Sensitivity!$B$3:$F$3</c:f>
              <c:numCache>
                <c:formatCode>0%</c:formatCode>
                <c:ptCount val="5"/>
                <c:pt idx="0">
                  <c:v>9.4137805841346012E-2</c:v>
                </c:pt>
                <c:pt idx="1">
                  <c:v>2.8746013685526872E-2</c:v>
                </c:pt>
                <c:pt idx="2">
                  <c:v>0.13188706581222576</c:v>
                </c:pt>
                <c:pt idx="3">
                  <c:v>0.11508684778619593</c:v>
                </c:pt>
                <c:pt idx="4">
                  <c:v>0.14822226687349338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7-4535-B5A9-5587A2A7E0B1}"/>
            </c:ext>
          </c:extLst>
        </c:ser>
        <c:ser>
          <c:idx val="1"/>
          <c:order val="1"/>
          <c:tx>
            <c:strRef>
              <c:f>Sensitivity!$A$4</c:f>
              <c:strCache>
                <c:ptCount val="1"/>
                <c:pt idx="0">
                  <c:v>AN - Network 1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Sensitivity!$B$4:$F$4</c:f>
              <c:numCache>
                <c:formatCode>0%</c:formatCode>
                <c:ptCount val="5"/>
                <c:pt idx="0">
                  <c:v>9.5784849738612454E-2</c:v>
                </c:pt>
                <c:pt idx="1">
                  <c:v>2.7599704098439481E-2</c:v>
                </c:pt>
                <c:pt idx="2">
                  <c:v>0.12454319138103709</c:v>
                </c:pt>
                <c:pt idx="3">
                  <c:v>0.11213803194429839</c:v>
                </c:pt>
                <c:pt idx="4">
                  <c:v>0.14524100089557601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7-4535-B5A9-5587A2A7E0B1}"/>
            </c:ext>
          </c:extLst>
        </c:ser>
        <c:ser>
          <c:idx val="2"/>
          <c:order val="2"/>
          <c:tx>
            <c:strRef>
              <c:f>Sensitivity!$A$5</c:f>
              <c:strCache>
                <c:ptCount val="1"/>
                <c:pt idx="0">
                  <c:v>ASHP - Network 1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Sensitivity!$B$5:$F$5</c:f>
              <c:numCache>
                <c:formatCode>0%</c:formatCode>
                <c:ptCount val="5"/>
                <c:pt idx="0">
                  <c:v>8.771258944864968E-2</c:v>
                </c:pt>
                <c:pt idx="1">
                  <c:v>8.771258944864968E-2</c:v>
                </c:pt>
                <c:pt idx="2">
                  <c:v>8.4487908420082247E-2</c:v>
                </c:pt>
                <c:pt idx="3">
                  <c:v>0.12069701202868899</c:v>
                </c:pt>
                <c:pt idx="4">
                  <c:v>8.1971570170691566E-2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27-4535-B5A9-5587A2A7E0B1}"/>
            </c:ext>
          </c:extLst>
        </c:ser>
        <c:ser>
          <c:idx val="3"/>
          <c:order val="3"/>
          <c:tx>
            <c:strRef>
              <c:f>Sensitivity!$A$6</c:f>
              <c:strCache>
                <c:ptCount val="1"/>
                <c:pt idx="0">
                  <c:v>GB - Network 1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Sensitivity!$B$6:$F$6</c:f>
              <c:numCache>
                <c:formatCode>0%</c:formatCode>
                <c:ptCount val="5"/>
                <c:pt idx="0">
                  <c:v>4.2196366925017603E-2</c:v>
                </c:pt>
                <c:pt idx="1">
                  <c:v>3.5575044671937617E-2</c:v>
                </c:pt>
                <c:pt idx="2">
                  <c:v>8.5539916275590988E-2</c:v>
                </c:pt>
                <c:pt idx="3">
                  <c:v>0</c:v>
                </c:pt>
                <c:pt idx="4">
                  <c:v>4.7793344511408264E-2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27-4535-B5A9-5587A2A7E0B1}"/>
            </c:ext>
          </c:extLst>
        </c:ser>
        <c:ser>
          <c:idx val="4"/>
          <c:order val="4"/>
          <c:tx>
            <c:strRef>
              <c:f>Sensitivity!$A$9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Sensitivity!$B$9:$F$9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27-4535-B5A9-5587A2A7E0B1}"/>
            </c:ext>
          </c:extLst>
        </c:ser>
        <c:ser>
          <c:idx val="5"/>
          <c:order val="5"/>
          <c:tx>
            <c:strRef>
              <c:f>Sensitivity!$A$10</c:f>
              <c:strCache>
                <c:ptCount val="1"/>
                <c:pt idx="0">
                  <c:v>DH - Network 2</c:v>
                </c:pt>
              </c:strCache>
            </c:strRef>
          </c:tx>
          <c:spPr>
            <a:pattFill prst="dk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Sensitivity!$B$10:$F$10</c:f>
              <c:numCache>
                <c:formatCode>0%</c:formatCode>
                <c:ptCount val="5"/>
                <c:pt idx="0">
                  <c:v>0.18902471863756198</c:v>
                </c:pt>
                <c:pt idx="1">
                  <c:v>3.0694001583116304E-2</c:v>
                </c:pt>
                <c:pt idx="2">
                  <c:v>3.4560928113058553E-2</c:v>
                </c:pt>
                <c:pt idx="3">
                  <c:v>3.9186442231809115E-2</c:v>
                </c:pt>
                <c:pt idx="4">
                  <c:v>0.23261871091092146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27-4535-B5A9-5587A2A7E0B1}"/>
            </c:ext>
          </c:extLst>
        </c:ser>
        <c:ser>
          <c:idx val="6"/>
          <c:order val="6"/>
          <c:tx>
            <c:strRef>
              <c:f>Sensitivity!$A$11</c:f>
              <c:strCache>
                <c:ptCount val="1"/>
                <c:pt idx="0">
                  <c:v>AN - Network 2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Sensitivity!$B$11:$F$11</c:f>
              <c:numCache>
                <c:formatCode>0%</c:formatCode>
                <c:ptCount val="5"/>
                <c:pt idx="0">
                  <c:v>0.16219033976452391</c:v>
                </c:pt>
                <c:pt idx="1">
                  <c:v>4.2537471810248251E-2</c:v>
                </c:pt>
                <c:pt idx="2">
                  <c:v>3.1987040730365734E-2</c:v>
                </c:pt>
                <c:pt idx="3">
                  <c:v>4.2887837175118682E-2</c:v>
                </c:pt>
                <c:pt idx="4">
                  <c:v>0.18959403219689852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27-4535-B5A9-5587A2A7E0B1}"/>
            </c:ext>
          </c:extLst>
        </c:ser>
        <c:ser>
          <c:idx val="7"/>
          <c:order val="7"/>
          <c:tx>
            <c:strRef>
              <c:f>Sensitivity!$A$12</c:f>
              <c:strCache>
                <c:ptCount val="1"/>
                <c:pt idx="0">
                  <c:v>ASHP - Network 2</c:v>
                </c:pt>
              </c:strCache>
            </c:strRef>
          </c:tx>
          <c:spPr>
            <a:pattFill prst="dkUpDiag">
              <a:fgClr>
                <a:srgbClr val="00817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Sensitivity!$B$12:$F$12</c:f>
              <c:numCache>
                <c:formatCode>0%</c:formatCode>
                <c:ptCount val="5"/>
                <c:pt idx="0">
                  <c:v>8.8764626714183947E-2</c:v>
                </c:pt>
                <c:pt idx="1">
                  <c:v>8.8764626714183947E-2</c:v>
                </c:pt>
                <c:pt idx="2">
                  <c:v>6.8043956140881656E-2</c:v>
                </c:pt>
                <c:pt idx="3">
                  <c:v>9.7205651629830969E-2</c:v>
                </c:pt>
                <c:pt idx="4">
                  <c:v>8.8764533367779119E-2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27-4535-B5A9-5587A2A7E0B1}"/>
            </c:ext>
          </c:extLst>
        </c:ser>
        <c:ser>
          <c:idx val="8"/>
          <c:order val="8"/>
          <c:tx>
            <c:strRef>
              <c:f>Sensitivity!$A$13</c:f>
              <c:strCache>
                <c:ptCount val="1"/>
                <c:pt idx="0">
                  <c:v>GB - Network 2</c:v>
                </c:pt>
              </c:strCache>
            </c:strRef>
          </c:tx>
          <c:spPr>
            <a:pattFill prst="dkUpDiag">
              <a:fgClr>
                <a:srgbClr val="EECC1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Sensitivity!$B$2:$F$2</c:f>
              <c:strCache>
                <c:ptCount val="5"/>
                <c:pt idx="0">
                  <c:v> CAPEX Sensitivity </c:v>
                </c:pt>
                <c:pt idx="1">
                  <c:v> OPEX Sensitivity </c:v>
                </c:pt>
                <c:pt idx="2">
                  <c:v> Fuel Price Sensitivity </c:v>
                </c:pt>
                <c:pt idx="3">
                  <c:v> SCOP Sensitivity </c:v>
                </c:pt>
                <c:pt idx="4">
                  <c:v> Discount Rate Sensitivity </c:v>
                </c:pt>
              </c:strCache>
            </c:strRef>
          </c:cat>
          <c:val>
            <c:numRef>
              <c:f>Sensitivity!$B$13:$F$13</c:f>
              <c:numCache>
                <c:formatCode>0%</c:formatCode>
                <c:ptCount val="5"/>
                <c:pt idx="0">
                  <c:v>5.344485198516602E-2</c:v>
                </c:pt>
                <c:pt idx="1">
                  <c:v>4.5380327536111542E-2</c:v>
                </c:pt>
                <c:pt idx="2">
                  <c:v>7.8518294324851468E-2</c:v>
                </c:pt>
                <c:pt idx="3">
                  <c:v>0</c:v>
                </c:pt>
                <c:pt idx="4">
                  <c:v>4.5737849421395804E-2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27-4535-B5A9-5587A2A7E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870248"/>
        <c:axId val="933870576"/>
      </c:barChart>
      <c:catAx>
        <c:axId val="9338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576"/>
        <c:crosses val="autoZero"/>
        <c:auto val="1"/>
        <c:lblAlgn val="ctr"/>
        <c:lblOffset val="100"/>
        <c:noMultiLvlLbl val="0"/>
      </c:catAx>
      <c:valAx>
        <c:axId val="933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Change from LCOE with social costs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33870248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'Sens_BEP-DH_AN'!$R$7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'Sens_BEP-DH_AN'!$S$11:$AD$11</c:f>
              <c:numCache>
                <c:formatCode>0</c:formatCode>
                <c:ptCount val="12"/>
                <c:pt idx="0">
                  <c:v>45</c:v>
                </c:pt>
                <c:pt idx="1">
                  <c:v>32</c:v>
                </c:pt>
                <c:pt idx="2">
                  <c:v>26</c:v>
                </c:pt>
                <c:pt idx="3">
                  <c:v>20</c:v>
                </c:pt>
                <c:pt idx="4" formatCode="General">
                  <c:v>17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C-4697-9E5A-548C6F58BF2A}"/>
            </c:ext>
          </c:extLst>
        </c:ser>
        <c:ser>
          <c:idx val="1"/>
          <c:order val="1"/>
          <c:tx>
            <c:strRef>
              <c:f>'Sens_BEP-DH_AN'!$R$8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'Sens_BEP-DH_AN'!$S$10:$AD$10</c:f>
              <c:numCache>
                <c:formatCode>0</c:formatCode>
                <c:ptCount val="12"/>
                <c:pt idx="0">
                  <c:v>48</c:v>
                </c:pt>
                <c:pt idx="1">
                  <c:v>34</c:v>
                </c:pt>
                <c:pt idx="2">
                  <c:v>27</c:v>
                </c:pt>
                <c:pt idx="3">
                  <c:v>20</c:v>
                </c:pt>
                <c:pt idx="4" formatCode="General">
                  <c:v>17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8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C-4697-9E5A-548C6F58BF2A}"/>
            </c:ext>
          </c:extLst>
        </c:ser>
        <c:ser>
          <c:idx val="2"/>
          <c:order val="2"/>
          <c:tx>
            <c:strRef>
              <c:f>'Sens_BEP-DH_AN'!$R$9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'Sens_BEP-DH_AN'!$S$9:$AD$9</c:f>
              <c:numCache>
                <c:formatCode>0</c:formatCode>
                <c:ptCount val="12"/>
                <c:pt idx="0">
                  <c:v>52</c:v>
                </c:pt>
                <c:pt idx="1">
                  <c:v>36</c:v>
                </c:pt>
                <c:pt idx="2">
                  <c:v>28</c:v>
                </c:pt>
                <c:pt idx="3">
                  <c:v>21</c:v>
                </c:pt>
                <c:pt idx="4" formatCode="General">
                  <c:v>18</c:v>
                </c:pt>
                <c:pt idx="5" formatCode="General">
                  <c:v>14</c:v>
                </c:pt>
                <c:pt idx="6" formatCode="General">
                  <c:v>12</c:v>
                </c:pt>
                <c:pt idx="7" formatCode="General">
                  <c:v>10</c:v>
                </c:pt>
                <c:pt idx="8" formatCode="General">
                  <c:v>9</c:v>
                </c:pt>
                <c:pt idx="9" formatCode="General">
                  <c:v>7</c:v>
                </c:pt>
                <c:pt idx="10" formatCode="General">
                  <c:v>6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C-4697-9E5A-548C6F58BF2A}"/>
            </c:ext>
          </c:extLst>
        </c:ser>
        <c:ser>
          <c:idx val="3"/>
          <c:order val="3"/>
          <c:tx>
            <c:strRef>
              <c:f>'Sens_BEP-DH_AN'!$R$10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'Sens_BEP-DH_AN'!$S$8:$AD$8</c:f>
              <c:numCache>
                <c:formatCode>0</c:formatCode>
                <c:ptCount val="12"/>
                <c:pt idx="0">
                  <c:v>57</c:v>
                </c:pt>
                <c:pt idx="1">
                  <c:v>39</c:v>
                </c:pt>
                <c:pt idx="2">
                  <c:v>29</c:v>
                </c:pt>
                <c:pt idx="3">
                  <c:v>22</c:v>
                </c:pt>
                <c:pt idx="4" formatCode="General">
                  <c:v>19</c:v>
                </c:pt>
                <c:pt idx="5" formatCode="General">
                  <c:v>15</c:v>
                </c:pt>
                <c:pt idx="6" formatCode="General">
                  <c:v>13</c:v>
                </c:pt>
                <c:pt idx="7" formatCode="General">
                  <c:v>11</c:v>
                </c:pt>
                <c:pt idx="8" formatCode="General">
                  <c:v>9</c:v>
                </c:pt>
                <c:pt idx="9" formatCode="General">
                  <c:v>7</c:v>
                </c:pt>
                <c:pt idx="10" formatCode="General">
                  <c:v>7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C-4697-9E5A-548C6F58BF2A}"/>
            </c:ext>
          </c:extLst>
        </c:ser>
        <c:ser>
          <c:idx val="4"/>
          <c:order val="4"/>
          <c:tx>
            <c:strRef>
              <c:f>'Sens_BEP-DH_AN'!$R$11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'Sens_BEP-DH_AN'!$S$6:$AD$6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'Sens_BEP-DH_AN'!$S$7:$AD$7</c:f>
              <c:numCache>
                <c:formatCode>0</c:formatCode>
                <c:ptCount val="12"/>
                <c:pt idx="0">
                  <c:v>96</c:v>
                </c:pt>
                <c:pt idx="1">
                  <c:v>55</c:v>
                </c:pt>
                <c:pt idx="2">
                  <c:v>38</c:v>
                </c:pt>
                <c:pt idx="3">
                  <c:v>26</c:v>
                </c:pt>
                <c:pt idx="4" formatCode="General">
                  <c:v>21</c:v>
                </c:pt>
                <c:pt idx="5" formatCode="General">
                  <c:v>17</c:v>
                </c:pt>
                <c:pt idx="6" formatCode="General">
                  <c:v>14</c:v>
                </c:pt>
                <c:pt idx="7" formatCode="General">
                  <c:v>11</c:v>
                </c:pt>
                <c:pt idx="8" formatCode="General">
                  <c:v>9</c:v>
                </c:pt>
                <c:pt idx="9" formatCode="General">
                  <c:v>8</c:v>
                </c:pt>
                <c:pt idx="10" formatCode="General">
                  <c:v>7</c:v>
                </c:pt>
                <c:pt idx="11" formatCode="General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3C-4697-9E5A-548C6F58B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'Sens_BEP-DH_ASHP'!$S$11:$AD$11</c:f>
              <c:numCache>
                <c:formatCode>0</c:formatCode>
                <c:ptCount val="12"/>
                <c:pt idx="1">
                  <c:v>40</c:v>
                </c:pt>
                <c:pt idx="2">
                  <c:v>17</c:v>
                </c:pt>
                <c:pt idx="3">
                  <c:v>9</c:v>
                </c:pt>
                <c:pt idx="4" formatCode="General">
                  <c:v>7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B-4DFD-88CE-41DD3B7995CE}"/>
            </c:ext>
          </c:extLst>
        </c:ser>
        <c:ser>
          <c:idx val="1"/>
          <c:order val="1"/>
          <c:tx>
            <c:strRef>
              <c:f>'Sens_BEP-DH_ASHP'!$R$8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'Sens_BEP-DH_ASHP'!$S$10:$AD$10</c:f>
              <c:numCache>
                <c:formatCode>0</c:formatCode>
                <c:ptCount val="12"/>
                <c:pt idx="1">
                  <c:v>51</c:v>
                </c:pt>
                <c:pt idx="2">
                  <c:v>19</c:v>
                </c:pt>
                <c:pt idx="3">
                  <c:v>10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B-4DFD-88CE-41DD3B7995CE}"/>
            </c:ext>
          </c:extLst>
        </c:ser>
        <c:ser>
          <c:idx val="2"/>
          <c:order val="2"/>
          <c:tx>
            <c:strRef>
              <c:f>'Sens_BEP-DH_ASHP'!$R$9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'Sens_BEP-DH_ASHP'!$S$9:$AD$9</c:f>
              <c:numCache>
                <c:formatCode>0</c:formatCode>
                <c:ptCount val="12"/>
                <c:pt idx="1">
                  <c:v>75</c:v>
                </c:pt>
                <c:pt idx="2">
                  <c:v>21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B-4DFD-88CE-41DD3B7995CE}"/>
            </c:ext>
          </c:extLst>
        </c:ser>
        <c:ser>
          <c:idx val="3"/>
          <c:order val="3"/>
          <c:tx>
            <c:strRef>
              <c:f>'Sens_BEP-DH_ASHP'!$R$10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'Sens_BEP-DH_ASHP'!$S$8:$AD$8</c:f>
              <c:numCache>
                <c:formatCode>0</c:formatCode>
                <c:ptCount val="12"/>
                <c:pt idx="1">
                  <c:v>160</c:v>
                </c:pt>
                <c:pt idx="2">
                  <c:v>25</c:v>
                </c:pt>
                <c:pt idx="3">
                  <c:v>11</c:v>
                </c:pt>
                <c:pt idx="4" formatCode="General">
                  <c:v>8</c:v>
                </c:pt>
                <c:pt idx="5" formatCode="General">
                  <c:v>6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B-4DFD-88CE-41DD3B7995CE}"/>
            </c:ext>
          </c:extLst>
        </c:ser>
        <c:ser>
          <c:idx val="4"/>
          <c:order val="4"/>
          <c:tx>
            <c:strRef>
              <c:f>'Sens_BEP-DH_ASHP'!$R$11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'Sens_BEP-DH_ASHP'!$S$7:$AD$7</c:f>
              <c:numCache>
                <c:formatCode>0</c:formatCode>
                <c:ptCount val="12"/>
                <c:pt idx="2">
                  <c:v>70</c:v>
                </c:pt>
                <c:pt idx="3">
                  <c:v>16</c:v>
                </c:pt>
                <c:pt idx="4" formatCode="General">
                  <c:v>10</c:v>
                </c:pt>
                <c:pt idx="5" formatCode="General">
                  <c:v>7</c:v>
                </c:pt>
                <c:pt idx="6" formatCode="General">
                  <c:v>5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B-4DFD-88CE-41DD3B799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'Sens_BEP-DH_GB'!$R$7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'Sens_BEP-DH_GB'!$S$11:$AD$11</c:f>
              <c:numCache>
                <c:formatCode>0</c:formatCode>
                <c:ptCount val="12"/>
                <c:pt idx="1">
                  <c:v>246</c:v>
                </c:pt>
                <c:pt idx="2">
                  <c:v>41</c:v>
                </c:pt>
                <c:pt idx="3">
                  <c:v>19</c:v>
                </c:pt>
                <c:pt idx="4" formatCode="General">
                  <c:v>14</c:v>
                </c:pt>
                <c:pt idx="5" formatCode="General">
                  <c:v>10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E-42CF-A6FF-87F253655661}"/>
            </c:ext>
          </c:extLst>
        </c:ser>
        <c:ser>
          <c:idx val="1"/>
          <c:order val="1"/>
          <c:tx>
            <c:strRef>
              <c:f>'Sens_BEP-DH_GB'!$R$8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'Sens_BEP-DH_GB'!$S$10:$AD$10</c:f>
              <c:numCache>
                <c:formatCode>0</c:formatCode>
                <c:ptCount val="12"/>
                <c:pt idx="1">
                  <c:v>265</c:v>
                </c:pt>
                <c:pt idx="2">
                  <c:v>54</c:v>
                </c:pt>
                <c:pt idx="3">
                  <c:v>21</c:v>
                </c:pt>
                <c:pt idx="4" formatCode="General">
                  <c:v>15</c:v>
                </c:pt>
                <c:pt idx="5" formatCode="General">
                  <c:v>11</c:v>
                </c:pt>
                <c:pt idx="6" formatCode="General">
                  <c:v>8</c:v>
                </c:pt>
                <c:pt idx="7" formatCode="General">
                  <c:v>6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E-42CF-A6FF-87F253655661}"/>
            </c:ext>
          </c:extLst>
        </c:ser>
        <c:ser>
          <c:idx val="2"/>
          <c:order val="2"/>
          <c:tx>
            <c:strRef>
              <c:f>'Sens_BEP-DH_GB'!$R$9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'Sens_BEP-DH_GB'!$S$9:$AD$9</c:f>
              <c:numCache>
                <c:formatCode>0</c:formatCode>
                <c:ptCount val="12"/>
                <c:pt idx="2">
                  <c:v>82</c:v>
                </c:pt>
                <c:pt idx="3">
                  <c:v>24</c:v>
                </c:pt>
                <c:pt idx="4" formatCode="General">
                  <c:v>16</c:v>
                </c:pt>
                <c:pt idx="5" formatCode="General">
                  <c:v>11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6E-42CF-A6FF-87F253655661}"/>
            </c:ext>
          </c:extLst>
        </c:ser>
        <c:ser>
          <c:idx val="3"/>
          <c:order val="3"/>
          <c:tx>
            <c:strRef>
              <c:f>'Sens_BEP-DH_GB'!$R$10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'Sens_BEP-DH_GB'!$S$8:$AD$8</c:f>
              <c:numCache>
                <c:formatCode>0</c:formatCode>
                <c:ptCount val="12"/>
                <c:pt idx="2">
                  <c:v>201</c:v>
                </c:pt>
                <c:pt idx="3">
                  <c:v>29</c:v>
                </c:pt>
                <c:pt idx="4" formatCode="General">
                  <c:v>18</c:v>
                </c:pt>
                <c:pt idx="5" formatCode="General">
                  <c:v>12</c:v>
                </c:pt>
                <c:pt idx="6" formatCode="General">
                  <c:v>9</c:v>
                </c:pt>
                <c:pt idx="7" formatCode="General">
                  <c:v>7</c:v>
                </c:pt>
                <c:pt idx="8" formatCode="General">
                  <c:v>5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6E-42CF-A6FF-87F253655661}"/>
            </c:ext>
          </c:extLst>
        </c:ser>
        <c:ser>
          <c:idx val="4"/>
          <c:order val="4"/>
          <c:tx>
            <c:strRef>
              <c:f>'Sens_BEP-DH_GB'!$R$11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'Sens_BEP-DH_GB'!$S$6:$AD$6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'Sens_BEP-DH_GB'!$S$7:$AD$7</c:f>
              <c:numCache>
                <c:formatCode>0</c:formatCode>
                <c:ptCount val="12"/>
                <c:pt idx="3">
                  <c:v>113</c:v>
                </c:pt>
                <c:pt idx="4" formatCode="General">
                  <c:v>34</c:v>
                </c:pt>
                <c:pt idx="5" formatCode="General">
                  <c:v>17</c:v>
                </c:pt>
                <c:pt idx="6" formatCode="General">
                  <c:v>12</c:v>
                </c:pt>
                <c:pt idx="7" formatCode="General">
                  <c:v>8</c:v>
                </c:pt>
                <c:pt idx="8" formatCode="General">
                  <c:v>6</c:v>
                </c:pt>
                <c:pt idx="9" formatCode="General">
                  <c:v>5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6E-42CF-A6FF-87F253655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'Sens_BEP-AN_ASHP'!$R$7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'Sens_BEP-AN_ASHP'!$S$11:$AD$11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E-43C1-883A-BFF78F3554A5}"/>
            </c:ext>
          </c:extLst>
        </c:ser>
        <c:ser>
          <c:idx val="1"/>
          <c:order val="1"/>
          <c:tx>
            <c:strRef>
              <c:f>'Sens_BEP-AN_ASHP'!$R$8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'Sens_BEP-AN_ASHP'!$S$10:$AD$10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E-43C1-883A-BFF78F3554A5}"/>
            </c:ext>
          </c:extLst>
        </c:ser>
        <c:ser>
          <c:idx val="2"/>
          <c:order val="2"/>
          <c:tx>
            <c:strRef>
              <c:f>'Sens_BEP-AN_ASHP'!$R$9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'Sens_BEP-AN_ASHP'!$S$9:$AD$9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5E-43C1-883A-BFF78F3554A5}"/>
            </c:ext>
          </c:extLst>
        </c:ser>
        <c:ser>
          <c:idx val="3"/>
          <c:order val="3"/>
          <c:tx>
            <c:strRef>
              <c:f>'Sens_BEP-AN_ASHP'!$R$10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'Sens_BEP-AN_ASHP'!$S$8:$AD$8</c:f>
              <c:numCache>
                <c:formatCode>0</c:formatCode>
                <c:ptCount val="12"/>
                <c:pt idx="2">
                  <c:v>4</c:v>
                </c:pt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5E-43C1-883A-BFF78F3554A5}"/>
            </c:ext>
          </c:extLst>
        </c:ser>
        <c:ser>
          <c:idx val="4"/>
          <c:order val="4"/>
          <c:tx>
            <c:strRef>
              <c:f>'Sens_BEP-AN_ASHP'!$R$11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'Sens_BEP-AN_ASHP'!$S$6:$AD$6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'Sens_BEP-AN_ASHP'!$S$7:$AD$7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5E-43C1-883A-BFF78F355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DH-AN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61375"/>
          <c:y val="0.13041305555555557"/>
          <c:w val="0.67859458333333333"/>
          <c:h val="0.690276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'Sens_BEP-AN_GB'!$R$7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rgbClr val="B3B3B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3B3B3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'Sens_BEP-AN_GB'!$S$11:$AD$11</c:f>
              <c:numCache>
                <c:formatCode>0</c:formatCode>
                <c:ptCount val="12"/>
                <c:pt idx="3">
                  <c:v>4</c:v>
                </c:pt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82-483A-8739-B496F2152B0B}"/>
            </c:ext>
          </c:extLst>
        </c:ser>
        <c:ser>
          <c:idx val="1"/>
          <c:order val="1"/>
          <c:tx>
            <c:strRef>
              <c:f>'Sens_BEP-AN_GB'!$R$8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'Sens_BEP-AN_GB'!$S$10:$AD$10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82-483A-8739-B496F2152B0B}"/>
            </c:ext>
          </c:extLst>
        </c:ser>
        <c:ser>
          <c:idx val="2"/>
          <c:order val="2"/>
          <c:tx>
            <c:strRef>
              <c:f>'Sens_BEP-AN_GB'!$R$9</c:f>
              <c:strCache>
                <c:ptCount val="1"/>
                <c:pt idx="0">
                  <c:v>35</c:v>
                </c:pt>
              </c:strCache>
            </c:strRef>
          </c:tx>
          <c:spPr>
            <a:ln w="19050" cap="rnd">
              <a:solidFill>
                <a:srgbClr val="00817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'Sens_BEP-AN_GB'!$S$9:$AD$9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82-483A-8739-B496F2152B0B}"/>
            </c:ext>
          </c:extLst>
        </c:ser>
        <c:ser>
          <c:idx val="3"/>
          <c:order val="3"/>
          <c:tx>
            <c:strRef>
              <c:f>'Sens_BEP-AN_GB'!$R$10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rgbClr val="EECC1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'Sens_BEP-AN_GB'!$S$8:$AD$8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82-483A-8739-B496F2152B0B}"/>
            </c:ext>
          </c:extLst>
        </c:ser>
        <c:ser>
          <c:idx val="4"/>
          <c:order val="4"/>
          <c:tx>
            <c:strRef>
              <c:f>'Sens_BEP-AN_GB'!$R$11</c:f>
              <c:strCache>
                <c:ptCount val="1"/>
                <c:pt idx="0">
                  <c:v>75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'Sens_BEP-AN_GB'!$S$6:$AD$6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16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</c:numCache>
            </c:numRef>
          </c:xVal>
          <c:yVal>
            <c:numRef>
              <c:f>'Sens_BEP-AN_GB'!$S$7:$AD$7</c:f>
              <c:numCache>
                <c:formatCode>0</c:formatCode>
                <c:ptCount val="12"/>
                <c:pt idx="4" formatCode="General">
                  <c:v>4</c:v>
                </c:pt>
                <c:pt idx="5" formatCode="General">
                  <c:v>4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4</c:v>
                </c:pt>
                <c:pt idx="9" formatCode="General">
                  <c:v>4</c:v>
                </c:pt>
                <c:pt idx="10" formatCode="General">
                  <c:v>4</c:v>
                </c:pt>
                <c:pt idx="11" formatCode="General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82-483A-8739-B496F2152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720200"/>
        <c:axId val="1039720528"/>
      </c:scatterChart>
      <c:valAx>
        <c:axId val="1039720200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Connections per Property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528"/>
        <c:crosses val="autoZero"/>
        <c:crossBetween val="midCat"/>
      </c:valAx>
      <c:valAx>
        <c:axId val="103972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BEP (Number of properties)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3972020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184722222222217"/>
          <c:y val="0.36165888888888886"/>
          <c:w val="0.16227777777777777"/>
          <c:h val="0.37658888888888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9.6904722222222239E-2"/>
          <c:w val="0.77108916666666671"/>
          <c:h val="0.612332113956324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6B-4AE5-A788-FF388CD46A85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160</c:v>
                </c:pt>
                <c:pt idx="7">
                  <c:v>75</c:v>
                </c:pt>
                <c:pt idx="8">
                  <c:v>51</c:v>
                </c:pt>
                <c:pt idx="9">
                  <c:v>40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B-4AE5-A788-FF388CD46A85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26</c:v>
                </c:pt>
                <c:pt idx="16">
                  <c:v>22</c:v>
                </c:pt>
                <c:pt idx="17">
                  <c:v>21</c:v>
                </c:pt>
                <c:pt idx="18">
                  <c:v>20</c:v>
                </c:pt>
                <c:pt idx="19">
                  <c:v>20</c:v>
                </c:pt>
                <c:pt idx="20">
                  <c:v>21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B-4AE5-A788-FF388CD46A85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B-4AE5-A788-FF388CD46A85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96B-4AE5-A788-FF388CD46A85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6B-4AE5-A788-FF388CD46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Energy Supply Option Selection Guide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8.5642168274027264E-2"/>
          <c:w val="0.77108916666666671"/>
          <c:h val="0.675021616228799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98-4A1D-BE5E-4AAF5BF67B79}"/>
              </c:ext>
            </c:extLst>
          </c:dPt>
          <c:dPt>
            <c:idx val="1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98-4A1D-BE5E-4AAF5BF67B79}"/>
              </c:ext>
            </c:extLst>
          </c:dPt>
          <c:dPt>
            <c:idx val="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98-4A1D-BE5E-4AAF5BF67B79}"/>
              </c:ext>
            </c:extLst>
          </c:dPt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98-4A1D-BE5E-4AAF5BF67B7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98-4A1D-BE5E-4AAF5BF67B79}"/>
              </c:ext>
            </c:extLst>
          </c:dPt>
          <c:dPt>
            <c:idx val="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98-4A1D-BE5E-4AAF5BF67B79}"/>
              </c:ext>
            </c:extLst>
          </c:dPt>
          <c:dPt>
            <c:idx val="6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98-4A1D-BE5E-4AAF5BF67B79}"/>
              </c:ext>
            </c:extLst>
          </c:dPt>
          <c:dPt>
            <c:idx val="7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98-4A1D-BE5E-4AAF5BF67B79}"/>
              </c:ext>
            </c:extLst>
          </c:dPt>
          <c:dPt>
            <c:idx val="8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598-4A1D-BE5E-4AAF5BF67B79}"/>
              </c:ext>
            </c:extLst>
          </c:dPt>
          <c:dPt>
            <c:idx val="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598-4A1D-BE5E-4AAF5BF67B79}"/>
              </c:ext>
            </c:extLst>
          </c:dPt>
          <c:dPt>
            <c:idx val="12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598-4A1D-BE5E-4AAF5BF67B79}"/>
              </c:ext>
            </c:extLst>
          </c:dPt>
          <c:dPt>
            <c:idx val="1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598-4A1D-BE5E-4AAF5BF67B79}"/>
              </c:ext>
            </c:extLst>
          </c:dPt>
          <c:dPt>
            <c:idx val="1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598-4A1D-BE5E-4AAF5BF67B79}"/>
              </c:ext>
            </c:extLst>
          </c:dPt>
          <c:dPt>
            <c:idx val="15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598-4A1D-BE5E-4AAF5BF67B79}"/>
              </c:ext>
            </c:extLst>
          </c:dPt>
          <c:dPt>
            <c:idx val="19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265</c:v>
                </c:pt>
                <c:pt idx="9">
                  <c:v>246</c:v>
                </c:pt>
                <c:pt idx="10">
                  <c:v>10</c:v>
                </c:pt>
                <c:pt idx="11">
                  <c:v>201</c:v>
                </c:pt>
                <c:pt idx="12">
                  <c:v>82</c:v>
                </c:pt>
                <c:pt idx="13">
                  <c:v>54</c:v>
                </c:pt>
                <c:pt idx="14">
                  <c:v>41</c:v>
                </c:pt>
                <c:pt idx="15">
                  <c:v>113</c:v>
                </c:pt>
                <c:pt idx="16">
                  <c:v>29</c:v>
                </c:pt>
                <c:pt idx="17">
                  <c:v>24</c:v>
                </c:pt>
                <c:pt idx="18">
                  <c:v>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598-4A1D-BE5E-4AAF5BF67B7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20</c:v>
                </c:pt>
                <c:pt idx="20">
                  <c:v>21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598-4A1D-BE5E-4AAF5BF67B7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7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598-4A1D-BE5E-4AAF5BF67B7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7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598-4A1D-BE5E-4AAF5BF67B7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598-4A1D-BE5E-4AAF5BF67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  <c:majorUnit val="20"/>
      </c:valAx>
      <c:spPr>
        <a:noFill/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9344500000000004"/>
          <c:y val="0.41499861111111114"/>
          <c:w val="9.597166666666665E-2"/>
          <c:h val="0.17000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(ASHP)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5666666666666"/>
          <c:y val="6.5154722222222225E-2"/>
          <c:w val="0.87768305555555559"/>
          <c:h val="0.594290185185185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Sens'!$K$2</c:f>
              <c:strCache>
                <c:ptCount val="1"/>
                <c:pt idx="0">
                  <c:v>ASHP</c:v>
                </c:pt>
              </c:strCache>
            </c:strRef>
          </c:tx>
          <c:spPr>
            <a:solidFill>
              <a:srgbClr val="00817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76-4F85-B753-8DED4F64CD9E}"/>
              </c:ext>
            </c:extLst>
          </c:dPt>
          <c:dPt>
            <c:idx val="4"/>
            <c:invertIfNegative val="0"/>
            <c:bubble3D val="0"/>
            <c:spPr>
              <a:solidFill>
                <a:srgbClr val="00817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Sens'!$K$3:$K$42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160</c:v>
                </c:pt>
                <c:pt idx="7">
                  <c:v>75</c:v>
                </c:pt>
                <c:pt idx="8">
                  <c:v>51</c:v>
                </c:pt>
                <c:pt idx="9">
                  <c:v>40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6-4F85-B753-8DED4F64CD9E}"/>
            </c:ext>
          </c:extLst>
        </c:ser>
        <c:ser>
          <c:idx val="1"/>
          <c:order val="1"/>
          <c:tx>
            <c:strRef>
              <c:f>'BEP Summary Sens'!$L$2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Sens'!$L$3:$L$42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26</c:v>
                </c:pt>
                <c:pt idx="16">
                  <c:v>22</c:v>
                </c:pt>
                <c:pt idx="17">
                  <c:v>21</c:v>
                </c:pt>
                <c:pt idx="18">
                  <c:v>20</c:v>
                </c:pt>
                <c:pt idx="19">
                  <c:v>20</c:v>
                </c:pt>
                <c:pt idx="20">
                  <c:v>21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76-4F85-B753-8DED4F64CD9E}"/>
            </c:ext>
          </c:extLst>
        </c:ser>
        <c:ser>
          <c:idx val="2"/>
          <c:order val="2"/>
          <c:tx>
            <c:strRef>
              <c:f>'BEP Summary Sens'!$M$2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76-4F85-B753-8DED4F64CD9E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076-4F85-B753-8DED4F64CD9E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Sens'!$M$3:$M$42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Sens'!$AE$2</c:f>
              <c:strCache>
                <c:ptCount val="1"/>
                <c:pt idx="0">
                  <c:v>ASHP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Sens'!$AE$3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076-4F85-B753-8DED4F64CD9E}"/>
            </c:ext>
          </c:extLst>
        </c:ser>
        <c:ser>
          <c:idx val="4"/>
          <c:order val="4"/>
          <c:tx>
            <c:strRef>
              <c:f>'BEP Summary Sens'!$AE$45</c:f>
              <c:strCache>
                <c:ptCount val="1"/>
                <c:pt idx="0">
                  <c:v>ASHP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Sens'!$AE$46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076-4F85-B753-8DED4F64CD9E}"/>
            </c:ext>
          </c:extLst>
        </c:ser>
        <c:ser>
          <c:idx val="5"/>
          <c:order val="5"/>
          <c:tx>
            <c:strRef>
              <c:f>'BEP Summary Sens'!$AE$88</c:f>
              <c:strCache>
                <c:ptCount val="1"/>
                <c:pt idx="0">
                  <c:v>ASHP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Sens'!$AE$89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076-4F85-B753-8DED4F64CD9E}"/>
            </c:ext>
          </c:extLst>
        </c:ser>
        <c:ser>
          <c:idx val="6"/>
          <c:order val="6"/>
          <c:tx>
            <c:strRef>
              <c:f>'BEP Summary Sens'!$AE$131</c:f>
              <c:strCache>
                <c:ptCount val="1"/>
                <c:pt idx="0">
                  <c:v>ASHP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EECC16"/>
                </a:solidFill>
              </a:ln>
              <a:effectLst/>
            </c:spPr>
          </c:marker>
          <c:val>
            <c:numRef>
              <c:f>'BEP Summary Sens'!$AE$132:$AE$171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6">
                  <c:v>102</c:v>
                </c:pt>
                <c:pt idx="7">
                  <c:v>59</c:v>
                </c:pt>
                <c:pt idx="8">
                  <c:v>43</c:v>
                </c:pt>
                <c:pt idx="9">
                  <c:v>35</c:v>
                </c:pt>
                <c:pt idx="1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076-4F85-B753-8DED4F64CD9E}"/>
            </c:ext>
          </c:extLst>
        </c:ser>
        <c:ser>
          <c:idx val="7"/>
          <c:order val="7"/>
          <c:tx>
            <c:strRef>
              <c:f>'BEP Summary Sens'!$AE$174</c:f>
              <c:strCache>
                <c:ptCount val="1"/>
                <c:pt idx="0">
                  <c:v>ASHP - Discount Rate</c:v>
                </c:pt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EECC16"/>
              </a:solidFill>
              <a:ln w="9525">
                <a:noFill/>
              </a:ln>
              <a:effectLst/>
            </c:spPr>
          </c:marker>
          <c:val>
            <c:numRef>
              <c:f>'BEP Summary Sens'!$AE$175:$AE$214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306</c:v>
                </c:pt>
                <c:pt idx="6">
                  <c:v>10</c:v>
                </c:pt>
                <c:pt idx="7">
                  <c:v>198</c:v>
                </c:pt>
                <c:pt idx="8">
                  <c:v>83</c:v>
                </c:pt>
                <c:pt idx="9">
                  <c:v>54</c:v>
                </c:pt>
                <c:pt idx="10">
                  <c:v>10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076-4F85-B753-8DED4F64CD9E}"/>
            </c:ext>
          </c:extLst>
        </c:ser>
        <c:ser>
          <c:idx val="8"/>
          <c:order val="8"/>
          <c:tx>
            <c:strRef>
              <c:f>'BEP Summary Sens'!$AF$2</c:f>
              <c:strCache>
                <c:ptCount val="1"/>
                <c:pt idx="0">
                  <c:v>AN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Sens'!$AF$3:$AF$42</c:f>
              <c:numCache>
                <c:formatCode>_-* #,##0_-;\-* #,##0_-;_-* "-"??_-;_-@_-</c:formatCode>
                <c:ptCount val="40"/>
                <c:pt idx="11">
                  <c:v>25</c:v>
                </c:pt>
                <c:pt idx="12">
                  <c:v>30</c:v>
                </c:pt>
                <c:pt idx="13">
                  <c:v>29</c:v>
                </c:pt>
                <c:pt idx="14">
                  <c:v>27</c:v>
                </c:pt>
                <c:pt idx="15">
                  <c:v>29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24</c:v>
                </c:pt>
                <c:pt idx="21">
                  <c:v>20</c:v>
                </c:pt>
                <c:pt idx="22">
                  <c:v>20</c:v>
                </c:pt>
                <c:pt idx="23">
                  <c:v>19</c:v>
                </c:pt>
                <c:pt idx="24">
                  <c:v>18</c:v>
                </c:pt>
                <c:pt idx="25">
                  <c:v>18</c:v>
                </c:pt>
                <c:pt idx="26">
                  <c:v>16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14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076-4F85-B753-8DED4F64CD9E}"/>
            </c:ext>
          </c:extLst>
        </c:ser>
        <c:ser>
          <c:idx val="9"/>
          <c:order val="9"/>
          <c:tx>
            <c:strRef>
              <c:f>'BEP Summary Sens'!$AF$45</c:f>
              <c:strCache>
                <c:ptCount val="1"/>
                <c:pt idx="0">
                  <c:v>AN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Sens'!$AF$46:$AF$85</c:f>
              <c:numCache>
                <c:formatCode>_-* #,##0_-;\-* #,##0_-;_-* "-"??_-;_-@_-</c:formatCode>
                <c:ptCount val="40"/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26</c:v>
                </c:pt>
                <c:pt idx="16">
                  <c:v>22</c:v>
                </c:pt>
                <c:pt idx="17">
                  <c:v>21</c:v>
                </c:pt>
                <c:pt idx="18">
                  <c:v>20</c:v>
                </c:pt>
                <c:pt idx="19">
                  <c:v>20</c:v>
                </c:pt>
                <c:pt idx="20">
                  <c:v>21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076-4F85-B753-8DED4F64CD9E}"/>
            </c:ext>
          </c:extLst>
        </c:ser>
        <c:ser>
          <c:idx val="10"/>
          <c:order val="10"/>
          <c:tx>
            <c:strRef>
              <c:f>'BEP Summary Sens'!$AF$88</c:f>
              <c:strCache>
                <c:ptCount val="1"/>
                <c:pt idx="0">
                  <c:v>AN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Sens'!$AF$89:$AF$128</c:f>
              <c:numCache>
                <c:formatCode>_-* #,##0_-;\-* #,##0_-;_-* "-"??_-;_-@_-</c:formatCode>
                <c:ptCount val="40"/>
                <c:pt idx="11">
                  <c:v>26</c:v>
                </c:pt>
                <c:pt idx="12">
                  <c:v>25</c:v>
                </c:pt>
                <c:pt idx="13">
                  <c:v>24</c:v>
                </c:pt>
                <c:pt idx="14">
                  <c:v>23</c:v>
                </c:pt>
                <c:pt idx="15">
                  <c:v>22</c:v>
                </c:pt>
                <c:pt idx="16">
                  <c:v>19</c:v>
                </c:pt>
                <c:pt idx="17">
                  <c:v>18</c:v>
                </c:pt>
                <c:pt idx="18">
                  <c:v>18</c:v>
                </c:pt>
                <c:pt idx="19">
                  <c:v>17</c:v>
                </c:pt>
                <c:pt idx="20">
                  <c:v>18</c:v>
                </c:pt>
                <c:pt idx="21">
                  <c:v>16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14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076-4F85-B753-8DED4F64CD9E}"/>
            </c:ext>
          </c:extLst>
        </c:ser>
        <c:ser>
          <c:idx val="11"/>
          <c:order val="11"/>
          <c:tx>
            <c:strRef>
              <c:f>'BEP Summary Sens'!$AF$131</c:f>
              <c:strCache>
                <c:ptCount val="1"/>
                <c:pt idx="0">
                  <c:v>AN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Sens'!$AF$132:$AF$171</c:f>
              <c:numCache>
                <c:formatCode>_-* #,##0_-;\-* #,##0_-;_-* "-"??_-;_-@_-</c:formatCode>
                <c:ptCount val="40"/>
                <c:pt idx="11">
                  <c:v>24</c:v>
                </c:pt>
                <c:pt idx="12">
                  <c:v>23</c:v>
                </c:pt>
                <c:pt idx="13">
                  <c:v>22</c:v>
                </c:pt>
                <c:pt idx="14">
                  <c:v>21</c:v>
                </c:pt>
                <c:pt idx="15">
                  <c:v>20</c:v>
                </c:pt>
                <c:pt idx="16">
                  <c:v>17</c:v>
                </c:pt>
                <c:pt idx="17">
                  <c:v>17</c:v>
                </c:pt>
                <c:pt idx="18">
                  <c:v>16</c:v>
                </c:pt>
                <c:pt idx="19">
                  <c:v>16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13</c:v>
                </c:pt>
                <c:pt idx="25">
                  <c:v>13</c:v>
                </c:pt>
                <c:pt idx="26">
                  <c:v>12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076-4F85-B753-8DED4F64CD9E}"/>
            </c:ext>
          </c:extLst>
        </c:ser>
        <c:ser>
          <c:idx val="12"/>
          <c:order val="12"/>
          <c:tx>
            <c:strRef>
              <c:f>'BEP Summary Sens'!$AF$174</c:f>
              <c:strCache>
                <c:ptCount val="1"/>
                <c:pt idx="0">
                  <c:v>AN - Discount Rate</c:v>
                </c:pt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Sens'!$AF$175:$AF$214</c:f>
              <c:numCache>
                <c:formatCode>_-* #,##0_-;\-* #,##0_-;_-* "-"??_-;_-@_-</c:formatCode>
                <c:ptCount val="40"/>
                <c:pt idx="12">
                  <c:v>30</c:v>
                </c:pt>
                <c:pt idx="13">
                  <c:v>29</c:v>
                </c:pt>
                <c:pt idx="14">
                  <c:v>27</c:v>
                </c:pt>
                <c:pt idx="15">
                  <c:v>29</c:v>
                </c:pt>
                <c:pt idx="16">
                  <c:v>23</c:v>
                </c:pt>
                <c:pt idx="17">
                  <c:v>22</c:v>
                </c:pt>
                <c:pt idx="18">
                  <c:v>22</c:v>
                </c:pt>
                <c:pt idx="19">
                  <c:v>21</c:v>
                </c:pt>
                <c:pt idx="20">
                  <c:v>24</c:v>
                </c:pt>
                <c:pt idx="21">
                  <c:v>20</c:v>
                </c:pt>
                <c:pt idx="22">
                  <c:v>19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16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12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076-4F85-B753-8DED4F64C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8474361111111122"/>
          <c:w val="1"/>
          <c:h val="0.10328041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4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BEP</a:t>
            </a:r>
            <a:r>
              <a:rPr lang="en-GB" baseline="0"/>
              <a:t> Sensitivity</a:t>
            </a:r>
            <a:r>
              <a:rPr lang="en-GB"/>
              <a:t> (GB)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4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9"/>
          <c:y val="6.9417165457974245E-2"/>
          <c:w val="0.84381646385110953"/>
          <c:h val="0.611828518518518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'BEP Summary Sens'!$Q$2</c:f>
              <c:strCache>
                <c:ptCount val="1"/>
                <c:pt idx="0">
                  <c:v>GB</c:v>
                </c:pt>
              </c:strCache>
            </c:strRef>
          </c:tx>
          <c:spPr>
            <a:solidFill>
              <a:srgbClr val="EECC1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B44-4853-BE81-8DFF65CF2469}"/>
              </c:ext>
            </c:extLst>
          </c:dPt>
          <c:dPt>
            <c:idx val="4"/>
            <c:invertIfNegative val="0"/>
            <c:bubble3D val="0"/>
            <c:spPr>
              <a:solidFill>
                <a:srgbClr val="EECC1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Sens'!$Q$3:$Q$42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265</c:v>
                </c:pt>
                <c:pt idx="9">
                  <c:v>246</c:v>
                </c:pt>
                <c:pt idx="10">
                  <c:v>10</c:v>
                </c:pt>
                <c:pt idx="11">
                  <c:v>201</c:v>
                </c:pt>
                <c:pt idx="12">
                  <c:v>82</c:v>
                </c:pt>
                <c:pt idx="13">
                  <c:v>54</c:v>
                </c:pt>
                <c:pt idx="14">
                  <c:v>41</c:v>
                </c:pt>
                <c:pt idx="15">
                  <c:v>113</c:v>
                </c:pt>
                <c:pt idx="16">
                  <c:v>29</c:v>
                </c:pt>
                <c:pt idx="17">
                  <c:v>24</c:v>
                </c:pt>
                <c:pt idx="18">
                  <c:v>21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44-4853-BE81-8DFF65CF2469}"/>
            </c:ext>
          </c:extLst>
        </c:ser>
        <c:ser>
          <c:idx val="1"/>
          <c:order val="1"/>
          <c:tx>
            <c:strRef>
              <c:f>'BEP Summary Sens'!$R$2</c:f>
              <c:strCache>
                <c:ptCount val="1"/>
                <c:pt idx="0">
                  <c:v>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Sens'!$R$3:$R$42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20</c:v>
                </c:pt>
                <c:pt idx="20">
                  <c:v>21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44-4853-BE81-8DFF65CF2469}"/>
            </c:ext>
          </c:extLst>
        </c:ser>
        <c:ser>
          <c:idx val="2"/>
          <c:order val="2"/>
          <c:tx>
            <c:strRef>
              <c:f>'BEP Summary Sens'!$S$2</c:f>
              <c:strCache>
                <c:ptCount val="1"/>
                <c:pt idx="0">
                  <c:v>DH</c:v>
                </c:pt>
              </c:strCache>
            </c:strRef>
          </c:tx>
          <c:spPr>
            <a:gradFill flip="none" rotWithShape="1">
              <a:gsLst>
                <a:gs pos="0">
                  <a:schemeClr val="tx1"/>
                </a:gs>
                <a:gs pos="53000">
                  <a:schemeClr val="tx1">
                    <a:lumMod val="50000"/>
                    <a:lumOff val="50000"/>
                  </a:schemeClr>
                </a:gs>
                <a:gs pos="73000">
                  <a:schemeClr val="bg1">
                    <a:lumMod val="85000"/>
                  </a:schemeClr>
                </a:gs>
                <a:gs pos="100000">
                  <a:schemeClr val="bg1"/>
                </a:gs>
              </a:gsLst>
              <a:lin ang="16200000" scaled="0"/>
              <a:tileRect/>
            </a:gra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B44-4853-BE81-8DFF65CF246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chemeClr val="tx1"/>
                  </a:gs>
                  <a:gs pos="53000">
                    <a:schemeClr val="tx1">
                      <a:lumMod val="50000"/>
                      <a:lumOff val="50000"/>
                    </a:schemeClr>
                  </a:gs>
                  <a:gs pos="73000">
                    <a:schemeClr val="bg1">
                      <a:lumMod val="85000"/>
                    </a:schemeClr>
                  </a:gs>
                  <a:gs pos="100000">
                    <a:schemeClr val="bg1"/>
                  </a:gs>
                </a:gsLst>
                <a:lin ang="162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B44-4853-BE81-8DFF65CF2469}"/>
              </c:ext>
            </c:extLst>
          </c:dPt>
          <c:cat>
            <c:multiLvlStrRef>
              <c:f>'BEP Summary Sens'!$I$3:$J$42</c:f>
              <c:multiLvlStrCache>
                <c:ptCount val="40"/>
                <c:lvl>
                  <c:pt idx="0">
                    <c:v> 10 </c:v>
                  </c:pt>
                  <c:pt idx="1">
                    <c:v> 25 </c:v>
                  </c:pt>
                  <c:pt idx="2">
                    <c:v> 35 </c:v>
                  </c:pt>
                  <c:pt idx="3">
                    <c:v> 50 </c:v>
                  </c:pt>
                  <c:pt idx="4">
                    <c:v> 75 </c:v>
                  </c:pt>
                  <c:pt idx="5">
                    <c:v> 10 </c:v>
                  </c:pt>
                  <c:pt idx="6">
                    <c:v> 25 </c:v>
                  </c:pt>
                  <c:pt idx="7">
                    <c:v> 35 </c:v>
                  </c:pt>
                  <c:pt idx="8">
                    <c:v> 50 </c:v>
                  </c:pt>
                  <c:pt idx="9">
                    <c:v> 75 </c:v>
                  </c:pt>
                  <c:pt idx="10">
                    <c:v> 10 </c:v>
                  </c:pt>
                  <c:pt idx="11">
                    <c:v> 25 </c:v>
                  </c:pt>
                  <c:pt idx="12">
                    <c:v> 35 </c:v>
                  </c:pt>
                  <c:pt idx="13">
                    <c:v> 50 </c:v>
                  </c:pt>
                  <c:pt idx="14">
                    <c:v> 75 </c:v>
                  </c:pt>
                  <c:pt idx="15">
                    <c:v> 10 </c:v>
                  </c:pt>
                  <c:pt idx="16">
                    <c:v> 25 </c:v>
                  </c:pt>
                  <c:pt idx="17">
                    <c:v> 35 </c:v>
                  </c:pt>
                  <c:pt idx="18">
                    <c:v> 50 </c:v>
                  </c:pt>
                  <c:pt idx="19">
                    <c:v> 75 </c:v>
                  </c:pt>
                  <c:pt idx="20">
                    <c:v> 10 </c:v>
                  </c:pt>
                  <c:pt idx="21">
                    <c:v> 25 </c:v>
                  </c:pt>
                  <c:pt idx="22">
                    <c:v> 35 </c:v>
                  </c:pt>
                  <c:pt idx="23">
                    <c:v> 50 </c:v>
                  </c:pt>
                  <c:pt idx="24">
                    <c:v> 75 </c:v>
                  </c:pt>
                  <c:pt idx="25">
                    <c:v> 10 </c:v>
                  </c:pt>
                  <c:pt idx="26">
                    <c:v> 25 </c:v>
                  </c:pt>
                  <c:pt idx="27">
                    <c:v> 35 </c:v>
                  </c:pt>
                  <c:pt idx="28">
                    <c:v> 50 </c:v>
                  </c:pt>
                  <c:pt idx="29">
                    <c:v> 75 </c:v>
                  </c:pt>
                  <c:pt idx="30">
                    <c:v> 10 </c:v>
                  </c:pt>
                  <c:pt idx="31">
                    <c:v> 25 </c:v>
                  </c:pt>
                  <c:pt idx="32">
                    <c:v> 35 </c:v>
                  </c:pt>
                  <c:pt idx="33">
                    <c:v> 50 </c:v>
                  </c:pt>
                  <c:pt idx="34">
                    <c:v> 75 </c:v>
                  </c:pt>
                  <c:pt idx="35">
                    <c:v> 10 </c:v>
                  </c:pt>
                  <c:pt idx="36">
                    <c:v> 25 </c:v>
                  </c:pt>
                  <c:pt idx="37">
                    <c:v> 35 </c:v>
                  </c:pt>
                  <c:pt idx="38">
                    <c:v> 50 </c:v>
                  </c:pt>
                  <c:pt idx="39">
                    <c:v> 75 </c:v>
                  </c:pt>
                </c:lvl>
                <c:lvl>
                  <c:pt idx="0">
                    <c:v>1</c:v>
                  </c:pt>
                  <c:pt idx="5">
                    <c:v>3</c:v>
                  </c:pt>
                  <c:pt idx="10">
                    <c:v>5</c:v>
                  </c:pt>
                  <c:pt idx="15">
                    <c:v>8</c:v>
                  </c:pt>
                  <c:pt idx="20">
                    <c:v>10</c:v>
                  </c:pt>
                  <c:pt idx="25">
                    <c:v>13</c:v>
                  </c:pt>
                  <c:pt idx="30">
                    <c:v>16</c:v>
                  </c:pt>
                  <c:pt idx="35">
                    <c:v>20</c:v>
                  </c:pt>
                </c:lvl>
              </c:multiLvlStrCache>
            </c:multiLvlStrRef>
          </c:cat>
          <c:val>
            <c:numRef>
              <c:f>'BEP Summary Sens'!$S$3:$S$42</c:f>
              <c:numCache>
                <c:formatCode>_-* #,##0_-;\-* #,##0_-;_-* "-"??_-;_-@_-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5713200"/>
        <c:axId val="845711888"/>
      </c:barChart>
      <c:lineChart>
        <c:grouping val="standard"/>
        <c:varyColors val="0"/>
        <c:ser>
          <c:idx val="3"/>
          <c:order val="3"/>
          <c:tx>
            <c:strRef>
              <c:f>'BEP Summary Sens'!$AM$2</c:f>
              <c:strCache>
                <c:ptCount val="1"/>
                <c:pt idx="0">
                  <c:v>GB - CAPEX</c:v>
                </c:pt>
              </c:strCache>
            </c:strRef>
          </c:tx>
          <c:spPr>
            <a:ln w="28575" cap="rnd" cmpd="sng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Sens'!$AM$3:$AM$42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131</c:v>
                </c:pt>
                <c:pt idx="8">
                  <c:v>70</c:v>
                </c:pt>
                <c:pt idx="9">
                  <c:v>49</c:v>
                </c:pt>
                <c:pt idx="10">
                  <c:v>249</c:v>
                </c:pt>
                <c:pt idx="11">
                  <c:v>31</c:v>
                </c:pt>
                <c:pt idx="12">
                  <c:v>25</c:v>
                </c:pt>
                <c:pt idx="13">
                  <c:v>22</c:v>
                </c:pt>
                <c:pt idx="14">
                  <c:v>19</c:v>
                </c:pt>
                <c:pt idx="15">
                  <c:v>19</c:v>
                </c:pt>
                <c:pt idx="16">
                  <c:v>13</c:v>
                </c:pt>
                <c:pt idx="17">
                  <c:v>12</c:v>
                </c:pt>
                <c:pt idx="18">
                  <c:v>11</c:v>
                </c:pt>
                <c:pt idx="19">
                  <c:v>10</c:v>
                </c:pt>
                <c:pt idx="20">
                  <c:v>12</c:v>
                </c:pt>
                <c:pt idx="21">
                  <c:v>9</c:v>
                </c:pt>
                <c:pt idx="22">
                  <c:v>9</c:v>
                </c:pt>
                <c:pt idx="23">
                  <c:v>8</c:v>
                </c:pt>
                <c:pt idx="25">
                  <c:v>8</c:v>
                </c:pt>
                <c:pt idx="26">
                  <c:v>5</c:v>
                </c:pt>
                <c:pt idx="3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B44-4853-BE81-8DFF65CF2469}"/>
            </c:ext>
          </c:extLst>
        </c:ser>
        <c:ser>
          <c:idx val="4"/>
          <c:order val="4"/>
          <c:tx>
            <c:strRef>
              <c:f>'BEP Summary Sens'!$AM$45</c:f>
              <c:strCache>
                <c:ptCount val="1"/>
                <c:pt idx="0">
                  <c:v>GB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Sens'!$AM$46:$AM$85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89</c:v>
                </c:pt>
                <c:pt idx="7">
                  <c:v>54</c:v>
                </c:pt>
                <c:pt idx="8">
                  <c:v>40</c:v>
                </c:pt>
                <c:pt idx="9">
                  <c:v>33</c:v>
                </c:pt>
                <c:pt idx="10">
                  <c:v>44</c:v>
                </c:pt>
                <c:pt idx="11">
                  <c:v>20</c:v>
                </c:pt>
                <c:pt idx="12">
                  <c:v>18</c:v>
                </c:pt>
                <c:pt idx="13">
                  <c:v>16</c:v>
                </c:pt>
                <c:pt idx="14">
                  <c:v>15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20">
                  <c:v>9</c:v>
                </c:pt>
                <c:pt idx="2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B44-4853-BE81-8DFF65CF2469}"/>
            </c:ext>
          </c:extLst>
        </c:ser>
        <c:ser>
          <c:idx val="5"/>
          <c:order val="5"/>
          <c:tx>
            <c:strRef>
              <c:f>'BEP Summary Sens'!$AM$88</c:f>
              <c:strCache>
                <c:ptCount val="1"/>
                <c:pt idx="0">
                  <c:v>GB - Fuel Price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Sens'!$AM$89:$AM$128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131</c:v>
                </c:pt>
                <c:pt idx="7">
                  <c:v>68</c:v>
                </c:pt>
                <c:pt idx="8">
                  <c:v>48</c:v>
                </c:pt>
                <c:pt idx="9">
                  <c:v>37</c:v>
                </c:pt>
                <c:pt idx="10">
                  <c:v>60</c:v>
                </c:pt>
                <c:pt idx="11">
                  <c:v>23</c:v>
                </c:pt>
                <c:pt idx="12">
                  <c:v>20</c:v>
                </c:pt>
                <c:pt idx="13">
                  <c:v>18</c:v>
                </c:pt>
                <c:pt idx="14">
                  <c:v>16</c:v>
                </c:pt>
                <c:pt idx="15">
                  <c:v>15</c:v>
                </c:pt>
                <c:pt idx="16">
                  <c:v>11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8</c:v>
                </c:pt>
                <c:pt idx="22">
                  <c:v>17</c:v>
                </c:pt>
                <c:pt idx="2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B44-4853-BE81-8DFF65CF2469}"/>
            </c:ext>
          </c:extLst>
        </c:ser>
        <c:ser>
          <c:idx val="6"/>
          <c:order val="6"/>
          <c:tx>
            <c:strRef>
              <c:f>'BEP Summary Sens'!$AM$131</c:f>
              <c:strCache>
                <c:ptCount val="1"/>
                <c:pt idx="0">
                  <c:v>GB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rgbClr val="008176"/>
                </a:solidFill>
              </a:ln>
              <a:effectLst/>
            </c:spPr>
          </c:marker>
          <c:val>
            <c:numRef>
              <c:f>'BEP Summary Sens'!$AM$132:$AM$171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302</c:v>
                </c:pt>
                <c:pt idx="6">
                  <c:v>102</c:v>
                </c:pt>
                <c:pt idx="7">
                  <c:v>59</c:v>
                </c:pt>
                <c:pt idx="8">
                  <c:v>43</c:v>
                </c:pt>
                <c:pt idx="9">
                  <c:v>35</c:v>
                </c:pt>
                <c:pt idx="10">
                  <c:v>49</c:v>
                </c:pt>
                <c:pt idx="11">
                  <c:v>22</c:v>
                </c:pt>
                <c:pt idx="12">
                  <c:v>19</c:v>
                </c:pt>
                <c:pt idx="13">
                  <c:v>17</c:v>
                </c:pt>
                <c:pt idx="14">
                  <c:v>16</c:v>
                </c:pt>
                <c:pt idx="15">
                  <c:v>14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44-4853-BE81-8DFF65CF2469}"/>
            </c:ext>
          </c:extLst>
        </c:ser>
        <c:ser>
          <c:idx val="7"/>
          <c:order val="7"/>
          <c:tx>
            <c:strRef>
              <c:f>'BEP Summary Sens'!$AM$174</c:f>
              <c:strCache>
                <c:ptCount val="1"/>
                <c:pt idx="0">
                  <c:v>GB - Discount Rate</c:v>
                </c:pt>
              </c:strCache>
            </c:strRef>
          </c:tx>
          <c:spPr>
            <a:ln w="25400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8176"/>
              </a:solidFill>
              <a:ln w="9525">
                <a:noFill/>
              </a:ln>
              <a:effectLst/>
            </c:spPr>
          </c:marker>
          <c:val>
            <c:numRef>
              <c:f>'BEP Summary Sens'!$AM$175:$AM$214</c:f>
              <c:numCache>
                <c:formatCode>_-* #,##0_-;\-* #,##0_-;_-* "-"??_-;_-@_-</c:formatCode>
                <c:ptCount val="4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198</c:v>
                </c:pt>
                <c:pt idx="8">
                  <c:v>83</c:v>
                </c:pt>
                <c:pt idx="9">
                  <c:v>54</c:v>
                </c:pt>
                <c:pt idx="10">
                  <c:v>10</c:v>
                </c:pt>
                <c:pt idx="11">
                  <c:v>35</c:v>
                </c:pt>
                <c:pt idx="12">
                  <c:v>27</c:v>
                </c:pt>
                <c:pt idx="13">
                  <c:v>23</c:v>
                </c:pt>
                <c:pt idx="14">
                  <c:v>20</c:v>
                </c:pt>
                <c:pt idx="15">
                  <c:v>21</c:v>
                </c:pt>
                <c:pt idx="16">
                  <c:v>13</c:v>
                </c:pt>
                <c:pt idx="17">
                  <c:v>12</c:v>
                </c:pt>
                <c:pt idx="18">
                  <c:v>11</c:v>
                </c:pt>
                <c:pt idx="19">
                  <c:v>11</c:v>
                </c:pt>
                <c:pt idx="20">
                  <c:v>13</c:v>
                </c:pt>
                <c:pt idx="21">
                  <c:v>10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3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B44-4853-BE81-8DFF65CF2469}"/>
            </c:ext>
          </c:extLst>
        </c:ser>
        <c:ser>
          <c:idx val="8"/>
          <c:order val="8"/>
          <c:tx>
            <c:strRef>
              <c:f>'BEP Summary Sens'!$AN$2</c:f>
              <c:strCache>
                <c:ptCount val="1"/>
                <c:pt idx="0">
                  <c:v>AN - CAPEX</c:v>
                </c:pt>
              </c:strCache>
            </c:strRef>
          </c:tx>
          <c:spPr>
            <a:ln w="28575" cap="rnd">
              <a:noFill/>
              <a:prstDash val="sysDot"/>
              <a:round/>
            </a:ln>
            <a:effectLst/>
          </c:spPr>
          <c:marker>
            <c:symbol val="squar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Sens'!$AN$3:$AN$42</c:f>
              <c:numCache>
                <c:formatCode>_-* #,##0_-;\-* #,##0_-;_-* "-"??_-;_-@_-</c:formatCode>
                <c:ptCount val="40"/>
                <c:pt idx="24">
                  <c:v>18</c:v>
                </c:pt>
                <c:pt idx="26">
                  <c:v>11</c:v>
                </c:pt>
                <c:pt idx="27">
                  <c:v>16</c:v>
                </c:pt>
                <c:pt idx="28">
                  <c:v>15</c:v>
                </c:pt>
                <c:pt idx="29">
                  <c:v>15</c:v>
                </c:pt>
                <c:pt idx="31">
                  <c:v>14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12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B44-4853-BE81-8DFF65CF2469}"/>
            </c:ext>
          </c:extLst>
        </c:ser>
        <c:ser>
          <c:idx val="9"/>
          <c:order val="9"/>
          <c:tx>
            <c:strRef>
              <c:f>'BEP Summary Sens'!$AN$45</c:f>
              <c:strCache>
                <c:ptCount val="1"/>
                <c:pt idx="0">
                  <c:v>AN - OPEX</c:v>
                </c:pt>
              </c:strCache>
            </c:strRef>
          </c:tx>
          <c:spPr>
            <a:ln w="28575" cap="rnd">
              <a:noFill/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0000A7"/>
              </a:solidFill>
              <a:ln w="9525">
                <a:noFill/>
              </a:ln>
              <a:effectLst/>
            </c:spPr>
          </c:marker>
          <c:val>
            <c:numRef>
              <c:f>'BEP Summary Sens'!$AN$46:$AN$85</c:f>
              <c:numCache>
                <c:formatCode>_-* #,##0_-;\-* #,##0_-;_-* "-"??_-;_-@_-</c:formatCode>
                <c:ptCount val="40"/>
                <c:pt idx="18">
                  <c:v>11</c:v>
                </c:pt>
                <c:pt idx="19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17</c:v>
                </c:pt>
                <c:pt idx="25">
                  <c:v>12</c:v>
                </c:pt>
                <c:pt idx="26">
                  <c:v>15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B44-4853-BE81-8DFF65CF2469}"/>
            </c:ext>
          </c:extLst>
        </c:ser>
        <c:ser>
          <c:idx val="10"/>
          <c:order val="10"/>
          <c:tx>
            <c:strRef>
              <c:f>'BEP Summary Sens'!$AN$88</c:f>
              <c:strCache>
                <c:ptCount val="1"/>
                <c:pt idx="0">
                  <c:v>AN - Fuel Price</c:v>
                </c:pt>
              </c:strCache>
            </c:strRef>
          </c:tx>
          <c:spPr>
            <a:ln w="28575" cap="rnd">
              <a:noFill/>
              <a:prstDash val="lg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Sens'!$AN$89:$AN$128</c:f>
              <c:numCache>
                <c:formatCode>_-* #,##0_-;\-* #,##0_-;_-* "-"??_-;_-@_-</c:formatCode>
                <c:ptCount val="40"/>
                <c:pt idx="23">
                  <c:v>15</c:v>
                </c:pt>
                <c:pt idx="24">
                  <c:v>15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11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B44-4853-BE81-8DFF65CF2469}"/>
            </c:ext>
          </c:extLst>
        </c:ser>
        <c:ser>
          <c:idx val="11"/>
          <c:order val="11"/>
          <c:tx>
            <c:strRef>
              <c:f>'BEP Summary Sens'!$AN$131</c:f>
              <c:strCache>
                <c:ptCount val="1"/>
                <c:pt idx="0">
                  <c:v>AN - COP</c:v>
                </c:pt>
              </c:strCache>
            </c:strRef>
          </c:tx>
          <c:spPr>
            <a:ln w="28575" cap="rnd">
              <a:noFill/>
              <a:prstDash val="lgDashDot"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0000A7"/>
                </a:solidFill>
              </a:ln>
              <a:effectLst/>
            </c:spPr>
          </c:marker>
          <c:val>
            <c:numRef>
              <c:f>'BEP Summary Sens'!$AN$132:$AN$171</c:f>
              <c:numCache>
                <c:formatCode>_-* #,##0_-;\-* #,##0_-;_-* "-"??_-;_-@_-</c:formatCode>
                <c:ptCount val="40"/>
                <c:pt idx="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B44-4853-BE81-8DFF65CF2469}"/>
            </c:ext>
          </c:extLst>
        </c:ser>
        <c:ser>
          <c:idx val="12"/>
          <c:order val="12"/>
          <c:tx>
            <c:strRef>
              <c:f>'BEP Summary Sens'!$AN$174</c:f>
              <c:strCache>
                <c:ptCount val="1"/>
                <c:pt idx="0">
                  <c:v>AN - Discount Rate</c:v>
                </c:pt>
              </c:strCache>
            </c:strRef>
          </c:tx>
          <c:spPr>
            <a:ln w="28575" cap="rnd" cmpd="dbl">
              <a:noFill/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rgbClr val="0000A7"/>
              </a:solidFill>
              <a:ln w="3175">
                <a:noFill/>
              </a:ln>
              <a:effectLst/>
            </c:spPr>
          </c:marker>
          <c:val>
            <c:numRef>
              <c:f>'BEP Summary Sens'!$AN$175:$AN$214</c:f>
              <c:numCache>
                <c:formatCode>_-* #,##0_-;\-* #,##0_-;_-* "-"??_-;_-@_-</c:formatCode>
                <c:ptCount val="40"/>
                <c:pt idx="27">
                  <c:v>8</c:v>
                </c:pt>
                <c:pt idx="28">
                  <c:v>15</c:v>
                </c:pt>
                <c:pt idx="29">
                  <c:v>15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12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B44-4853-BE81-8DFF65CF2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75807"/>
        <c:axId val="811279551"/>
      </c:lineChart>
      <c:catAx>
        <c:axId val="84571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Density (Properties per Hectare)</a:t>
                </a:r>
              </a:p>
              <a:p>
                <a:pPr>
                  <a:defRPr/>
                </a:pPr>
                <a:r>
                  <a:rPr lang="en-GB"/>
                  <a:t>Number of Connections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1888"/>
        <c:crosses val="autoZero"/>
        <c:auto val="1"/>
        <c:lblAlgn val="ctr"/>
        <c:lblOffset val="100"/>
        <c:noMultiLvlLbl val="0"/>
      </c:catAx>
      <c:valAx>
        <c:axId val="845711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Number of properties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5713200"/>
        <c:crosses val="autoZero"/>
        <c:crossBetween val="between"/>
      </c:valAx>
      <c:valAx>
        <c:axId val="811279551"/>
        <c:scaling>
          <c:orientation val="minMax"/>
        </c:scaling>
        <c:delete val="1"/>
        <c:axPos val="r"/>
        <c:numFmt formatCode="_-* #,##0_-;\-* #,##0_-;_-* &quot;-&quot;??_-;_-@_-" sourceLinked="1"/>
        <c:majorTickMark val="out"/>
        <c:minorTickMark val="none"/>
        <c:tickLblPos val="nextTo"/>
        <c:crossAx val="811275807"/>
        <c:crosses val="max"/>
        <c:crossBetween val="between"/>
      </c:valAx>
      <c:catAx>
        <c:axId val="811275807"/>
        <c:scaling>
          <c:orientation val="minMax"/>
        </c:scaling>
        <c:delete val="1"/>
        <c:axPos val="b"/>
        <c:majorTickMark val="out"/>
        <c:minorTickMark val="none"/>
        <c:tickLblPos val="nextTo"/>
        <c:crossAx val="811279551"/>
        <c:crosses val="autoZero"/>
        <c:auto val="1"/>
        <c:lblAlgn val="ctr"/>
        <c:lblOffset val="100"/>
        <c:noMultiLvlLbl val="0"/>
      </c:catAx>
      <c:spPr>
        <a:noFill/>
        <a:ln w="127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9843687175895259"/>
          <c:w val="0.99798152777777782"/>
          <c:h val="8.9586975657274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SHP_GB" textlink="">
      <xdr:nvSpPr>
        <xdr:cNvPr id="2" name="Rounded Rectangle 1">
          <a:extLst>
            <a:ext uri="{FF2B5EF4-FFF2-40B4-BE49-F238E27FC236}">
              <a16:creationId xmlns:a16="http://schemas.microsoft.com/office/drawing/2014/main" id="{5D97C63F-D1BF-4EFE-A6C3-AE4E7A468568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FBE08B-064B-4A27-9503-B660947705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65BF993F-6B7A-41E8-90F2-B763070F628F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7953A5-AE24-4D51-A63B-435A1B8B0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4329E885-AAAD-42F8-A3FF-71E8466AC169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41</xdr:col>
      <xdr:colOff>178714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91CE34-4C5B-44BA-B185-B3EC4C2C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6027965" y="759279"/>
          <a:ext cx="1090392" cy="6939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1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BEP_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12253" y="6582148"/>
          <a:ext cx="7536997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68CB57-C914-4601-8E1D-502732650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864052</xdr:colOff>
      <xdr:row>32</xdr:row>
      <xdr:rowOff>41450</xdr:rowOff>
    </xdr:from>
    <xdr:to>
      <xdr:col>23</xdr:col>
      <xdr:colOff>685124</xdr:colOff>
      <xdr:row>51</xdr:row>
      <xdr:rowOff>21950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7CE41C6-456E-14EA-2ABF-6B1BD47B8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0.19804</cdr:x>
      <cdr:y>0.31209</cdr:y>
    </cdr:from>
    <cdr:to>
      <cdr:x>0.3648</cdr:x>
      <cdr:y>0.43828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2168299-7CBC-596A-CF03-E4795E7FCB3D}"/>
            </a:ext>
          </a:extLst>
        </cdr:cNvPr>
        <cdr:cNvSpPr/>
      </cdr:nvSpPr>
      <cdr:spPr>
        <a:xfrm xmlns:a="http://schemas.openxmlformats.org/drawingml/2006/main">
          <a:off x="1070255" y="1123532"/>
          <a:ext cx="901212" cy="45426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12700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BEP</a:t>
          </a:r>
          <a:r>
            <a:rPr lang="en-US" sz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at 55 properties</a:t>
          </a:r>
          <a:endParaRPr lang="en-US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0.28074</cdr:x>
      <cdr:y>0.44235</cdr:y>
    </cdr:from>
    <cdr:to>
      <cdr:x>0.30379</cdr:x>
      <cdr:y>0.54411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48FFBAD-8584-8F3A-285D-18BD882E739F}"/>
            </a:ext>
          </a:extLst>
        </cdr:cNvPr>
        <cdr:cNvCxnSpPr/>
      </cdr:nvCxnSpPr>
      <cdr:spPr>
        <a:xfrm xmlns:a="http://schemas.openxmlformats.org/drawingml/2006/main">
          <a:off x="1517198" y="1592454"/>
          <a:ext cx="124558" cy="366346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BE6C98BF-17E7-49CA-8F01-CE0AF8B9B483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234044</xdr:rowOff>
    </xdr:from>
    <xdr:to>
      <xdr:col>38</xdr:col>
      <xdr:colOff>215678</xdr:colOff>
      <xdr:row>20</xdr:row>
      <xdr:rowOff>132901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F00BC-9D24-48F7-881C-F8086E7436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0.4377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5"/>
          <a:ext cx="817776" cy="8164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736146</xdr:colOff>
      <xdr:row>13</xdr:row>
      <xdr:rowOff>91540</xdr:rowOff>
    </xdr:from>
    <xdr:to>
      <xdr:col>12</xdr:col>
      <xdr:colOff>544286</xdr:colOff>
      <xdr:row>28</xdr:row>
      <xdr:rowOff>87457</xdr:rowOff>
    </xdr:to>
    <xdr:sp macro="[0]!BEP_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054B1698-702C-4ECF-9756-8BD8ADC41FFE}"/>
            </a:ext>
          </a:extLst>
        </xdr:cNvPr>
        <xdr:cNvSpPr/>
      </xdr:nvSpPr>
      <xdr:spPr>
        <a:xfrm>
          <a:off x="4479471" y="3187165"/>
          <a:ext cx="7532915" cy="2872467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29</xdr:col>
      <xdr:colOff>326571</xdr:colOff>
      <xdr:row>4</xdr:row>
      <xdr:rowOff>193222</xdr:rowOff>
    </xdr:from>
    <xdr:to>
      <xdr:col>38</xdr:col>
      <xdr:colOff>215678</xdr:colOff>
      <xdr:row>20</xdr:row>
      <xdr:rowOff>92079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7E6F685-6BD1-4833-88BE-D65198D8F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0.83722</cdr:x>
      <cdr:y>0.21091</cdr:y>
    </cdr:from>
    <cdr:to>
      <cdr:x>0.98866</cdr:x>
      <cdr:y>0.44904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20988" y="759276"/>
          <a:ext cx="817776" cy="857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</xdr:row>
      <xdr:rowOff>0</xdr:rowOff>
    </xdr:from>
    <xdr:to>
      <xdr:col>32</xdr:col>
      <xdr:colOff>494400</xdr:colOff>
      <xdr:row>23</xdr:row>
      <xdr:rowOff>129000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AAC039-BFB4-418E-9E5C-6A6564390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172793</xdr:colOff>
      <xdr:row>27</xdr:row>
      <xdr:rowOff>149087</xdr:rowOff>
    </xdr:from>
    <xdr:to>
      <xdr:col>33</xdr:col>
      <xdr:colOff>56279</xdr:colOff>
      <xdr:row>50</xdr:row>
      <xdr:rowOff>87587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BD6E73-9A02-4192-9107-45B6B18C3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560295</xdr:colOff>
      <xdr:row>1</xdr:row>
      <xdr:rowOff>11206</xdr:rowOff>
    </xdr:from>
    <xdr:to>
      <xdr:col>45</xdr:col>
      <xdr:colOff>405338</xdr:colOff>
      <xdr:row>22</xdr:row>
      <xdr:rowOff>140206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9B8977D-3192-44FA-801D-062671513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612913</xdr:colOff>
      <xdr:row>28</xdr:row>
      <xdr:rowOff>0</xdr:rowOff>
    </xdr:from>
    <xdr:to>
      <xdr:col>45</xdr:col>
      <xdr:colOff>457956</xdr:colOff>
      <xdr:row>49</xdr:row>
      <xdr:rowOff>129000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6A06CB-5BB3-44A7-8355-4F945A523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0.90495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09391"/>
          <a:ext cx="6186055" cy="4106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</a:t>
          </a:r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ASHP always better</a:t>
          </a: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DH-ASHP is 905, not included for illustration clarity reasons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0.16283</cdr:x>
      <cdr:y>0.64984</cdr:y>
    </cdr:from>
    <cdr:to>
      <cdr:x>0.19035</cdr:x>
      <cdr:y>0.69531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1168607" y="2806820"/>
          <a:ext cx="196433" cy="1974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0.16289</cdr:x>
      <cdr:y>0.6283</cdr:y>
    </cdr:from>
    <cdr:to>
      <cdr:x>0.19041</cdr:x>
      <cdr:y>0.67377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176216" y="2713198"/>
          <a:ext cx="196432" cy="1985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0.18054</cdr:x>
      <cdr:y>0.65007</cdr:y>
    </cdr:from>
    <cdr:to>
      <cdr:x>0.20806</cdr:x>
      <cdr:y>0.69554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7BDDC669-48DB-4099-8B32-F0E80C6C63A9}"/>
            </a:ext>
          </a:extLst>
        </cdr:cNvPr>
        <cdr:cNvSpPr txBox="1"/>
      </cdr:nvSpPr>
      <cdr:spPr>
        <a:xfrm xmlns:a="http://schemas.openxmlformats.org/drawingml/2006/main" rot="16200000">
          <a:off x="1295631" y="2807806"/>
          <a:ext cx="196433" cy="197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0.9107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3934240"/>
          <a:ext cx="6240057" cy="344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latin typeface="Times New Roman" panose="02020603050405020304" pitchFamily="18" charset="0"/>
              <a:cs typeface="Times New Roman" panose="02020603050405020304" pitchFamily="18" charset="0"/>
            </a:rPr>
            <a:t>*No BEP, GB always better</a:t>
          </a:r>
          <a:endParaRPr lang="en-GB" sz="11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 xmlns:a="http://schemas.openxmlformats.org/drawingml/2006/main">
          <a:r>
            <a:rPr lang="en-GB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** BEP of DH-GB is 486, not included for illustration clarity reason</a:t>
          </a:r>
          <a:endParaRPr lang="en-GB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0.10462</cdr:x>
      <cdr:y>0.66289</cdr:y>
    </cdr:from>
    <cdr:to>
      <cdr:x>0.13214</cdr:x>
      <cdr:y>0.70836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2798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0.12398</cdr:x>
      <cdr:y>0.66289</cdr:y>
    </cdr:from>
    <cdr:to>
      <cdr:x>0.1515</cdr:x>
      <cdr:y>0.70836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6713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0.14335</cdr:x>
      <cdr:y>0.66289</cdr:y>
    </cdr:from>
    <cdr:to>
      <cdr:x>0.17081</cdr:x>
      <cdr:y>0.70836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0606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0.16265</cdr:x>
      <cdr:y>0.66289</cdr:y>
    </cdr:from>
    <cdr:to>
      <cdr:x>0.19011</cdr:x>
      <cdr:y>0.70836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44777" y="3603721"/>
          <a:ext cx="245523" cy="197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0.18195</cdr:x>
      <cdr:y>0.66289</cdr:y>
    </cdr:from>
    <cdr:to>
      <cdr:x>0.20947</cdr:x>
      <cdr:y>0.70836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28370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0.20131</cdr:x>
      <cdr:y>0.66289</cdr:y>
    </cdr:from>
    <cdr:to>
      <cdr:x>0.22883</cdr:x>
      <cdr:y>0.70836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22862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0.22068</cdr:x>
      <cdr:y>0.66289</cdr:y>
    </cdr:from>
    <cdr:to>
      <cdr:x>0.2482</cdr:x>
      <cdr:y>0.70836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62014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0.24004</cdr:x>
      <cdr:y>0.66289</cdr:y>
    </cdr:from>
    <cdr:to>
      <cdr:x>0.26756</cdr:x>
      <cdr:y>0.70836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01166" y="3603500"/>
          <a:ext cx="245523" cy="1977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0.2594</cdr:x>
      <cdr:y>0.66289</cdr:y>
    </cdr:from>
    <cdr:to>
      <cdr:x>0.28692</cdr:x>
      <cdr:y>0.70836</cdr:y>
    </cdr:to>
    <cdr:sp macro="" textlink="">
      <cdr:nvSpPr>
        <cdr:cNvPr id="13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840319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0.27877</cdr:x>
      <cdr:y>0.66289</cdr:y>
    </cdr:from>
    <cdr:to>
      <cdr:x>0.30629</cdr:x>
      <cdr:y>0.70836</cdr:y>
    </cdr:to>
    <cdr:sp macro="" textlink="">
      <cdr:nvSpPr>
        <cdr:cNvPr id="15" name="TextBox 3">
          <a:extLst xmlns:a="http://schemas.openxmlformats.org/drawingml/2006/main">
            <a:ext uri="{FF2B5EF4-FFF2-40B4-BE49-F238E27FC236}">
              <a16:creationId xmlns:a16="http://schemas.microsoft.com/office/drawing/2014/main" id="{BE64FF50-5FFA-4DAF-8675-491AAEBF2CE5}"/>
            </a:ext>
          </a:extLst>
        </cdr:cNvPr>
        <cdr:cNvSpPr txBox="1"/>
      </cdr:nvSpPr>
      <cdr:spPr>
        <a:xfrm xmlns:a="http://schemas.openxmlformats.org/drawingml/2006/main" rot="16200000">
          <a:off x="1979474" y="3603500"/>
          <a:ext cx="245523" cy="1977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0.33577</cdr:x>
      <cdr:y>0.66408</cdr:y>
    </cdr:from>
    <cdr:to>
      <cdr:x>0.36329</cdr:x>
      <cdr:y>0.70955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391233" y="3609836"/>
          <a:ext cx="245523" cy="1979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0.37526</cdr:x>
      <cdr:y>0.66408</cdr:y>
    </cdr:from>
    <cdr:to>
      <cdr:x>0.40278</cdr:x>
      <cdr:y>0.70955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675264" y="3609836"/>
          <a:ext cx="245523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0.35279</cdr:x>
      <cdr:y>0.62114</cdr:y>
    </cdr:from>
    <cdr:to>
      <cdr:x>0.38031</cdr:x>
      <cdr:y>0.72089</cdr:y>
    </cdr:to>
    <cdr:sp macro="" textlink="">
      <cdr:nvSpPr>
        <cdr:cNvPr id="19" name="TextBox 3">
          <a:extLst xmlns:a="http://schemas.openxmlformats.org/drawingml/2006/main">
            <a:ext uri="{FF2B5EF4-FFF2-40B4-BE49-F238E27FC236}">
              <a16:creationId xmlns:a16="http://schemas.microsoft.com/office/drawing/2014/main" id="{14F9EAB3-94DC-402A-9D78-632165D4CAC0}"/>
            </a:ext>
          </a:extLst>
        </cdr:cNvPr>
        <cdr:cNvSpPr txBox="1"/>
      </cdr:nvSpPr>
      <cdr:spPr>
        <a:xfrm xmlns:a="http://schemas.openxmlformats.org/drawingml/2006/main" rot="16200000">
          <a:off x="2367092" y="3524511"/>
          <a:ext cx="538635" cy="1979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="wordArtVert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0.33488</cdr:x>
      <cdr:y>0.64567</cdr:y>
    </cdr:from>
    <cdr:to>
      <cdr:x>0.3624</cdr:x>
      <cdr:y>0.69113</cdr:y>
    </cdr:to>
    <cdr:sp macro="" textlink="">
      <cdr:nvSpPr>
        <cdr:cNvPr id="20" name="TextBox 3">
          <a:extLst xmlns:a="http://schemas.openxmlformats.org/drawingml/2006/main">
            <a:ext uri="{FF2B5EF4-FFF2-40B4-BE49-F238E27FC236}">
              <a16:creationId xmlns:a16="http://schemas.microsoft.com/office/drawing/2014/main" id="{F5FF08FE-4273-4A4E-8FBA-DE439C5BD2A7}"/>
            </a:ext>
          </a:extLst>
        </cdr:cNvPr>
        <cdr:cNvSpPr txBox="1"/>
      </cdr:nvSpPr>
      <cdr:spPr>
        <a:xfrm xmlns:a="http://schemas.openxmlformats.org/drawingml/2006/main" rot="16200000">
          <a:off x="2397287" y="2916158"/>
          <a:ext cx="205047" cy="1973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0.4705</cdr:x>
      <cdr:y>0.66257</cdr:y>
    </cdr:from>
    <cdr:to>
      <cdr:x>0.49802</cdr:x>
      <cdr:y>0.70804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9FD0E6C5-FA6A-4164-8441-546191682574}"/>
            </a:ext>
          </a:extLst>
        </cdr:cNvPr>
        <cdr:cNvSpPr txBox="1"/>
      </cdr:nvSpPr>
      <cdr:spPr>
        <a:xfrm xmlns:a="http://schemas.openxmlformats.org/drawingml/2006/main" rot="16200000">
          <a:off x="3395464" y="2861257"/>
          <a:ext cx="196418" cy="1985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201705</xdr:colOff>
      <xdr:row>24</xdr:row>
      <xdr:rowOff>11206</xdr:rowOff>
    </xdr:from>
    <xdr:to>
      <xdr:col>12</xdr:col>
      <xdr:colOff>896469</xdr:colOff>
      <xdr:row>32</xdr:row>
      <xdr:rowOff>78442</xdr:rowOff>
    </xdr:to>
    <xdr:sp macro="[0]!AHD" textlink="">
      <xdr:nvSpPr>
        <xdr:cNvPr id="9" name="Rounded Rectangle 1">
          <a:extLst>
            <a:ext uri="{FF2B5EF4-FFF2-40B4-BE49-F238E27FC236}">
              <a16:creationId xmlns:a16="http://schemas.microsoft.com/office/drawing/2014/main" id="{03660D39-D1EC-4CD4-AD39-90F4C94A4624}"/>
            </a:ext>
          </a:extLst>
        </xdr:cNvPr>
        <xdr:cNvSpPr/>
      </xdr:nvSpPr>
      <xdr:spPr>
        <a:xfrm>
          <a:off x="8852646" y="4784912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941294</xdr:colOff>
      <xdr:row>3</xdr:row>
      <xdr:rowOff>124383</xdr:rowOff>
    </xdr:from>
    <xdr:to>
      <xdr:col>21</xdr:col>
      <xdr:colOff>88411</xdr:colOff>
      <xdr:row>21</xdr:row>
      <xdr:rowOff>160912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99AB2A-26FF-474A-9087-737C9E938B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19</xdr:row>
      <xdr:rowOff>156881</xdr:rowOff>
    </xdr:from>
    <xdr:to>
      <xdr:col>12</xdr:col>
      <xdr:colOff>638735</xdr:colOff>
      <xdr:row>27</xdr:row>
      <xdr:rowOff>0</xdr:rowOff>
    </xdr:to>
    <xdr:sp macro="[0]!Density" textlink="">
      <xdr:nvSpPr>
        <xdr:cNvPr id="7" name="Rounded Rectangle 1">
          <a:extLst>
            <a:ext uri="{FF2B5EF4-FFF2-40B4-BE49-F238E27FC236}">
              <a16:creationId xmlns:a16="http://schemas.microsoft.com/office/drawing/2014/main" id="{1B96F1B0-128F-46AD-B8C2-A977BC90D600}"/>
            </a:ext>
          </a:extLst>
        </xdr:cNvPr>
        <xdr:cNvSpPr/>
      </xdr:nvSpPr>
      <xdr:spPr>
        <a:xfrm>
          <a:off x="8830235" y="4728881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9</xdr:col>
      <xdr:colOff>851645</xdr:colOff>
      <xdr:row>28</xdr:row>
      <xdr:rowOff>90766</xdr:rowOff>
    </xdr:from>
    <xdr:to>
      <xdr:col>15</xdr:col>
      <xdr:colOff>245292</xdr:colOff>
      <xdr:row>47</xdr:row>
      <xdr:rowOff>71266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3D439A-70A6-43D8-B769-F53F39637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493058</xdr:colOff>
      <xdr:row>24</xdr:row>
      <xdr:rowOff>134471</xdr:rowOff>
    </xdr:from>
    <xdr:to>
      <xdr:col>13</xdr:col>
      <xdr:colOff>302558</xdr:colOff>
      <xdr:row>32</xdr:row>
      <xdr:rowOff>44824</xdr:rowOff>
    </xdr:to>
    <xdr:sp macro="[0]!Connections" textlink="">
      <xdr:nvSpPr>
        <xdr:cNvPr id="4" name="Rounded Rectangle 1">
          <a:extLst>
            <a:ext uri="{FF2B5EF4-FFF2-40B4-BE49-F238E27FC236}">
              <a16:creationId xmlns:a16="http://schemas.microsoft.com/office/drawing/2014/main" id="{EE748D72-E141-4C1C-A4A6-AB5E2B5E5859}"/>
            </a:ext>
          </a:extLst>
        </xdr:cNvPr>
        <xdr:cNvSpPr/>
      </xdr:nvSpPr>
      <xdr:spPr>
        <a:xfrm>
          <a:off x="7250205" y="5042647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15</xdr:col>
      <xdr:colOff>252132</xdr:colOff>
      <xdr:row>3</xdr:row>
      <xdr:rowOff>145677</xdr:rowOff>
    </xdr:from>
    <xdr:to>
      <xdr:col>24</xdr:col>
      <xdr:colOff>206073</xdr:colOff>
      <xdr:row>22</xdr:row>
      <xdr:rowOff>58942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A5DD32-E9D2-48FF-9D23-E833003DE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246530</xdr:colOff>
      <xdr:row>19</xdr:row>
      <xdr:rowOff>123265</xdr:rowOff>
    </xdr:from>
    <xdr:to>
      <xdr:col>12</xdr:col>
      <xdr:colOff>997324</xdr:colOff>
      <xdr:row>27</xdr:row>
      <xdr:rowOff>33618</xdr:rowOff>
    </xdr:to>
    <xdr:sp macro="[0]!properties" textlink="">
      <xdr:nvSpPr>
        <xdr:cNvPr id="8" name="Rounded Rectangle 1">
          <a:extLst>
            <a:ext uri="{FF2B5EF4-FFF2-40B4-BE49-F238E27FC236}">
              <a16:creationId xmlns:a16="http://schemas.microsoft.com/office/drawing/2014/main" id="{4089AEB4-335E-47B8-938B-84C0D72504BB}"/>
            </a:ext>
          </a:extLst>
        </xdr:cNvPr>
        <xdr:cNvSpPr/>
      </xdr:nvSpPr>
      <xdr:spPr>
        <a:xfrm>
          <a:off x="8897471" y="3978089"/>
          <a:ext cx="2991971" cy="1434353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12</xdr:col>
      <xdr:colOff>1339100</xdr:colOff>
      <xdr:row>3</xdr:row>
      <xdr:rowOff>100854</xdr:rowOff>
    </xdr:from>
    <xdr:to>
      <xdr:col>21</xdr:col>
      <xdr:colOff>486217</xdr:colOff>
      <xdr:row>21</xdr:row>
      <xdr:rowOff>137383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3DE40C-1314-41AC-A735-FAA5B50C7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843644</xdr:colOff>
      <xdr:row>16</xdr:row>
      <xdr:rowOff>54426</xdr:rowOff>
    </xdr:from>
    <xdr:to>
      <xdr:col>9</xdr:col>
      <xdr:colOff>538169</xdr:colOff>
      <xdr:row>35</xdr:row>
      <xdr:rowOff>34926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1</xdr:col>
      <xdr:colOff>78441</xdr:colOff>
      <xdr:row>25</xdr:row>
      <xdr:rowOff>67236</xdr:rowOff>
    </xdr:to>
    <xdr:sp macro="[0]!Consumer_Class" textlink="">
      <xdr:nvSpPr>
        <xdr:cNvPr id="3" name="Rounded Rectangle 1">
          <a:extLst>
            <a:ext uri="{FF2B5EF4-FFF2-40B4-BE49-F238E27FC236}">
              <a16:creationId xmlns:a16="http://schemas.microsoft.com/office/drawing/2014/main" id="{9FF3A3E4-6A0B-4985-883B-4F67460AB269}"/>
            </a:ext>
          </a:extLst>
        </xdr:cNvPr>
        <xdr:cNvSpPr/>
      </xdr:nvSpPr>
      <xdr:spPr>
        <a:xfrm>
          <a:off x="0" y="3347357"/>
          <a:ext cx="2935941" cy="1591236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1352550</xdr:colOff>
      <xdr:row>14</xdr:row>
      <xdr:rowOff>119062</xdr:rowOff>
    </xdr:from>
    <xdr:to>
      <xdr:col>5</xdr:col>
      <xdr:colOff>1370700</xdr:colOff>
      <xdr:row>33</xdr:row>
      <xdr:rowOff>99562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2036A9-F3DA-4D4F-BF6E-7A7A737DE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N" textlink="">
      <xdr:nvSpPr>
        <xdr:cNvPr id="2" name="Rounded Rectangle 1">
          <a:extLst>
            <a:ext uri="{FF2B5EF4-FFF2-40B4-BE49-F238E27FC236}">
              <a16:creationId xmlns:a16="http://schemas.microsoft.com/office/drawing/2014/main" id="{8B4FB9E9-6E72-467C-BEA8-45074ED3AF52}"/>
            </a:ext>
          </a:extLst>
        </xdr:cNvPr>
        <xdr:cNvSpPr/>
      </xdr:nvSpPr>
      <xdr:spPr>
        <a:xfrm>
          <a:off x="5513614" y="6553573"/>
          <a:ext cx="7532915" cy="288063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83343D-CBA6-4D65-8125-203B80387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6884055-F27E-47C7-8D63-6778B5B3079E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72672E-2CC7-4B85-AEDD-574BF661F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DH_GB" textlink="">
      <xdr:nvSpPr>
        <xdr:cNvPr id="2" name="Rounded Rectangle 1">
          <a:extLst>
            <a:ext uri="{FF2B5EF4-FFF2-40B4-BE49-F238E27FC236}">
              <a16:creationId xmlns:a16="http://schemas.microsoft.com/office/drawing/2014/main" id="{8632CFFA-2C7C-44E1-A348-90B4A4346C4D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3B277B-B334-4698-9769-EAA768B85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ASHP" textlink="">
      <xdr:nvSpPr>
        <xdr:cNvPr id="2" name="Rounded Rectangle 1">
          <a:extLst>
            <a:ext uri="{FF2B5EF4-FFF2-40B4-BE49-F238E27FC236}">
              <a16:creationId xmlns:a16="http://schemas.microsoft.com/office/drawing/2014/main" id="{11295F68-A1E8-4274-B10F-7C30A870A2B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378FD2-EE0A-47F0-8D31-2AA7382B4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532039</xdr:colOff>
      <xdr:row>31</xdr:row>
      <xdr:rowOff>9898</xdr:rowOff>
    </xdr:from>
    <xdr:to>
      <xdr:col>13</xdr:col>
      <xdr:colOff>340179</xdr:colOff>
      <xdr:row>46</xdr:row>
      <xdr:rowOff>33029</xdr:rowOff>
    </xdr:to>
    <xdr:sp macro="[0]!Sens_BEP_AN_GB" textlink="">
      <xdr:nvSpPr>
        <xdr:cNvPr id="2" name="Rounded Rectangle 1">
          <a:extLst>
            <a:ext uri="{FF2B5EF4-FFF2-40B4-BE49-F238E27FC236}">
              <a16:creationId xmlns:a16="http://schemas.microsoft.com/office/drawing/2014/main" id="{19982CA9-9C67-4EFE-94E3-089D6135DA26}"/>
            </a:ext>
          </a:extLst>
        </xdr:cNvPr>
        <xdr:cNvSpPr/>
      </xdr:nvSpPr>
      <xdr:spPr>
        <a:xfrm>
          <a:off x="5513614" y="6401173"/>
          <a:ext cx="7532915" cy="2899681"/>
        </a:xfrm>
        <a:prstGeom prst="roundRect">
          <a:avLst>
            <a:gd name="adj" fmla="val 88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Calculate sizes</a:t>
          </a:r>
        </a:p>
      </xdr:txBody>
    </xdr:sp>
    <xdr:clientData/>
  </xdr:twoCellAnchor>
  <xdr:twoCellAnchor>
    <xdr:from>
      <xdr:col>31</xdr:col>
      <xdr:colOff>54428</xdr:colOff>
      <xdr:row>5</xdr:row>
      <xdr:rowOff>288473</xdr:rowOff>
    </xdr:from>
    <xdr:to>
      <xdr:col>39</xdr:col>
      <xdr:colOff>555857</xdr:colOff>
      <xdr:row>23</xdr:row>
      <xdr:rowOff>10437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6DA21C-93C0-4CD7-A05F-71457F5B1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0.83911</cdr:x>
      <cdr:y>0.15421</cdr:y>
    </cdr:from>
    <cdr:to>
      <cdr:x>0.98866</cdr:x>
      <cdr:y>0.40368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810DB3A-209F-4916-A494-B36F92F1D269}"/>
            </a:ext>
          </a:extLst>
        </cdr:cNvPr>
        <cdr:cNvSpPr txBox="1"/>
      </cdr:nvSpPr>
      <cdr:spPr>
        <a:xfrm xmlns:a="http://schemas.openxmlformats.org/drawingml/2006/main">
          <a:off x="4531178" y="555171"/>
          <a:ext cx="807585" cy="8980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GB" sz="1400" b="0">
              <a:latin typeface="Times New Roman" panose="02020603050405020304" pitchFamily="18" charset="0"/>
              <a:cs typeface="Times New Roman" panose="02020603050405020304" pitchFamily="18" charset="0"/>
            </a:rPr>
            <a:t>Houses</a:t>
          </a:r>
          <a:r>
            <a:rPr lang="en-GB" sz="14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per Hectare</a:t>
          </a:r>
          <a:endParaRPr lang="en-GB" sz="1400" b="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350745</xdr:colOff>
      <xdr:row>1</xdr:row>
      <xdr:rowOff>96931</xdr:rowOff>
    </xdr:from>
    <xdr:to>
      <xdr:col>55</xdr:col>
      <xdr:colOff>33863</xdr:colOff>
      <xdr:row>23</xdr:row>
      <xdr:rowOff>35431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42421F-3260-4729-8618-B594F02BC1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69988</xdr:colOff>
      <xdr:row>25</xdr:row>
      <xdr:rowOff>28575</xdr:rowOff>
    </xdr:from>
    <xdr:to>
      <xdr:col>54</xdr:col>
      <xdr:colOff>362706</xdr:colOff>
      <xdr:row>46</xdr:row>
      <xdr:rowOff>157575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39BBA0-C608-4014-9209-99228314F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56</xdr:col>
      <xdr:colOff>78441</xdr:colOff>
      <xdr:row>1</xdr:row>
      <xdr:rowOff>0</xdr:rowOff>
    </xdr:from>
    <xdr:to>
      <xdr:col>68</xdr:col>
      <xdr:colOff>17029</xdr:colOff>
      <xdr:row>28</xdr:row>
      <xdr:rowOff>66000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84110F3-5EB3-43F7-80F3-8ADCCB1AE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56</xdr:col>
      <xdr:colOff>168088</xdr:colOff>
      <xdr:row>30</xdr:row>
      <xdr:rowOff>168086</xdr:rowOff>
    </xdr:from>
    <xdr:to>
      <xdr:col>68</xdr:col>
      <xdr:colOff>106676</xdr:colOff>
      <xdr:row>58</xdr:row>
      <xdr:rowOff>43586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0B117FC-CE2D-467A-98F3-1BAAECA9B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0.93612</cdr:y>
    </cdr:from>
    <cdr:to>
      <cdr:x>0.86231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134970"/>
          <a:ext cx="6243418" cy="2821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</a:t>
          </a:r>
          <a:r>
            <a:rPr lang="en-GB" sz="1100" b="0" baseline="0">
              <a:latin typeface="Arial" panose="020B0604020202020204" pitchFamily="34" charset="0"/>
              <a:cs typeface="Arial" panose="020B0604020202020204" pitchFamily="34" charset="0"/>
            </a:rPr>
            <a:t> ASHP always better</a:t>
          </a:r>
        </a:p>
      </cdr:txBody>
    </cdr:sp>
  </cdr:relSizeAnchor>
  <cdr:relSizeAnchor xmlns:cdr="http://schemas.openxmlformats.org/drawingml/2006/chartDrawing">
    <cdr:from>
      <cdr:x>0.10523</cdr:x>
      <cdr:y>0.64838</cdr:y>
    </cdr:from>
    <cdr:to>
      <cdr:x>0.13271</cdr:x>
      <cdr:y>0.69385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D934E878-812C-EC91-9292-899B9A358CE5}"/>
            </a:ext>
          </a:extLst>
        </cdr:cNvPr>
        <cdr:cNvSpPr txBox="1"/>
      </cdr:nvSpPr>
      <cdr:spPr>
        <a:xfrm xmlns:a="http://schemas.openxmlformats.org/drawingml/2006/main" rot="16200000">
          <a:off x="556470" y="2342294"/>
          <a:ext cx="163692" cy="1474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0.12456</cdr:x>
      <cdr:y>0.64838</cdr:y>
    </cdr:from>
    <cdr:to>
      <cdr:x>0.15205</cdr:x>
      <cdr:y>0.69385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03A578E0-DDB9-F7CB-4AEA-0A18AC46F8DD}"/>
            </a:ext>
          </a:extLst>
        </cdr:cNvPr>
        <cdr:cNvSpPr txBox="1"/>
      </cdr:nvSpPr>
      <cdr:spPr>
        <a:xfrm xmlns:a="http://schemas.openxmlformats.org/drawingml/2006/main" rot="16200000">
          <a:off x="660030" y="2342285"/>
          <a:ext cx="163692" cy="1474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0.16319</cdr:x>
      <cdr:y>0.64838</cdr:y>
    </cdr:from>
    <cdr:to>
      <cdr:x>0.19061</cdr:x>
      <cdr:y>0.69385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CE2F4EB3-8DD6-DA02-A98C-388B74EECE5E}"/>
            </a:ext>
          </a:extLst>
        </cdr:cNvPr>
        <cdr:cNvSpPr txBox="1"/>
      </cdr:nvSpPr>
      <cdr:spPr>
        <a:xfrm xmlns:a="http://schemas.openxmlformats.org/drawingml/2006/main" rot="16200000">
          <a:off x="867285" y="2342455"/>
          <a:ext cx="163692" cy="1471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0.93165</cdr:y>
    </cdr:from>
    <cdr:to>
      <cdr:x>0.86231</cdr:x>
      <cdr:y>0.99041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74BD77-3EB1-4D03-8A47-DC9A7CA24A9D}"/>
            </a:ext>
          </a:extLst>
        </cdr:cNvPr>
        <cdr:cNvSpPr txBox="1"/>
      </cdr:nvSpPr>
      <cdr:spPr>
        <a:xfrm xmlns:a="http://schemas.openxmlformats.org/drawingml/2006/main">
          <a:off x="0" y="4202206"/>
          <a:ext cx="6161117" cy="2650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0">
              <a:latin typeface="Arial" panose="020B0604020202020204" pitchFamily="34" charset="0"/>
              <a:cs typeface="Arial" panose="020B0604020202020204" pitchFamily="34" charset="0"/>
            </a:rPr>
            <a:t>*No BEP, GB always better</a:t>
          </a:r>
          <a:endParaRPr lang="en-GB" sz="1100" b="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0.10402</cdr:x>
      <cdr:y>0.708</cdr:y>
    </cdr:from>
    <cdr:to>
      <cdr:x>0.13154</cdr:x>
      <cdr:y>0.75347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64483329-2C9C-4FD5-B1B1-EBC0AC42982A}"/>
            </a:ext>
          </a:extLst>
        </cdr:cNvPr>
        <cdr:cNvSpPr txBox="1"/>
      </cdr:nvSpPr>
      <cdr:spPr>
        <a:xfrm xmlns:a="http://schemas.openxmlformats.org/drawingml/2006/main" rot="16200000">
          <a:off x="745902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0.12338</cdr:x>
      <cdr:y>0.708</cdr:y>
    </cdr:from>
    <cdr:to>
      <cdr:x>0.1509</cdr:x>
      <cdr:y>0.75347</cdr:y>
    </cdr:to>
    <cdr:sp macro="" textlink="">
      <cdr:nvSpPr>
        <cdr:cNvPr id="6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8853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0.14275</cdr:x>
      <cdr:y>0.708</cdr:y>
    </cdr:from>
    <cdr:to>
      <cdr:x>0.17021</cdr:x>
      <cdr:y>0.75347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57059B0-CC42-4415-8ECA-5F2A46E5D607}"/>
            </a:ext>
          </a:extLst>
        </cdr:cNvPr>
        <cdr:cNvSpPr txBox="1"/>
      </cdr:nvSpPr>
      <cdr:spPr>
        <a:xfrm xmlns:a="http://schemas.openxmlformats.org/drawingml/2006/main" rot="16200000">
          <a:off x="1024686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0.16205</cdr:x>
      <cdr:y>0.708</cdr:y>
    </cdr:from>
    <cdr:to>
      <cdr:x>0.18951</cdr:x>
      <cdr:y>0.75347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163718" y="3197094"/>
          <a:ext cx="205093" cy="1978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0.18135</cdr:x>
      <cdr:y>0.708</cdr:y>
    </cdr:from>
    <cdr:to>
      <cdr:x>0.20887</cdr:x>
      <cdr:y>0.75347</cdr:y>
    </cdr:to>
    <cdr:sp macro="" textlink="">
      <cdr:nvSpPr>
        <cdr:cNvPr id="9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302966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0.20071</cdr:x>
      <cdr:y>0.708</cdr:y>
    </cdr:from>
    <cdr:to>
      <cdr:x>0.22823</cdr:x>
      <cdr:y>0.75347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442430" y="3196878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0.22008</cdr:x>
      <cdr:y>0.708</cdr:y>
    </cdr:from>
    <cdr:to>
      <cdr:x>0.2476</cdr:x>
      <cdr:y>0.75347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581967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0.23944</cdr:x>
      <cdr:y>0.708</cdr:y>
    </cdr:from>
    <cdr:to>
      <cdr:x>0.26696</cdr:x>
      <cdr:y>0.75347</cdr:y>
    </cdr:to>
    <cdr:sp macro="" textlink="">
      <cdr:nvSpPr>
        <cdr:cNvPr id="12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1721431" y="3196877"/>
          <a:ext cx="205093" cy="1982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  <cdr:relSizeAnchor xmlns:cdr="http://schemas.openxmlformats.org/drawingml/2006/chartDrawing">
    <cdr:from>
      <cdr:x>0.29728</cdr:x>
      <cdr:y>0.70829</cdr:y>
    </cdr:from>
    <cdr:to>
      <cdr:x>0.3248</cdr:x>
      <cdr:y>0.75376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3357BA7E-3237-4917-A5C7-0EF14EDC7285}"/>
            </a:ext>
          </a:extLst>
        </cdr:cNvPr>
        <cdr:cNvSpPr txBox="1"/>
      </cdr:nvSpPr>
      <cdr:spPr>
        <a:xfrm xmlns:a="http://schemas.openxmlformats.org/drawingml/2006/main" rot="16200000">
          <a:off x="2138094" y="3198186"/>
          <a:ext cx="205093" cy="198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Times New Roman" panose="02020603050405020304" pitchFamily="18" charset="0"/>
              <a:cs typeface="Times New Roman" panose="02020603050405020304" pitchFamily="18" charset="0"/>
            </a:rPr>
            <a:t>*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0.14391</cdr:x>
      <cdr:y>0.64838</cdr:y>
    </cdr:from>
    <cdr:to>
      <cdr:x>0.17134</cdr:x>
      <cdr:y>0.69385</cdr:y>
    </cdr:to>
    <cdr:sp macro="" textlink="">
      <cdr:nvSpPr>
        <cdr:cNvPr id="8" name="TextBox 3">
          <a:extLst xmlns:a="http://schemas.openxmlformats.org/drawingml/2006/main">
            <a:ext uri="{FF2B5EF4-FFF2-40B4-BE49-F238E27FC236}">
              <a16:creationId xmlns:a16="http://schemas.microsoft.com/office/drawing/2014/main" id="{872BBE7E-C045-8A0C-B480-46437F211776}"/>
            </a:ext>
          </a:extLst>
        </cdr:cNvPr>
        <cdr:cNvSpPr txBox="1"/>
      </cdr:nvSpPr>
      <cdr:spPr>
        <a:xfrm xmlns:a="http://schemas.openxmlformats.org/drawingml/2006/main" rot="16200000">
          <a:off x="763664" y="2342446"/>
          <a:ext cx="163692" cy="147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0.18246</cdr:x>
      <cdr:y>0.64838</cdr:y>
    </cdr:from>
    <cdr:to>
      <cdr:x>0.20995</cdr:x>
      <cdr:y>0.69385</cdr:y>
    </cdr:to>
    <cdr:sp macro="" textlink="">
      <cdr:nvSpPr>
        <cdr:cNvPr id="10" name="TextBox 3">
          <a:extLst xmlns:a="http://schemas.openxmlformats.org/drawingml/2006/main">
            <a:ext uri="{FF2B5EF4-FFF2-40B4-BE49-F238E27FC236}">
              <a16:creationId xmlns:a16="http://schemas.microsoft.com/office/drawing/2014/main" id="{42343441-06A6-E4F3-5F60-EC8BF602E86D}"/>
            </a:ext>
          </a:extLst>
        </cdr:cNvPr>
        <cdr:cNvSpPr txBox="1"/>
      </cdr:nvSpPr>
      <cdr:spPr>
        <a:xfrm xmlns:a="http://schemas.openxmlformats.org/drawingml/2006/main" rot="16200000">
          <a:off x="970863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0.2018</cdr:x>
      <cdr:y>0.64838</cdr:y>
    </cdr:from>
    <cdr:to>
      <cdr:x>0.22929</cdr:x>
      <cdr:y>0.69385</cdr:y>
    </cdr:to>
    <cdr:sp macro="" textlink="">
      <cdr:nvSpPr>
        <cdr:cNvPr id="11" name="TextBox 3">
          <a:extLst xmlns:a="http://schemas.openxmlformats.org/drawingml/2006/main">
            <a:ext uri="{FF2B5EF4-FFF2-40B4-BE49-F238E27FC236}">
              <a16:creationId xmlns:a16="http://schemas.microsoft.com/office/drawing/2014/main" id="{FD734A2A-D78A-98C2-D3F9-70A084B5433C}"/>
            </a:ext>
          </a:extLst>
        </cdr:cNvPr>
        <cdr:cNvSpPr txBox="1"/>
      </cdr:nvSpPr>
      <cdr:spPr>
        <a:xfrm xmlns:a="http://schemas.openxmlformats.org/drawingml/2006/main" rot="16200000">
          <a:off x="1074629" y="2342267"/>
          <a:ext cx="163692" cy="1474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GB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1322060/Win7/Desktop/Copy%20of%20Orestis%20Model%200A%20-%20Thesis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at Demand Input Data"/>
      <sheetName val="Demand Profiles"/>
      <sheetName val="Heat Demand Summary"/>
      <sheetName val="Peak Demand"/>
      <sheetName val="DWH Diversification Factor"/>
      <sheetName val="Ramboll Technical"/>
      <sheetName val="Ramboll Past Projects"/>
      <sheetName val="Degree Days"/>
      <sheetName val="Pipe Sizing"/>
      <sheetName val="Emissions"/>
      <sheetName val="Network Costs"/>
      <sheetName val="Technology Costs"/>
      <sheetName val="DH Costs"/>
      <sheetName val="Output"/>
      <sheetName val="Break off point vs density"/>
    </sheetNames>
    <sheetDataSet>
      <sheetData sheetId="0" refreshError="1"/>
      <sheetData sheetId="1" refreshError="1"/>
      <sheetData sheetId="2">
        <row r="4">
          <cell r="B4" t="str">
            <v>Residential</v>
          </cell>
        </row>
        <row r="5">
          <cell r="B5" t="str">
            <v>Office</v>
          </cell>
        </row>
        <row r="6">
          <cell r="B6" t="str">
            <v>Retail</v>
          </cell>
        </row>
        <row r="7">
          <cell r="B7" t="str">
            <v>Restaurant/pub/bar</v>
          </cell>
        </row>
        <row r="8">
          <cell r="B8" t="str">
            <v>Education</v>
          </cell>
        </row>
        <row r="9">
          <cell r="B9" t="str">
            <v>Public/Community</v>
          </cell>
        </row>
        <row r="10">
          <cell r="B10" t="str">
            <v>Hotel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restis Angelidis (PGR)" id="{CC6B9DF0-40D4-43DF-9A27-48CF49F5668C}" userId="S::2072680A@student.gla.ac.uk::cf006006-3302-4230-86fd-992cfa59d07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3" dT="2023-03-03T14:41:10.87" personId="{CC6B9DF0-40D4-43DF-9A27-48CF49F5668C}" id="{36003C06-38C7-4E66-8406-59BA3354BE96}">
    <text xml:space="preserve">249
</text>
  </threadedComment>
  <threadedComment ref="AE137" dT="2023-03-03T14:41:33.15" personId="{CC6B9DF0-40D4-43DF-9A27-48CF49F5668C}" id="{2589B7D4-AD04-4DA9-989C-8483456B5F56}">
    <text>349</text>
  </threadedComment>
  <threadedComment ref="AM137" dT="2023-03-03T16:03:33.78" personId="{CC6B9DF0-40D4-43DF-9A27-48CF49F5668C}" id="{E1238718-1ECD-4D8A-AF6F-FBE5B15BF82A}">
    <text xml:space="preserve">302
</text>
  </threadedComment>
  <threadedComment ref="AE180" dT="2023-03-03T14:41:42.94" personId="{CC6B9DF0-40D4-43DF-9A27-48CF49F5668C}" id="{76E01E6A-7AAD-4BB0-8444-11FCBFE38E94}">
    <text>306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69AF-1499-4AC5-B46C-A9646EF83E02}">
  <sheetPr codeName="Sheet19">
    <tabColor theme="6" tint="-0.499984740745262"/>
  </sheetPr>
  <dimension ref="A1:AF354"/>
  <sheetViews>
    <sheetView topLeftCell="M3" zoomScale="70" zoomScaleNormal="70" workbookViewId="0">
      <selection activeCell="S33" sqref="S33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38</v>
      </c>
      <c r="D5" s="3" t="s">
        <v>41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</row>
    <row r="8" spans="1:29" x14ac:dyDescent="0.25">
      <c r="B8" s="37">
        <v>4</v>
      </c>
      <c r="C8" s="24"/>
      <c r="D8" s="9">
        <v>2.914709217808007</v>
      </c>
      <c r="E8" s="9">
        <v>3.2233152459785779</v>
      </c>
      <c r="F8" s="9">
        <v>185.44553158315932</v>
      </c>
      <c r="G8" s="9">
        <v>205.080289175513</v>
      </c>
      <c r="H8" s="9">
        <v>1467.8506022660195</v>
      </c>
      <c r="I8" s="24"/>
      <c r="J8" s="9">
        <v>2.686976579014476</v>
      </c>
      <c r="K8" s="9">
        <v>2.8578546051187956</v>
      </c>
      <c r="L8" s="22">
        <v>170.95626452287181</v>
      </c>
      <c r="M8" s="22">
        <v>181.8282122949476</v>
      </c>
      <c r="N8" s="22">
        <v>612.91413316992509</v>
      </c>
      <c r="O8" s="21"/>
      <c r="P8" s="42">
        <v>2</v>
      </c>
      <c r="Q8" s="39">
        <v>25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</row>
    <row r="9" spans="1:29" x14ac:dyDescent="0.25">
      <c r="B9" s="37">
        <v>5</v>
      </c>
      <c r="C9" s="24"/>
      <c r="D9" s="9">
        <v>3.4199208779938783</v>
      </c>
      <c r="E9" s="9">
        <v>3.8056767035104966</v>
      </c>
      <c r="F9" s="9">
        <v>174.07130462746431</v>
      </c>
      <c r="G9" s="9">
        <v>193.70597519759508</v>
      </c>
      <c r="H9" s="9">
        <v>1834.805120848861</v>
      </c>
      <c r="I9" s="24"/>
      <c r="J9" s="9">
        <v>3.3613873970641746</v>
      </c>
      <c r="K9" s="9">
        <v>3.5749864076627338</v>
      </c>
      <c r="L9" s="22">
        <v>171.09199611322839</v>
      </c>
      <c r="M9" s="22">
        <v>181.96401911273045</v>
      </c>
      <c r="N9" s="22">
        <v>766.14794718636028</v>
      </c>
      <c r="O9" s="21"/>
      <c r="P9" s="42">
        <v>3</v>
      </c>
      <c r="Q9" s="39">
        <v>35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</row>
    <row r="10" spans="1:29" x14ac:dyDescent="0.25">
      <c r="B10" s="37">
        <v>6</v>
      </c>
      <c r="C10" s="24"/>
      <c r="D10" s="9">
        <v>3.9254764624463698</v>
      </c>
      <c r="E10" s="9">
        <v>4.3885097426549446</v>
      </c>
      <c r="F10" s="9">
        <v>166.5030745543821</v>
      </c>
      <c r="G10" s="9">
        <v>186.14310182579302</v>
      </c>
      <c r="H10" s="9">
        <v>2202.3668275452892</v>
      </c>
      <c r="I10" s="24"/>
      <c r="J10" s="9">
        <v>4.031019446867024</v>
      </c>
      <c r="K10" s="9">
        <v>4.2873393926942178</v>
      </c>
      <c r="L10" s="22">
        <v>170.97978752713865</v>
      </c>
      <c r="M10" s="22">
        <v>181.85185858860754</v>
      </c>
      <c r="N10" s="22">
        <v>919.38158517866179</v>
      </c>
      <c r="O10" s="21"/>
      <c r="P10" s="43"/>
      <c r="Q10" s="39">
        <v>50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</row>
    <row r="11" spans="1:29" ht="15.75" thickBot="1" x14ac:dyDescent="0.3">
      <c r="B11" s="37">
        <v>7</v>
      </c>
      <c r="C11" s="21"/>
      <c r="D11" s="9">
        <v>4.431390932224021</v>
      </c>
      <c r="E11" s="9">
        <v>4.9718247652795542</v>
      </c>
      <c r="F11" s="9">
        <v>161.11024377579835</v>
      </c>
      <c r="G11" s="9">
        <v>180.75857269101951</v>
      </c>
      <c r="H11" s="9">
        <v>2570.5140370655386</v>
      </c>
      <c r="I11" s="24"/>
      <c r="J11" s="9">
        <v>4.6906618553854864</v>
      </c>
      <c r="K11" s="9">
        <v>4.9897003224266516</v>
      </c>
      <c r="L11" s="22">
        <v>170.53644928855726</v>
      </c>
      <c r="M11" s="22">
        <v>181.40846691467169</v>
      </c>
      <c r="N11" s="22">
        <v>1072.6065979885068</v>
      </c>
      <c r="O11" s="21"/>
      <c r="P11" s="43"/>
      <c r="Q11" s="39">
        <v>75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15.75" thickBot="1" x14ac:dyDescent="0.3">
      <c r="B12" s="37">
        <v>8</v>
      </c>
      <c r="C12" s="21"/>
      <c r="D12" s="9">
        <v>4.4962230255331637</v>
      </c>
      <c r="E12" s="9">
        <v>5.038055390405118</v>
      </c>
      <c r="F12" s="9">
        <v>163.46731732613148</v>
      </c>
      <c r="G12" s="9">
        <v>183.16649208305739</v>
      </c>
      <c r="H12" s="9">
        <v>2577.1659997027955</v>
      </c>
      <c r="I12" s="24"/>
      <c r="J12" s="9">
        <v>4.7695454936717683</v>
      </c>
      <c r="K12" s="9">
        <v>5.0685932719123494</v>
      </c>
      <c r="L12" s="22">
        <v>173.40438903673166</v>
      </c>
      <c r="M12" s="22">
        <v>184.27674518626472</v>
      </c>
      <c r="N12" s="22">
        <v>1072.6398665494157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4.4519246334819798</v>
      </c>
      <c r="E13" s="9">
        <v>4.9764485228285551</v>
      </c>
      <c r="F13" s="9">
        <v>167.85147456349171</v>
      </c>
      <c r="G13" s="9">
        <v>187.62766475513476</v>
      </c>
      <c r="H13" s="9">
        <v>2494.8401411483114</v>
      </c>
      <c r="I13" s="24"/>
      <c r="J13" s="9">
        <v>4.6774402307442173</v>
      </c>
      <c r="K13" s="9">
        <v>4.9658173203886733</v>
      </c>
      <c r="L13" s="22">
        <v>176.35411749972829</v>
      </c>
      <c r="M13" s="22">
        <v>187.2268351920068</v>
      </c>
      <c r="N13" s="22">
        <v>1034.3655617268753</v>
      </c>
      <c r="O13" s="21"/>
      <c r="P13" s="21"/>
      <c r="Q13" s="39">
        <v>10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4.8477570435836617</v>
      </c>
      <c r="E14" s="9">
        <v>5.4307419596981843</v>
      </c>
      <c r="F14" s="9">
        <v>164.49803434996269</v>
      </c>
      <c r="G14" s="9">
        <v>184.28035262506006</v>
      </c>
      <c r="H14" s="9">
        <v>2772.9035796985008</v>
      </c>
      <c r="I14" s="24"/>
      <c r="J14" s="9">
        <v>5.198371564290647</v>
      </c>
      <c r="K14" s="9">
        <v>5.5187921511796878</v>
      </c>
      <c r="L14" s="22">
        <v>176.39537139724538</v>
      </c>
      <c r="M14" s="22">
        <v>187.26814332756976</v>
      </c>
      <c r="N14" s="22">
        <v>1149.3007795905817</v>
      </c>
      <c r="O14" s="21"/>
      <c r="P14" s="21"/>
      <c r="Q14" s="39">
        <v>25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4.637425776096781</v>
      </c>
      <c r="E15" s="9">
        <v>5.1744302041903403</v>
      </c>
      <c r="F15" s="9">
        <v>171.66643934580796</v>
      </c>
      <c r="G15" s="9">
        <v>191.54506221432183</v>
      </c>
      <c r="H15" s="9">
        <v>2554.2024498658725</v>
      </c>
      <c r="I15" s="24"/>
      <c r="J15" s="9">
        <v>4.8996360893435673</v>
      </c>
      <c r="K15" s="9">
        <v>5.1933699538244156</v>
      </c>
      <c r="L15" s="22">
        <v>181.37283962219382</v>
      </c>
      <c r="M15" s="22">
        <v>192.24616656375241</v>
      </c>
      <c r="N15" s="22">
        <v>1053.5792846354752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4.3168938957922354</v>
      </c>
      <c r="E16" s="9">
        <v>4.7889475352470763</v>
      </c>
      <c r="F16" s="9">
        <v>183.10544288081348</v>
      </c>
      <c r="G16" s="9">
        <v>203.12807785920131</v>
      </c>
      <c r="H16" s="9">
        <v>2245.2711733572323</v>
      </c>
      <c r="I16" s="24"/>
      <c r="J16" s="9">
        <v>4.4320661056147053</v>
      </c>
      <c r="K16" s="9">
        <v>4.6884323611109311</v>
      </c>
      <c r="L16" s="22">
        <v>187.99058923747072</v>
      </c>
      <c r="M16" s="22">
        <v>198.8646245706272</v>
      </c>
      <c r="N16" s="22">
        <v>919.54704786254717</v>
      </c>
      <c r="O16" s="21"/>
      <c r="P16" s="21"/>
      <c r="Q16" s="39">
        <v>50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4.6021651654352391</v>
      </c>
      <c r="E17" s="9">
        <v>5.1135887124807509</v>
      </c>
      <c r="F17" s="9">
        <v>180.18970502037988</v>
      </c>
      <c r="G17" s="9">
        <v>200.21359698643278</v>
      </c>
      <c r="H17" s="9">
        <v>2432.5298050524743</v>
      </c>
      <c r="I17" s="24"/>
      <c r="J17" s="9">
        <v>4.8044353214638935</v>
      </c>
      <c r="K17" s="9">
        <v>5.0821678332830693</v>
      </c>
      <c r="L17" s="22">
        <v>188.10923820510044</v>
      </c>
      <c r="M17" s="22">
        <v>198.98336757253998</v>
      </c>
      <c r="N17" s="22">
        <v>996.18454969418428</v>
      </c>
      <c r="O17" s="21"/>
      <c r="P17" s="21"/>
      <c r="Q17" s="39">
        <v>75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4.8876388100151198</v>
      </c>
      <c r="E18" s="9">
        <v>5.438491534133334</v>
      </c>
      <c r="F18" s="9">
        <v>177.69785880172506</v>
      </c>
      <c r="G18" s="9">
        <v>197.72498302177382</v>
      </c>
      <c r="H18" s="9">
        <v>2620.0703455147345</v>
      </c>
      <c r="I18" s="24"/>
      <c r="J18" s="9">
        <v>5.1722026587822558</v>
      </c>
      <c r="K18" s="9">
        <v>5.471299209972134</v>
      </c>
      <c r="L18" s="22">
        <v>188.04362872946274</v>
      </c>
      <c r="M18" s="22">
        <v>198.91775809690213</v>
      </c>
      <c r="N18" s="22">
        <v>1072.8141304398912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4.5123083937286346</v>
      </c>
      <c r="E19" s="9">
        <v>4.9887958463585989</v>
      </c>
      <c r="F19" s="9">
        <v>191.39414745723428</v>
      </c>
      <c r="G19" s="9">
        <v>211.60484712858877</v>
      </c>
      <c r="H19" s="9">
        <v>2266.3601176595394</v>
      </c>
      <c r="I19" s="24"/>
      <c r="J19" s="9">
        <v>4.6469688211201579</v>
      </c>
      <c r="K19" s="9">
        <v>4.9033607439967763</v>
      </c>
      <c r="L19" s="22">
        <v>197.10590637261515</v>
      </c>
      <c r="M19" s="22">
        <v>207.98103041380287</v>
      </c>
      <c r="N19" s="22">
        <v>919.63875643521146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4.7543611821698688</v>
      </c>
      <c r="E20" s="9">
        <v>5.2628494912673798</v>
      </c>
      <c r="F20" s="9">
        <v>189.05724612661547</v>
      </c>
      <c r="G20" s="9">
        <v>209.27729162212401</v>
      </c>
      <c r="H20" s="9">
        <v>2418.5686688578726</v>
      </c>
      <c r="I20" s="24"/>
      <c r="J20" s="9">
        <v>4.9564907483061011</v>
      </c>
      <c r="K20" s="9">
        <v>5.2299767502312768</v>
      </c>
      <c r="L20" s="22">
        <v>197.09493145809526</v>
      </c>
      <c r="M20" s="22">
        <v>207.97010656512285</v>
      </c>
      <c r="N20" s="22">
        <v>980.95259522659319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4.9954443350514479</v>
      </c>
      <c r="E21" s="9">
        <v>5.5356861645087916</v>
      </c>
      <c r="F21" s="9">
        <v>186.95898488377375</v>
      </c>
      <c r="G21" s="9">
        <v>207.17801991903403</v>
      </c>
      <c r="H21" s="9">
        <v>2569.6007930861269</v>
      </c>
      <c r="I21" s="24"/>
      <c r="J21" s="9">
        <v>5.262276439666639</v>
      </c>
      <c r="K21" s="9">
        <v>5.5528545007505468</v>
      </c>
      <c r="L21" s="22">
        <v>196.94541573302135</v>
      </c>
      <c r="M21" s="22">
        <v>207.82056030195449</v>
      </c>
      <c r="N21" s="22">
        <v>1042.2592170285734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4.641927944312509</v>
      </c>
      <c r="E22" s="9">
        <v>5.1115465876286033</v>
      </c>
      <c r="F22" s="9">
        <v>201.94060764981649</v>
      </c>
      <c r="G22" s="9">
        <v>222.37071241073386</v>
      </c>
      <c r="H22" s="9">
        <v>2233.6893822627426</v>
      </c>
      <c r="I22" s="24"/>
      <c r="J22" s="9">
        <v>4.7687482643459065</v>
      </c>
      <c r="K22" s="9">
        <v>5.0187570960352721</v>
      </c>
      <c r="L22" s="22">
        <v>207.45774897495644</v>
      </c>
      <c r="M22" s="22">
        <v>218.33403486195084</v>
      </c>
      <c r="N22" s="22">
        <v>896.74321020617469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4.8503084288416662</v>
      </c>
      <c r="E23" s="9">
        <v>5.3460731634857526</v>
      </c>
      <c r="F23" s="9">
        <v>199.90033606810115</v>
      </c>
      <c r="G23" s="9">
        <v>220.33275568017382</v>
      </c>
      <c r="H23" s="9">
        <v>2358.0503875554905</v>
      </c>
      <c r="I23" s="24"/>
      <c r="J23" s="9">
        <v>5.0278878595385921</v>
      </c>
      <c r="K23" s="9">
        <v>5.2917853564149775</v>
      </c>
      <c r="L23" s="22">
        <v>207.2190846375762</v>
      </c>
      <c r="M23" s="22">
        <v>218.09534108333759</v>
      </c>
      <c r="N23" s="22">
        <v>946.55972508994046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5.0595946941285348</v>
      </c>
      <c r="E24" s="9">
        <v>5.5817437378264723</v>
      </c>
      <c r="F24" s="9">
        <v>198.09955590141868</v>
      </c>
      <c r="G24" s="9">
        <v>218.54338587676179</v>
      </c>
      <c r="H24" s="9">
        <v>2483.5444492387733</v>
      </c>
      <c r="I24" s="24"/>
      <c r="J24" s="9">
        <v>5.2937583915896855</v>
      </c>
      <c r="K24" s="9">
        <v>5.5715480515110709</v>
      </c>
      <c r="L24" s="22">
        <v>207.26782476080365</v>
      </c>
      <c r="M24" s="22">
        <v>218.14419166194946</v>
      </c>
      <c r="N24" s="22">
        <v>996.38873768706333</v>
      </c>
      <c r="O24" s="21"/>
    </row>
    <row r="25" spans="2:29" x14ac:dyDescent="0.25">
      <c r="B25" s="37">
        <v>21</v>
      </c>
      <c r="C25" s="21"/>
      <c r="D25" s="9">
        <v>5.2680841034723862</v>
      </c>
      <c r="E25" s="9">
        <v>5.8164134324302585</v>
      </c>
      <c r="F25" s="9">
        <v>196.44056480128484</v>
      </c>
      <c r="G25" s="9">
        <v>216.88711063501509</v>
      </c>
      <c r="H25" s="9">
        <v>2608.0680942048034</v>
      </c>
      <c r="I25" s="24"/>
      <c r="J25" s="9">
        <v>5.554073242654483</v>
      </c>
      <c r="K25" s="9">
        <v>5.8457518633565249</v>
      </c>
      <c r="L25" s="22">
        <v>207.10475825843446</v>
      </c>
      <c r="M25" s="22">
        <v>217.98110568679121</v>
      </c>
      <c r="N25" s="22">
        <v>1046.2063087156193</v>
      </c>
      <c r="O25" s="21"/>
    </row>
    <row r="26" spans="2:29" x14ac:dyDescent="0.25">
      <c r="B26" s="37">
        <v>22</v>
      </c>
      <c r="C26" s="21"/>
      <c r="D26" s="9">
        <v>4.7488686132380433</v>
      </c>
      <c r="E26" s="9">
        <v>5.1980053253548988</v>
      </c>
      <c r="F26" s="9">
        <v>219.73973415316675</v>
      </c>
      <c r="G26" s="9">
        <v>240.52219619978266</v>
      </c>
      <c r="H26" s="9">
        <v>2136.2693311231242</v>
      </c>
      <c r="I26" s="24"/>
      <c r="J26" s="9">
        <v>4.8126672594807083</v>
      </c>
      <c r="K26" s="9">
        <v>5.0477584000238993</v>
      </c>
      <c r="L26" s="22">
        <v>222.6918262631938</v>
      </c>
      <c r="M26" s="22">
        <v>233.56996776003797</v>
      </c>
      <c r="N26" s="22">
        <v>843.23519067472523</v>
      </c>
      <c r="O26" s="21"/>
    </row>
    <row r="27" spans="2:29" x14ac:dyDescent="0.25">
      <c r="B27" s="37">
        <v>23</v>
      </c>
      <c r="C27" s="21"/>
      <c r="D27" s="9">
        <v>4.9239971168146193</v>
      </c>
      <c r="E27" s="9">
        <v>5.3935334359043985</v>
      </c>
      <c r="F27" s="9">
        <v>217.93705371605046</v>
      </c>
      <c r="G27" s="9">
        <v>238.71882096072827</v>
      </c>
      <c r="H27" s="9">
        <v>2233.2978161423512</v>
      </c>
      <c r="I27" s="24"/>
      <c r="J27" s="9">
        <v>5.0266226809855503</v>
      </c>
      <c r="K27" s="9">
        <v>5.2723988956816266</v>
      </c>
      <c r="L27" s="22">
        <v>222.47928080529559</v>
      </c>
      <c r="M27" s="22">
        <v>233.35738305304776</v>
      </c>
      <c r="N27" s="22">
        <v>881.5608945437499</v>
      </c>
      <c r="O27" s="21"/>
    </row>
    <row r="28" spans="2:29" x14ac:dyDescent="0.25">
      <c r="B28" s="37">
        <v>24</v>
      </c>
      <c r="C28" s="21"/>
      <c r="D28" s="9">
        <v>5.0996799036798874</v>
      </c>
      <c r="E28" s="9">
        <v>5.5897617238522033</v>
      </c>
      <c r="F28" s="9">
        <v>216.30810713783438</v>
      </c>
      <c r="G28" s="9">
        <v>237.09542572770178</v>
      </c>
      <c r="H28" s="9">
        <v>2331.0202304342474</v>
      </c>
      <c r="I28" s="24"/>
      <c r="J28" s="9">
        <v>5.247462793137597</v>
      </c>
      <c r="K28" s="9">
        <v>5.5039269886572706</v>
      </c>
      <c r="L28" s="22">
        <v>222.57646862124631</v>
      </c>
      <c r="M28" s="22">
        <v>233.45465818005715</v>
      </c>
      <c r="N28" s="22">
        <v>919.89698383654911</v>
      </c>
      <c r="O28" s="21"/>
    </row>
    <row r="29" spans="2:29" x14ac:dyDescent="0.25">
      <c r="B29" s="37">
        <v>25</v>
      </c>
      <c r="C29" s="21"/>
      <c r="D29" s="9">
        <v>5.2746749490868226</v>
      </c>
      <c r="E29" s="9">
        <v>5.7851256016933137</v>
      </c>
      <c r="F29" s="9">
        <v>214.78147188292709</v>
      </c>
      <c r="G29" s="9">
        <v>235.5667038732706</v>
      </c>
      <c r="H29" s="9">
        <v>2427.9023397475203</v>
      </c>
      <c r="I29" s="24"/>
      <c r="J29" s="9">
        <v>5.4693657033742431</v>
      </c>
      <c r="K29" s="9">
        <v>5.7365159583589085</v>
      </c>
      <c r="L29" s="22">
        <v>222.70915788660946</v>
      </c>
      <c r="M29" s="22">
        <v>233.58734953507101</v>
      </c>
      <c r="N29" s="22">
        <v>958.22620818820917</v>
      </c>
      <c r="O29" s="21"/>
    </row>
    <row r="30" spans="2:29" x14ac:dyDescent="0.25">
      <c r="B30" s="37">
        <v>26</v>
      </c>
      <c r="C30" s="21"/>
      <c r="D30" s="9">
        <v>5.451010890482249</v>
      </c>
      <c r="E30" s="9">
        <v>5.9821802934264516</v>
      </c>
      <c r="F30" s="9">
        <v>213.42477053971265</v>
      </c>
      <c r="G30" s="9">
        <v>234.22177685995749</v>
      </c>
      <c r="H30" s="9">
        <v>2526.4487950507173</v>
      </c>
      <c r="I30" s="24"/>
      <c r="J30" s="9">
        <v>5.6800054087359175</v>
      </c>
      <c r="K30" s="9">
        <v>5.9578417231855756</v>
      </c>
      <c r="L30" s="22">
        <v>222.39064925378318</v>
      </c>
      <c r="M30" s="22">
        <v>233.26884283115314</v>
      </c>
      <c r="N30" s="22">
        <v>996.55543253986923</v>
      </c>
      <c r="O30" s="21"/>
    </row>
    <row r="31" spans="2:29" x14ac:dyDescent="0.25">
      <c r="B31" s="37">
        <v>27</v>
      </c>
      <c r="C31" s="21"/>
      <c r="D31" s="9">
        <v>5.6255535073786831</v>
      </c>
      <c r="E31" s="9">
        <v>6.1769777629839178</v>
      </c>
      <c r="F31" s="9">
        <v>212.10095165308391</v>
      </c>
      <c r="G31" s="9">
        <v>232.89136973817682</v>
      </c>
      <c r="H31" s="9">
        <v>2622.7887721197148</v>
      </c>
      <c r="I31" s="24"/>
      <c r="J31" s="9">
        <v>5.9069798708815462</v>
      </c>
      <c r="K31" s="9">
        <v>6.1955044617484401</v>
      </c>
      <c r="L31" s="22">
        <v>222.71160524315843</v>
      </c>
      <c r="M31" s="22">
        <v>233.58988419258401</v>
      </c>
      <c r="N31" s="22">
        <v>1034.8925779774604</v>
      </c>
      <c r="O31" s="21"/>
    </row>
    <row r="32" spans="2:29" x14ac:dyDescent="0.25">
      <c r="B32" s="37">
        <v>28</v>
      </c>
      <c r="C32" s="21"/>
      <c r="D32" s="9">
        <v>5.1836109381129267</v>
      </c>
      <c r="E32" s="9">
        <v>5.6491621361492612</v>
      </c>
      <c r="F32" s="9">
        <v>235.57299351693999</v>
      </c>
      <c r="G32" s="9">
        <v>256.73030849797954</v>
      </c>
      <c r="H32" s="9">
        <v>2214.3430265257171</v>
      </c>
      <c r="I32" s="24"/>
      <c r="J32" s="9">
        <v>5.2819988622836123</v>
      </c>
      <c r="K32" s="9">
        <v>5.5214068640052512</v>
      </c>
      <c r="L32" s="22">
        <v>240.04430475142934</v>
      </c>
      <c r="M32" s="22">
        <v>250.92437663776704</v>
      </c>
      <c r="N32" s="22">
        <v>858.71850760251505</v>
      </c>
      <c r="O32" s="21"/>
    </row>
    <row r="33" spans="2:15" x14ac:dyDescent="0.25">
      <c r="B33" s="37">
        <v>29</v>
      </c>
      <c r="C33" s="21"/>
      <c r="D33" s="9">
        <v>5.3370336135012142</v>
      </c>
      <c r="E33" s="9">
        <v>5.8192765270954157</v>
      </c>
      <c r="F33" s="9">
        <v>234.18176484744478</v>
      </c>
      <c r="G33" s="9">
        <v>255.34192698413733</v>
      </c>
      <c r="H33" s="9">
        <v>2293.7353341864118</v>
      </c>
      <c r="I33" s="24"/>
      <c r="J33" s="9">
        <v>5.4737633292017476</v>
      </c>
      <c r="K33" s="9">
        <v>5.7217242084218976</v>
      </c>
      <c r="L33" s="22">
        <v>240.18127851901684</v>
      </c>
      <c r="M33" s="22">
        <v>251.06146412661786</v>
      </c>
      <c r="N33" s="22">
        <v>889.39628585782248</v>
      </c>
      <c r="O33" s="21"/>
    </row>
    <row r="34" spans="2:15" x14ac:dyDescent="0.25">
      <c r="B34" s="37">
        <v>30</v>
      </c>
      <c r="C34" s="21"/>
      <c r="D34" s="9">
        <v>5.4910967710374328</v>
      </c>
      <c r="E34" s="9">
        <v>5.9901989504560103</v>
      </c>
      <c r="F34" s="9">
        <v>232.91045145729578</v>
      </c>
      <c r="G34" s="9">
        <v>254.0803777541399</v>
      </c>
      <c r="H34" s="9">
        <v>2373.9245762461919</v>
      </c>
      <c r="I34" s="24"/>
      <c r="J34" s="9">
        <v>5.655972052039985</v>
      </c>
      <c r="K34" s="9">
        <v>5.9124829020879321</v>
      </c>
      <c r="L34" s="22">
        <v>239.90380410316396</v>
      </c>
      <c r="M34" s="22">
        <v>250.78397256121772</v>
      </c>
      <c r="N34" s="22">
        <v>920.06367868935627</v>
      </c>
      <c r="O34" s="21"/>
    </row>
    <row r="35" spans="2:15" x14ac:dyDescent="0.25">
      <c r="B35" s="37">
        <v>31</v>
      </c>
      <c r="C35" s="21"/>
      <c r="D35" s="9">
        <v>5.64409282812729</v>
      </c>
      <c r="E35" s="9">
        <v>6.1597784423192534</v>
      </c>
      <c r="F35" s="9">
        <v>231.67735620504502</v>
      </c>
      <c r="G35" s="9">
        <v>252.84509447001079</v>
      </c>
      <c r="H35" s="9">
        <v>2452.8018582748268</v>
      </c>
      <c r="I35" s="24"/>
      <c r="J35" s="9">
        <v>5.8518406956548841</v>
      </c>
      <c r="K35" s="9">
        <v>6.1169032408268134</v>
      </c>
      <c r="L35" s="22">
        <v>240.20494038405977</v>
      </c>
      <c r="M35" s="22">
        <v>251.08516357748098</v>
      </c>
      <c r="N35" s="22">
        <v>950.73723236550143</v>
      </c>
      <c r="O35" s="21"/>
    </row>
    <row r="36" spans="2:15" x14ac:dyDescent="0.25">
      <c r="B36" s="37">
        <v>32</v>
      </c>
      <c r="C36" s="21"/>
      <c r="D36" s="9">
        <v>5.7978614710423804</v>
      </c>
      <c r="E36" s="9">
        <v>6.3303322642061772</v>
      </c>
      <c r="F36" s="9">
        <v>230.55205129337955</v>
      </c>
      <c r="G36" s="9">
        <v>251.72576063963874</v>
      </c>
      <c r="H36" s="9">
        <v>2532.6387143758261</v>
      </c>
      <c r="I36" s="24"/>
      <c r="J36" s="9">
        <v>6.0381727765058359</v>
      </c>
      <c r="K36" s="9">
        <v>6.3117872631297729</v>
      </c>
      <c r="L36" s="22">
        <v>240.10803408122436</v>
      </c>
      <c r="M36" s="22">
        <v>250.98831838429035</v>
      </c>
      <c r="N36" s="22">
        <v>981.41166616230635</v>
      </c>
      <c r="O36" s="21"/>
    </row>
    <row r="37" spans="2:15" x14ac:dyDescent="0.25">
      <c r="B37" s="37">
        <v>33</v>
      </c>
      <c r="C37" s="21"/>
      <c r="D37" s="9">
        <v>5.9515292299738451</v>
      </c>
      <c r="E37" s="9">
        <v>6.5007601265593902</v>
      </c>
      <c r="F37" s="9">
        <v>229.4910565914652</v>
      </c>
      <c r="G37" s="9">
        <v>250.66940822171475</v>
      </c>
      <c r="H37" s="9">
        <v>2612.3563013830881</v>
      </c>
      <c r="I37" s="24"/>
      <c r="J37" s="9">
        <v>6.2253409066151768</v>
      </c>
      <c r="K37" s="9">
        <v>6.5075063001134135</v>
      </c>
      <c r="L37" s="22">
        <v>240.0492389596254</v>
      </c>
      <c r="M37" s="22">
        <v>250.92954077538937</v>
      </c>
      <c r="N37" s="22">
        <v>1012.0824034523447</v>
      </c>
      <c r="O37" s="21"/>
    </row>
    <row r="38" spans="2:15" x14ac:dyDescent="0.25">
      <c r="B38" s="37">
        <v>34</v>
      </c>
      <c r="D38" s="9">
        <v>4.9773249975471447</v>
      </c>
      <c r="E38" s="9">
        <v>5.348777840005523</v>
      </c>
      <c r="F38" s="9">
        <v>298.04936388096894</v>
      </c>
      <c r="G38" s="9">
        <v>320.29249316448096</v>
      </c>
      <c r="H38" s="9">
        <v>1766.7745563757928</v>
      </c>
      <c r="I38" s="24"/>
      <c r="J38" s="9">
        <v>4.8888790705727674</v>
      </c>
      <c r="K38" s="9">
        <v>5.0706668712559964</v>
      </c>
      <c r="L38" s="22">
        <v>292.75309484377192</v>
      </c>
      <c r="M38" s="22">
        <v>303.6388092348671</v>
      </c>
      <c r="N38" s="22">
        <v>652.04268310405246</v>
      </c>
    </row>
    <row r="39" spans="2:15" x14ac:dyDescent="0.25">
      <c r="B39" s="37">
        <v>35</v>
      </c>
      <c r="D39" s="9">
        <v>5.0984163130538125</v>
      </c>
      <c r="E39" s="9">
        <v>5.4810503248453815</v>
      </c>
      <c r="F39" s="9">
        <v>296.57761461523245</v>
      </c>
      <c r="G39" s="9">
        <v>318.83564054325404</v>
      </c>
      <c r="H39" s="9">
        <v>1819.9565575086133</v>
      </c>
      <c r="I39" s="24"/>
      <c r="J39" s="9">
        <v>5.0332569489958097</v>
      </c>
      <c r="K39" s="9">
        <v>5.2203932971593368</v>
      </c>
      <c r="L39" s="22">
        <v>292.78725941950444</v>
      </c>
      <c r="M39" s="22">
        <v>303.67308127835167</v>
      </c>
      <c r="N39" s="22">
        <v>671.22700998264224</v>
      </c>
    </row>
    <row r="40" spans="2:15" x14ac:dyDescent="0.25">
      <c r="B40" s="37">
        <v>36</v>
      </c>
      <c r="D40" s="9">
        <v>5.2178935012018757</v>
      </c>
      <c r="E40" s="9">
        <v>5.6112903765592153</v>
      </c>
      <c r="F40" s="9">
        <v>295.09634272727425</v>
      </c>
      <c r="G40" s="9">
        <v>317.34478055597822</v>
      </c>
      <c r="H40" s="9">
        <v>1871.1489333049467</v>
      </c>
      <c r="I40" s="24"/>
      <c r="J40" s="9">
        <v>5.1871093950546134</v>
      </c>
      <c r="K40" s="9">
        <v>5.3795940443704069</v>
      </c>
      <c r="L40" s="22">
        <v>293.3553571866355</v>
      </c>
      <c r="M40" s="22">
        <v>304.24126661179895</v>
      </c>
      <c r="N40" s="22">
        <v>690.41045674057466</v>
      </c>
    </row>
    <row r="41" spans="2:15" x14ac:dyDescent="0.25">
      <c r="B41" s="37">
        <v>37</v>
      </c>
      <c r="D41" s="9">
        <v>5.3392646754816777</v>
      </c>
      <c r="E41" s="9">
        <v>5.7439168070247444</v>
      </c>
      <c r="F41" s="9">
        <v>293.79935841867194</v>
      </c>
      <c r="G41" s="9">
        <v>316.06582091041491</v>
      </c>
      <c r="H41" s="9">
        <v>1924.6833203965491</v>
      </c>
      <c r="I41" s="24"/>
      <c r="J41" s="9">
        <v>5.3147126501178565</v>
      </c>
      <c r="K41" s="9">
        <v>5.5125425953839926</v>
      </c>
      <c r="L41" s="22">
        <v>292.44835416280614</v>
      </c>
      <c r="M41" s="22">
        <v>303.33418105617852</v>
      </c>
      <c r="N41" s="22">
        <v>709.58316602646744</v>
      </c>
    </row>
    <row r="42" spans="2:15" x14ac:dyDescent="0.25">
      <c r="B42" s="37">
        <v>38</v>
      </c>
      <c r="D42" s="9">
        <v>5.4592853691085557</v>
      </c>
      <c r="E42" s="9">
        <v>5.874842838933823</v>
      </c>
      <c r="F42" s="9">
        <v>292.49828021930955</v>
      </c>
      <c r="G42" s="9">
        <v>314.76307076203693</v>
      </c>
      <c r="H42" s="9">
        <v>1976.5533614982251</v>
      </c>
      <c r="I42" s="24"/>
      <c r="J42" s="9">
        <v>5.4662454533248024</v>
      </c>
      <c r="K42" s="9">
        <v>5.6694239460712321</v>
      </c>
      <c r="L42" s="22">
        <v>292.87118848949325</v>
      </c>
      <c r="M42" s="22">
        <v>303.75711140573503</v>
      </c>
      <c r="N42" s="22">
        <v>728.76749290505757</v>
      </c>
    </row>
    <row r="43" spans="2:15" x14ac:dyDescent="0.25">
      <c r="B43" s="37">
        <v>39</v>
      </c>
      <c r="D43" s="9">
        <v>5.5803660301704907</v>
      </c>
      <c r="E43" s="9">
        <v>6.0071046693289478</v>
      </c>
      <c r="F43" s="9">
        <v>291.31925886658883</v>
      </c>
      <c r="G43" s="9">
        <v>313.59686277594744</v>
      </c>
      <c r="H43" s="9">
        <v>2029.7353626310492</v>
      </c>
      <c r="I43" s="24"/>
      <c r="J43" s="9">
        <v>5.6074088273362772</v>
      </c>
      <c r="K43" s="9">
        <v>5.8159351285789205</v>
      </c>
      <c r="L43" s="22">
        <v>292.73100992116537</v>
      </c>
      <c r="M43" s="22">
        <v>303.61698535785945</v>
      </c>
      <c r="N43" s="22">
        <v>747.94917942167194</v>
      </c>
    </row>
    <row r="44" spans="2:15" x14ac:dyDescent="0.25">
      <c r="B44" s="37">
        <v>40</v>
      </c>
      <c r="D44" s="9">
        <v>5.7002281209253667</v>
      </c>
      <c r="E44" s="9">
        <v>6.137832205445414</v>
      </c>
      <c r="F44" s="9">
        <v>290.13716430354623</v>
      </c>
      <c r="G44" s="9">
        <v>312.41087080736327</v>
      </c>
      <c r="H44" s="9">
        <v>2081.4156574472299</v>
      </c>
      <c r="I44" s="24"/>
      <c r="J44" s="9">
        <v>5.7484888880709821</v>
      </c>
      <c r="K44" s="9">
        <v>5.9623619632321292</v>
      </c>
      <c r="L44" s="22">
        <v>292.59359970046319</v>
      </c>
      <c r="M44" s="22">
        <v>303.47957237238859</v>
      </c>
      <c r="N44" s="22">
        <v>767.12716943151815</v>
      </c>
    </row>
    <row r="45" spans="2:15" x14ac:dyDescent="0.25">
      <c r="B45" s="37">
        <v>41</v>
      </c>
      <c r="D45" s="9">
        <v>5.8206234923186724</v>
      </c>
      <c r="E45" s="9">
        <v>6.2692320775235517</v>
      </c>
      <c r="F45" s="9">
        <v>289.03921442012091</v>
      </c>
      <c r="G45" s="9">
        <v>311.3161188137579</v>
      </c>
      <c r="H45" s="9">
        <v>2133.7573536014252</v>
      </c>
      <c r="I45" s="24"/>
      <c r="J45" s="9">
        <v>5.8963389981490968</v>
      </c>
      <c r="K45" s="9">
        <v>6.1155603744625173</v>
      </c>
      <c r="L45" s="22">
        <v>292.79907800750613</v>
      </c>
      <c r="M45" s="22">
        <v>303.68512388856129</v>
      </c>
      <c r="N45" s="22">
        <v>786.31061618945034</v>
      </c>
    </row>
    <row r="46" spans="2:15" x14ac:dyDescent="0.25">
      <c r="B46" s="37">
        <v>42</v>
      </c>
      <c r="D46" s="9">
        <v>5.9413151323826767</v>
      </c>
      <c r="E46" s="9">
        <v>6.4010057245181118</v>
      </c>
      <c r="F46" s="9">
        <v>288.00790962086205</v>
      </c>
      <c r="G46" s="9">
        <v>310.29161677379471</v>
      </c>
      <c r="H46" s="9">
        <v>2186.4676996817298</v>
      </c>
      <c r="I46" s="24"/>
      <c r="J46" s="9">
        <v>6.0410219347455074</v>
      </c>
      <c r="K46" s="9">
        <v>6.2655913658831661</v>
      </c>
      <c r="L46" s="22">
        <v>292.84124148151074</v>
      </c>
      <c r="M46" s="22">
        <v>303.72734514468493</v>
      </c>
      <c r="N46" s="22">
        <v>805.49318282672243</v>
      </c>
    </row>
    <row r="47" spans="2:15" x14ac:dyDescent="0.25">
      <c r="B47" s="37">
        <v>43</v>
      </c>
      <c r="D47" s="9">
        <v>6.0616094414483905</v>
      </c>
      <c r="E47" s="9">
        <v>6.5322794587185635</v>
      </c>
      <c r="F47" s="9">
        <v>287.00575961428149</v>
      </c>
      <c r="G47" s="9">
        <v>309.29109606479608</v>
      </c>
      <c r="H47" s="9">
        <v>2238.690126742184</v>
      </c>
      <c r="I47" s="24"/>
      <c r="J47" s="9">
        <v>6.1875973728779101</v>
      </c>
      <c r="K47" s="9">
        <v>6.4175151051678387</v>
      </c>
      <c r="L47" s="22">
        <v>292.97105023741364</v>
      </c>
      <c r="M47" s="22">
        <v>303.85722065833352</v>
      </c>
      <c r="N47" s="22">
        <v>824.67662958465473</v>
      </c>
    </row>
    <row r="48" spans="2:15" x14ac:dyDescent="0.25">
      <c r="B48" s="37">
        <v>44</v>
      </c>
      <c r="D48" s="9">
        <v>6.1821299104242557</v>
      </c>
      <c r="E48" s="9">
        <v>6.6638386223112001</v>
      </c>
      <c r="F48" s="9">
        <v>286.05962675617025</v>
      </c>
      <c r="G48" s="9">
        <v>308.3492609638277</v>
      </c>
      <c r="H48" s="9">
        <v>2291.1944625696633</v>
      </c>
      <c r="I48" s="24"/>
      <c r="J48" s="9">
        <v>6.3226222702122818</v>
      </c>
      <c r="K48" s="9">
        <v>6.5578852984525566</v>
      </c>
      <c r="L48" s="22">
        <v>292.56049176311382</v>
      </c>
      <c r="M48" s="22">
        <v>303.4465868505788</v>
      </c>
      <c r="N48" s="22">
        <v>843.8493388705474</v>
      </c>
    </row>
    <row r="49" spans="2:32" x14ac:dyDescent="0.25">
      <c r="B49" s="37">
        <v>45</v>
      </c>
      <c r="D49" s="9">
        <v>6.3031004993573445</v>
      </c>
      <c r="E49" s="9">
        <v>6.7959653050273845</v>
      </c>
      <c r="F49" s="9">
        <v>285.17590936256192</v>
      </c>
      <c r="G49" s="9">
        <v>307.47496189457951</v>
      </c>
      <c r="H49" s="9">
        <v>2344.2571946087455</v>
      </c>
      <c r="I49" s="24"/>
      <c r="J49" s="9">
        <v>6.4696405825344048</v>
      </c>
      <c r="K49" s="9">
        <v>6.7102533898951027</v>
      </c>
      <c r="L49" s="22">
        <v>292.71080741316052</v>
      </c>
      <c r="M49" s="22">
        <v>303.5970333507546</v>
      </c>
      <c r="N49" s="22">
        <v>863.03806635243302</v>
      </c>
    </row>
    <row r="50" spans="2:32" x14ac:dyDescent="0.25">
      <c r="B50" s="37">
        <v>46</v>
      </c>
      <c r="D50" s="9">
        <v>6.4234851726619331</v>
      </c>
      <c r="E50" s="9">
        <v>6.9273544790167998</v>
      </c>
      <c r="F50" s="9">
        <v>284.30468172660022</v>
      </c>
      <c r="G50" s="9">
        <v>306.60603355110493</v>
      </c>
      <c r="H50" s="9">
        <v>2396.598890762943</v>
      </c>
      <c r="I50" s="24"/>
      <c r="J50" s="9">
        <v>6.6135307608464418</v>
      </c>
      <c r="K50" s="9">
        <v>6.8594906377192766</v>
      </c>
      <c r="L50" s="22">
        <v>292.71613579086647</v>
      </c>
      <c r="M50" s="22">
        <v>303.60236696167289</v>
      </c>
      <c r="N50" s="22">
        <v>882.2171125070696</v>
      </c>
    </row>
    <row r="51" spans="2:32" x14ac:dyDescent="0.25">
      <c r="B51" s="37">
        <v>47</v>
      </c>
      <c r="D51" s="9">
        <v>6.543595700186609</v>
      </c>
      <c r="E51" s="9">
        <v>7.0583988397669533</v>
      </c>
      <c r="F51" s="9">
        <v>283.45865202721421</v>
      </c>
      <c r="G51" s="9">
        <v>305.75914409469641</v>
      </c>
      <c r="H51" s="9">
        <v>2448.604464925686</v>
      </c>
      <c r="I51" s="24"/>
      <c r="J51" s="9">
        <v>6.7538953338768462</v>
      </c>
      <c r="K51" s="9">
        <v>7.0052014920121337</v>
      </c>
      <c r="L51" s="22">
        <v>292.56851354967216</v>
      </c>
      <c r="M51" s="22">
        <v>303.45471558521893</v>
      </c>
      <c r="N51" s="22">
        <v>901.393342275598</v>
      </c>
    </row>
    <row r="52" spans="2:32" x14ac:dyDescent="0.25">
      <c r="B52" s="37">
        <v>48</v>
      </c>
      <c r="D52" s="9">
        <v>6.6649423480154981</v>
      </c>
      <c r="E52" s="9">
        <v>7.1910007437815704</v>
      </c>
      <c r="F52" s="9">
        <v>282.70030486457011</v>
      </c>
      <c r="G52" s="9">
        <v>305.01360647983705</v>
      </c>
      <c r="H52" s="9">
        <v>2502.1388520172909</v>
      </c>
      <c r="I52" s="24"/>
      <c r="J52" s="9">
        <v>6.8974586262769417</v>
      </c>
      <c r="K52" s="9">
        <v>7.1541145635326586</v>
      </c>
      <c r="L52" s="22">
        <v>292.5627191688825</v>
      </c>
      <c r="M52" s="22">
        <v>303.44904164834054</v>
      </c>
      <c r="N52" s="22">
        <v>920.58206975748362</v>
      </c>
    </row>
    <row r="53" spans="2:32" x14ac:dyDescent="0.25">
      <c r="B53" s="37">
        <v>49</v>
      </c>
      <c r="D53" s="9">
        <v>6.7843906048402047</v>
      </c>
      <c r="E53" s="9">
        <v>7.3212118641720467</v>
      </c>
      <c r="F53" s="9">
        <v>281.89403177299153</v>
      </c>
      <c r="G53" s="9">
        <v>304.19916099514251</v>
      </c>
      <c r="H53" s="9">
        <v>2553.3312278136214</v>
      </c>
      <c r="I53" s="24"/>
      <c r="J53" s="9">
        <v>7.0469925140038274</v>
      </c>
      <c r="K53" s="9">
        <v>7.3089955207716768</v>
      </c>
      <c r="L53" s="22">
        <v>292.80524181927126</v>
      </c>
      <c r="M53" s="22">
        <v>303.69156724129863</v>
      </c>
      <c r="N53" s="22">
        <v>939.76111591212009</v>
      </c>
    </row>
    <row r="54" spans="2:32" x14ac:dyDescent="0.25">
      <c r="B54" s="37">
        <v>50</v>
      </c>
      <c r="D54" s="9">
        <v>6.9054482296595641</v>
      </c>
      <c r="E54" s="9">
        <v>7.4534506583245985</v>
      </c>
      <c r="F54" s="9">
        <v>281.18554206537539</v>
      </c>
      <c r="G54" s="9">
        <v>303.49985893991033</v>
      </c>
      <c r="H54" s="9">
        <v>2606.5132289464445</v>
      </c>
      <c r="I54" s="24"/>
      <c r="J54" s="9">
        <v>7.1859782609552028</v>
      </c>
      <c r="K54" s="9">
        <v>7.4533287806256379</v>
      </c>
      <c r="L54" s="22">
        <v>292.60854985459883</v>
      </c>
      <c r="M54" s="22">
        <v>303.49489615607524</v>
      </c>
      <c r="N54" s="22">
        <v>958.94174628394455</v>
      </c>
      <c r="AD54" s="26"/>
    </row>
    <row r="55" spans="2:32" x14ac:dyDescent="0.25">
      <c r="B55" s="37">
        <v>51</v>
      </c>
      <c r="D55" s="9">
        <v>7.0257270488207517</v>
      </c>
      <c r="E55" s="9">
        <v>7.5847089026205214</v>
      </c>
      <c r="F55" s="9">
        <v>280.4737456008711</v>
      </c>
      <c r="G55" s="9">
        <v>302.78883600627694</v>
      </c>
      <c r="H55" s="9">
        <v>2658.7356560068997</v>
      </c>
      <c r="I55" s="24"/>
      <c r="J55" s="9">
        <v>7.3324872521163051</v>
      </c>
      <c r="K55" s="9">
        <v>7.6051863192670357</v>
      </c>
      <c r="L55" s="22">
        <v>292.71990640696589</v>
      </c>
      <c r="M55" s="22">
        <v>303.60631407042138</v>
      </c>
      <c r="N55" s="22">
        <v>978.12607316253434</v>
      </c>
    </row>
    <row r="56" spans="2:32" x14ac:dyDescent="0.25">
      <c r="B56" s="37">
        <v>52</v>
      </c>
      <c r="D56" s="9">
        <v>5.9930036348499236</v>
      </c>
      <c r="E56" s="9">
        <v>6.3638560379377891</v>
      </c>
      <c r="F56" s="9">
        <v>391.07590968273627</v>
      </c>
      <c r="G56" s="9">
        <v>415.2760353179425</v>
      </c>
      <c r="H56" s="9">
        <v>1763.918632605104</v>
      </c>
      <c r="I56" s="24"/>
      <c r="J56" s="9">
        <v>5.9237925840433556</v>
      </c>
      <c r="K56" s="9">
        <v>6.0907673829917854</v>
      </c>
      <c r="L56" s="22">
        <v>386.55951418167552</v>
      </c>
      <c r="M56" s="22">
        <v>397.45552315672836</v>
      </c>
      <c r="N56" s="22">
        <v>598.90871485266075</v>
      </c>
    </row>
    <row r="57" spans="2:32" x14ac:dyDescent="0.25">
      <c r="B57" s="37">
        <v>53</v>
      </c>
      <c r="D57" s="9">
        <v>6.0920882342708529</v>
      </c>
      <c r="E57" s="9">
        <v>6.470336409031118</v>
      </c>
      <c r="F57" s="9">
        <v>390.04092875708983</v>
      </c>
      <c r="G57" s="9">
        <v>414.25795643476357</v>
      </c>
      <c r="H57" s="9">
        <v>1799.0958064532888</v>
      </c>
      <c r="I57" s="24"/>
      <c r="J57" s="9">
        <v>6.0341709890702786</v>
      </c>
      <c r="K57" s="9">
        <v>6.2043572615497</v>
      </c>
      <c r="L57" s="22">
        <v>386.33282486227029</v>
      </c>
      <c r="M57" s="22">
        <v>397.22886070859374</v>
      </c>
      <c r="N57" s="22">
        <v>610.42768972848762</v>
      </c>
      <c r="P57" s="28"/>
    </row>
    <row r="58" spans="2:32" x14ac:dyDescent="0.25">
      <c r="B58" s="37">
        <v>54</v>
      </c>
      <c r="D58" s="9">
        <v>6.1901091518831208</v>
      </c>
      <c r="E58" s="9">
        <v>6.575477267264783</v>
      </c>
      <c r="F58" s="9">
        <v>388.97744024322503</v>
      </c>
      <c r="G58" s="9">
        <v>413.19341114042857</v>
      </c>
      <c r="H58" s="9">
        <v>1832.9610202703291</v>
      </c>
      <c r="I58" s="24"/>
      <c r="J58" s="9">
        <v>6.1503041459557366</v>
      </c>
      <c r="K58" s="9">
        <v>6.3237023353565984</v>
      </c>
      <c r="L58" s="22">
        <v>386.47615166581926</v>
      </c>
      <c r="M58" s="22">
        <v>397.37224125019088</v>
      </c>
      <c r="N58" s="22">
        <v>621.94824882150215</v>
      </c>
    </row>
    <row r="59" spans="2:32" x14ac:dyDescent="0.25">
      <c r="B59" s="37">
        <v>55</v>
      </c>
      <c r="D59" s="9">
        <v>6.2885460258873858</v>
      </c>
      <c r="E59" s="9">
        <v>6.6811423626749384</v>
      </c>
      <c r="F59" s="9">
        <v>387.97828689452274</v>
      </c>
      <c r="G59" s="9">
        <v>412.1999199335217</v>
      </c>
      <c r="H59" s="9">
        <v>1867.3412597194288</v>
      </c>
      <c r="I59" s="24"/>
      <c r="J59" s="9">
        <v>6.2619260663416405</v>
      </c>
      <c r="K59" s="9">
        <v>6.4385357292734984</v>
      </c>
      <c r="L59" s="22">
        <v>386.33594123000125</v>
      </c>
      <c r="M59" s="22">
        <v>397.23205524288267</v>
      </c>
      <c r="N59" s="22">
        <v>633.46722369732868</v>
      </c>
    </row>
    <row r="60" spans="2:32" x14ac:dyDescent="0.25">
      <c r="B60" s="37">
        <v>56</v>
      </c>
      <c r="D60" s="9">
        <v>6.3870564220618968</v>
      </c>
      <c r="E60" s="9">
        <v>6.7869003568167665</v>
      </c>
      <c r="F60" s="9">
        <v>387.01927261911538</v>
      </c>
      <c r="G60" s="9">
        <v>411.24753968991712</v>
      </c>
      <c r="H60" s="9">
        <v>1901.8136616500565</v>
      </c>
      <c r="I60" s="24"/>
      <c r="J60" s="9">
        <v>6.375923277101923</v>
      </c>
      <c r="K60" s="9">
        <v>6.5557446598927998</v>
      </c>
      <c r="L60" s="22">
        <v>386.34466738946855</v>
      </c>
      <c r="M60" s="22">
        <v>397.24081988448938</v>
      </c>
      <c r="N60" s="22">
        <v>644.98707869381599</v>
      </c>
      <c r="AE60" s="26"/>
      <c r="AF60" s="26"/>
    </row>
    <row r="61" spans="2:32" x14ac:dyDescent="0.25">
      <c r="B61" s="37">
        <v>57</v>
      </c>
      <c r="D61" s="9">
        <v>6.4850739978421217</v>
      </c>
      <c r="E61" s="9">
        <v>6.8920378732183973</v>
      </c>
      <c r="F61" s="9">
        <v>386.06456975267736</v>
      </c>
      <c r="G61" s="9">
        <v>410.29163848069851</v>
      </c>
      <c r="H61" s="9">
        <v>1935.6788754670963</v>
      </c>
      <c r="I61" s="24"/>
      <c r="J61" s="9">
        <v>6.4879541661988016</v>
      </c>
      <c r="K61" s="9">
        <v>6.6709862342709823</v>
      </c>
      <c r="L61" s="22">
        <v>386.23602977885542</v>
      </c>
      <c r="M61" s="22">
        <v>397.1321578160593</v>
      </c>
      <c r="N61" s="22">
        <v>656.50323718353457</v>
      </c>
    </row>
    <row r="62" spans="2:32" x14ac:dyDescent="0.25">
      <c r="B62" s="37">
        <v>58</v>
      </c>
      <c r="D62" s="9">
        <v>6.5844383764056937</v>
      </c>
      <c r="E62" s="9">
        <v>6.9988721103069054</v>
      </c>
      <c r="F62" s="9">
        <v>385.22158217009309</v>
      </c>
      <c r="G62" s="9">
        <v>409.46796577209642</v>
      </c>
      <c r="H62" s="9">
        <v>1971.2084352740599</v>
      </c>
      <c r="I62" s="24"/>
      <c r="J62" s="9">
        <v>6.5976024384110952</v>
      </c>
      <c r="K62" s="9">
        <v>6.7838474579824295</v>
      </c>
      <c r="L62" s="22">
        <v>385.99174364835636</v>
      </c>
      <c r="M62" s="22">
        <v>396.88798065585246</v>
      </c>
      <c r="N62" s="22">
        <v>668.02749278331601</v>
      </c>
    </row>
    <row r="63" spans="2:32" x14ac:dyDescent="0.25">
      <c r="B63" s="37">
        <v>59</v>
      </c>
      <c r="D63" s="9">
        <v>6.6819050490622383</v>
      </c>
      <c r="E63" s="9">
        <v>7.1033162488684285</v>
      </c>
      <c r="F63" s="9">
        <v>384.29802721723917</v>
      </c>
      <c r="G63" s="9">
        <v>408.53475185544647</v>
      </c>
      <c r="H63" s="9">
        <v>2004.3959837857549</v>
      </c>
      <c r="I63" s="24"/>
      <c r="J63" s="9">
        <v>6.7185399385797346</v>
      </c>
      <c r="K63" s="9">
        <v>6.9079971706661389</v>
      </c>
      <c r="L63" s="22">
        <v>386.40501851171604</v>
      </c>
      <c r="M63" s="22">
        <v>397.30131829422521</v>
      </c>
      <c r="N63" s="22">
        <v>679.54910802112113</v>
      </c>
    </row>
    <row r="64" spans="2:32" x14ac:dyDescent="0.25">
      <c r="B64" s="37">
        <v>60</v>
      </c>
      <c r="D64" s="9">
        <v>6.7809819889902592</v>
      </c>
      <c r="E64" s="9">
        <v>7.2097889604688516</v>
      </c>
      <c r="F64" s="9">
        <v>383.49632559377238</v>
      </c>
      <c r="G64" s="9">
        <v>407.74737038610942</v>
      </c>
      <c r="H64" s="9">
        <v>2039.5731576339394</v>
      </c>
      <c r="I64" s="24"/>
      <c r="J64" s="9">
        <v>6.8265676349574393</v>
      </c>
      <c r="K64" s="9">
        <v>7.0192360449812057</v>
      </c>
      <c r="L64" s="22">
        <v>386.07440761148251</v>
      </c>
      <c r="M64" s="22">
        <v>396.97070956628409</v>
      </c>
      <c r="N64" s="22">
        <v>691.06702675215888</v>
      </c>
    </row>
    <row r="65" spans="2:29" x14ac:dyDescent="0.25">
      <c r="B65" s="37">
        <v>61</v>
      </c>
      <c r="D65" s="9">
        <v>6.8799613415409162</v>
      </c>
      <c r="E65" s="9">
        <v>7.3161390091418133</v>
      </c>
      <c r="F65" s="9">
        <v>382.71548072148516</v>
      </c>
      <c r="G65" s="9">
        <v>406.97898126296718</v>
      </c>
      <c r="H65" s="9">
        <v>2074.6310623883846</v>
      </c>
      <c r="I65" s="24"/>
      <c r="J65" s="9">
        <v>6.9398707847099725</v>
      </c>
      <c r="K65" s="9">
        <v>7.1357518999048626</v>
      </c>
      <c r="L65" s="22">
        <v>386.04809702613824</v>
      </c>
      <c r="M65" s="22">
        <v>396.94448603830131</v>
      </c>
      <c r="N65" s="22">
        <v>702.59040223128181</v>
      </c>
    </row>
    <row r="66" spans="2:29" x14ac:dyDescent="0.25">
      <c r="B66" s="37">
        <v>62</v>
      </c>
      <c r="D66" s="9">
        <v>6.9779738390823276</v>
      </c>
      <c r="E66" s="9">
        <v>7.4212714473046315</v>
      </c>
      <c r="F66" s="9">
        <v>381.90690808628739</v>
      </c>
      <c r="G66" s="9">
        <v>406.1687386437506</v>
      </c>
      <c r="H66" s="9">
        <v>2108.496276205422</v>
      </c>
      <c r="I66" s="24"/>
      <c r="J66" s="9">
        <v>7.0583287322269213</v>
      </c>
      <c r="K66" s="9">
        <v>7.2574223062649157</v>
      </c>
      <c r="L66" s="22">
        <v>386.30475902384427</v>
      </c>
      <c r="M66" s="22">
        <v>397.20121880344959</v>
      </c>
      <c r="N66" s="22">
        <v>714.11289758974385</v>
      </c>
    </row>
    <row r="67" spans="2:29" x14ac:dyDescent="0.25">
      <c r="B67" s="37">
        <v>63</v>
      </c>
      <c r="D67" s="9">
        <v>7.0759283144874212</v>
      </c>
      <c r="E67" s="9">
        <v>7.526331045960621</v>
      </c>
      <c r="F67" s="9">
        <v>381.12087925805622</v>
      </c>
      <c r="G67" s="9">
        <v>405.38029475945973</v>
      </c>
      <c r="H67" s="9">
        <v>2142.2910128307049</v>
      </c>
      <c r="I67" s="24"/>
      <c r="J67" s="9">
        <v>7.1746827938323872</v>
      </c>
      <c r="K67" s="9">
        <v>7.376988087729397</v>
      </c>
      <c r="L67" s="22">
        <v>386.43995434274376</v>
      </c>
      <c r="M67" s="22">
        <v>397.33644284033437</v>
      </c>
      <c r="N67" s="22">
        <v>725.63275258623116</v>
      </c>
    </row>
    <row r="68" spans="2:29" x14ac:dyDescent="0.25">
      <c r="B68" s="37">
        <v>64</v>
      </c>
      <c r="D68" s="9">
        <v>7.1742243072361251</v>
      </c>
      <c r="E68" s="9">
        <v>7.6318210661832637</v>
      </c>
      <c r="F68" s="9">
        <v>380.37752108732587</v>
      </c>
      <c r="G68" s="9">
        <v>404.63931070691524</v>
      </c>
      <c r="H68" s="9">
        <v>2176.5086126065244</v>
      </c>
      <c r="I68" s="24"/>
      <c r="J68" s="9">
        <v>7.281988318069426</v>
      </c>
      <c r="K68" s="9">
        <v>7.4875042972477432</v>
      </c>
      <c r="L68" s="22">
        <v>386.09117116958691</v>
      </c>
      <c r="M68" s="22">
        <v>396.98763263439429</v>
      </c>
      <c r="N68" s="22">
        <v>737.14891107594974</v>
      </c>
    </row>
    <row r="69" spans="2:29" x14ac:dyDescent="0.25">
      <c r="B69" s="37">
        <v>65</v>
      </c>
      <c r="D69" s="9">
        <v>7.2732964714611281</v>
      </c>
      <c r="E69" s="9">
        <v>7.7382890020806636</v>
      </c>
      <c r="F69" s="9">
        <v>379.69755498606543</v>
      </c>
      <c r="G69" s="9">
        <v>403.97217759436842</v>
      </c>
      <c r="H69" s="9">
        <v>2211.6857864547082</v>
      </c>
      <c r="I69" s="24"/>
      <c r="J69" s="9">
        <v>7.4004178627387383</v>
      </c>
      <c r="K69" s="9">
        <v>7.609148025056343</v>
      </c>
      <c r="L69" s="22">
        <v>386.33384179823202</v>
      </c>
      <c r="M69" s="22">
        <v>397.23045966535955</v>
      </c>
      <c r="N69" s="22">
        <v>748.67756727902713</v>
      </c>
    </row>
    <row r="70" spans="2:29" x14ac:dyDescent="0.25">
      <c r="B70" s="37">
        <v>66</v>
      </c>
      <c r="D70" s="9">
        <v>7.3719857814645113</v>
      </c>
      <c r="E70" s="9">
        <v>7.8442749213538203</v>
      </c>
      <c r="F70" s="9">
        <v>379.01851009878658</v>
      </c>
      <c r="G70" s="9">
        <v>403.30047854570921</v>
      </c>
      <c r="H70" s="9">
        <v>2246.3913052503731</v>
      </c>
      <c r="I70" s="24"/>
      <c r="J70" s="9">
        <v>7.5144647076203208</v>
      </c>
      <c r="K70" s="9">
        <v>7.7264063434689181</v>
      </c>
      <c r="L70" s="22">
        <v>386.34382947851577</v>
      </c>
      <c r="M70" s="22">
        <v>397.24045969845042</v>
      </c>
      <c r="N70" s="22">
        <v>760.19654215485411</v>
      </c>
    </row>
    <row r="71" spans="2:29" x14ac:dyDescent="0.25">
      <c r="B71" s="37">
        <v>67</v>
      </c>
      <c r="D71" s="9">
        <v>7.4701122592055871</v>
      </c>
      <c r="E71" s="9">
        <v>7.949552114255046</v>
      </c>
      <c r="F71" s="9">
        <v>378.33123001107271</v>
      </c>
      <c r="G71" s="9">
        <v>402.6129360662481</v>
      </c>
      <c r="H71" s="9">
        <v>2280.4028947733668</v>
      </c>
      <c r="I71" s="24"/>
      <c r="J71" s="9">
        <v>7.6206459863144955</v>
      </c>
      <c r="K71" s="9">
        <v>7.8357983074443966</v>
      </c>
      <c r="L71" s="22">
        <v>385.95515963342632</v>
      </c>
      <c r="M71" s="22">
        <v>396.85176191574186</v>
      </c>
      <c r="N71" s="22">
        <v>771.71270064457428</v>
      </c>
    </row>
    <row r="72" spans="2:29" x14ac:dyDescent="0.25">
      <c r="B72" s="37">
        <v>68</v>
      </c>
      <c r="D72" s="9">
        <v>7.5687998306725026</v>
      </c>
      <c r="E72" s="9">
        <v>8.0555362949917324</v>
      </c>
      <c r="F72" s="9">
        <v>377.69216329153272</v>
      </c>
      <c r="G72" s="9">
        <v>401.98089496291419</v>
      </c>
      <c r="H72" s="9">
        <v>2315.1084135690307</v>
      </c>
      <c r="I72" s="24"/>
      <c r="J72" s="9">
        <v>7.7425554313126685</v>
      </c>
      <c r="K72" s="9">
        <v>7.9609219355818599</v>
      </c>
      <c r="L72" s="22">
        <v>386.3627755626955</v>
      </c>
      <c r="M72" s="22">
        <v>397.25952527638333</v>
      </c>
      <c r="N72" s="22">
        <v>783.24135684764997</v>
      </c>
    </row>
    <row r="73" spans="2:29" x14ac:dyDescent="0.25">
      <c r="B73" s="37">
        <v>69</v>
      </c>
      <c r="D73" s="9">
        <v>7.6671880213341277</v>
      </c>
      <c r="E73" s="9">
        <v>8.1611435886773833</v>
      </c>
      <c r="F73" s="9">
        <v>377.0568972987171</v>
      </c>
      <c r="G73" s="9">
        <v>401.34863934386226</v>
      </c>
      <c r="H73" s="9">
        <v>2349.4452824385912</v>
      </c>
      <c r="I73" s="24"/>
      <c r="J73" s="9">
        <v>7.853482044305875</v>
      </c>
      <c r="K73" s="9">
        <v>8.0750595294500069</v>
      </c>
      <c r="L73" s="22">
        <v>386.21846293289343</v>
      </c>
      <c r="M73" s="22">
        <v>397.11519832365553</v>
      </c>
      <c r="N73" s="22">
        <v>794.75857148215937</v>
      </c>
    </row>
    <row r="74" spans="2:29" x14ac:dyDescent="0.25">
      <c r="B74" s="37">
        <v>70</v>
      </c>
      <c r="D74" s="9">
        <v>7.7655885552115773</v>
      </c>
      <c r="E74" s="9">
        <v>8.2667666449720638</v>
      </c>
      <c r="F74" s="9">
        <v>376.44038010574963</v>
      </c>
      <c r="G74" s="9">
        <v>400.73521227059518</v>
      </c>
      <c r="H74" s="9">
        <v>2383.798415275478</v>
      </c>
      <c r="I74" s="24"/>
      <c r="J74" s="9">
        <v>7.9639439438321231</v>
      </c>
      <c r="K74" s="9">
        <v>8.1887328532416426</v>
      </c>
      <c r="L74" s="22">
        <v>386.05574632782822</v>
      </c>
      <c r="M74" s="22">
        <v>396.95248929844149</v>
      </c>
      <c r="N74" s="22">
        <v>806.27737033385608</v>
      </c>
    </row>
    <row r="75" spans="2:29" x14ac:dyDescent="0.25">
      <c r="B75" s="37">
        <v>71</v>
      </c>
      <c r="D75" s="9">
        <v>7.8646555846291664</v>
      </c>
      <c r="E75" s="9">
        <v>8.3732294460620587</v>
      </c>
      <c r="F75" s="9">
        <v>375.87308321213737</v>
      </c>
      <c r="G75" s="9">
        <v>400.17919849981627</v>
      </c>
      <c r="H75" s="9">
        <v>2418.9755891236609</v>
      </c>
      <c r="I75" s="24"/>
      <c r="J75" s="9">
        <v>8.0784007309111363</v>
      </c>
      <c r="K75" s="9">
        <v>8.3064025918198094</v>
      </c>
      <c r="L75" s="22">
        <v>386.08853973024014</v>
      </c>
      <c r="M75" s="22">
        <v>396.98536305780476</v>
      </c>
      <c r="N75" s="22">
        <v>817.80162593363752</v>
      </c>
      <c r="O75" s="28"/>
    </row>
    <row r="76" spans="2:29" x14ac:dyDescent="0.25">
      <c r="B76" s="37">
        <v>72</v>
      </c>
      <c r="D76" s="9">
        <v>7.9623959808729037</v>
      </c>
      <c r="E76" s="9">
        <v>8.4780213950633083</v>
      </c>
      <c r="F76" s="9">
        <v>375.25902179374424</v>
      </c>
      <c r="G76" s="9">
        <v>399.55988412285853</v>
      </c>
      <c r="H76" s="9">
        <v>2452.5155235941365</v>
      </c>
      <c r="I76" s="24"/>
      <c r="J76" s="9">
        <v>8.1943805334059814</v>
      </c>
      <c r="K76" s="9">
        <v>8.4255946068297245</v>
      </c>
      <c r="L76" s="22">
        <v>386.19220025710405</v>
      </c>
      <c r="M76" s="22">
        <v>397.08906688196998</v>
      </c>
      <c r="N76" s="22">
        <v>829.32324117144265</v>
      </c>
    </row>
    <row r="77" spans="2:29" x14ac:dyDescent="0.25">
      <c r="B77" s="37">
        <v>73</v>
      </c>
      <c r="D77" s="9">
        <v>8.0614614231114068</v>
      </c>
      <c r="E77" s="9">
        <v>8.5844826089742128</v>
      </c>
      <c r="F77" s="9">
        <v>374.72337649402368</v>
      </c>
      <c r="G77" s="9">
        <v>399.03513021432803</v>
      </c>
      <c r="H77" s="9">
        <v>2487.6926974423186</v>
      </c>
      <c r="I77" s="24"/>
      <c r="J77" s="9">
        <v>8.3049512203766032</v>
      </c>
      <c r="K77" s="9">
        <v>8.5393767673313352</v>
      </c>
      <c r="L77" s="22">
        <v>386.04158719853433</v>
      </c>
      <c r="M77" s="22">
        <v>396.93846158405131</v>
      </c>
      <c r="N77" s="22">
        <v>840.84221604726952</v>
      </c>
    </row>
    <row r="78" spans="2:29" x14ac:dyDescent="0.25">
      <c r="B78" s="37">
        <v>74</v>
      </c>
      <c r="D78" s="9">
        <v>8.1601441485671025</v>
      </c>
      <c r="E78" s="9">
        <v>8.6904619436996828</v>
      </c>
      <c r="F78" s="9">
        <v>374.18465855765828</v>
      </c>
      <c r="G78" s="9">
        <v>398.5024622000829</v>
      </c>
      <c r="H78" s="9">
        <v>2522.398216237988</v>
      </c>
      <c r="I78" s="24"/>
      <c r="J78" s="9">
        <v>8.4213129380656184</v>
      </c>
      <c r="K78" s="9">
        <v>8.6589518799099547</v>
      </c>
      <c r="L78" s="22">
        <v>386.16059336287611</v>
      </c>
      <c r="M78" s="22">
        <v>397.05756340349001</v>
      </c>
      <c r="N78" s="22">
        <v>852.36805586423702</v>
      </c>
    </row>
    <row r="79" spans="2:29" x14ac:dyDescent="0.25">
      <c r="B79" s="37">
        <v>75</v>
      </c>
      <c r="D79" s="9">
        <v>8.2584310051254999</v>
      </c>
      <c r="E79" s="9">
        <v>8.7959428277320146</v>
      </c>
      <c r="F79" s="9">
        <v>373.64239583912138</v>
      </c>
      <c r="G79" s="9">
        <v>397.96144688718414</v>
      </c>
      <c r="H79" s="9">
        <v>2556.6158160138016</v>
      </c>
      <c r="I79" s="24"/>
      <c r="J79" s="9">
        <v>8.5341986154440832</v>
      </c>
      <c r="K79" s="9">
        <v>8.7750490308194102</v>
      </c>
      <c r="L79" s="22">
        <v>386.11915692731293</v>
      </c>
      <c r="M79" s="22">
        <v>397.01613314275056</v>
      </c>
      <c r="N79" s="22">
        <v>863.88703074006537</v>
      </c>
      <c r="AB79" s="29"/>
      <c r="AC79" s="29"/>
    </row>
    <row r="80" spans="2:29" x14ac:dyDescent="0.25">
      <c r="B80" s="37">
        <v>76</v>
      </c>
      <c r="D80" s="9">
        <v>8.3569454031171357</v>
      </c>
      <c r="E80" s="9">
        <v>8.9017105226796289</v>
      </c>
      <c r="F80" s="9">
        <v>373.12456256180423</v>
      </c>
      <c r="G80" s="9">
        <v>397.4474744788626</v>
      </c>
      <c r="H80" s="9">
        <v>2591.1153245566452</v>
      </c>
      <c r="I80" s="24"/>
      <c r="J80" s="9">
        <v>8.6470860496287401</v>
      </c>
      <c r="K80" s="9">
        <v>8.8911479385350614</v>
      </c>
      <c r="L80" s="22">
        <v>386.07888936291761</v>
      </c>
      <c r="M80" s="22">
        <v>396.9758715906836</v>
      </c>
      <c r="N80" s="22">
        <v>875.40600561589349</v>
      </c>
      <c r="AB80" s="29"/>
      <c r="AC80" s="29"/>
    </row>
    <row r="81" spans="2:29" x14ac:dyDescent="0.25">
      <c r="B81" s="37">
        <v>77</v>
      </c>
      <c r="D81" s="9">
        <v>8.4543747213276319</v>
      </c>
      <c r="E81" s="9">
        <v>9.006111607806444</v>
      </c>
      <c r="F81" s="9">
        <v>372.5723615649967</v>
      </c>
      <c r="G81" s="9">
        <v>396.88662743723955</v>
      </c>
      <c r="H81" s="9">
        <v>2624.2757664561268</v>
      </c>
      <c r="I81" s="24"/>
      <c r="J81" s="9">
        <v>8.7663944183249747</v>
      </c>
      <c r="K81" s="9">
        <v>9.013668716808791</v>
      </c>
      <c r="L81" s="22">
        <v>386.32262923078088</v>
      </c>
      <c r="M81" s="22">
        <v>397.21965856495922</v>
      </c>
      <c r="N81" s="22">
        <v>886.92832495022435</v>
      </c>
      <c r="AB81" s="29"/>
      <c r="AC81" s="29"/>
    </row>
    <row r="82" spans="2:29" x14ac:dyDescent="0.25">
      <c r="B82" s="37">
        <v>78</v>
      </c>
      <c r="D82" s="9">
        <v>6.804703472667045</v>
      </c>
      <c r="E82" s="9">
        <v>7.0604380972720859</v>
      </c>
      <c r="F82" s="9">
        <v>888.08743089012978</v>
      </c>
      <c r="G82" s="9">
        <v>921.4635664803742</v>
      </c>
      <c r="H82" s="9">
        <v>1216.3735911837398</v>
      </c>
      <c r="I82" s="24"/>
      <c r="J82" s="9">
        <v>6.575986692402747</v>
      </c>
      <c r="K82" s="9">
        <v>6.6576834470163817</v>
      </c>
      <c r="L82" s="22">
        <v>858.23741632266604</v>
      </c>
      <c r="M82" s="22">
        <v>868.89972676842115</v>
      </c>
      <c r="N82" s="22">
        <v>293.02394403518747</v>
      </c>
      <c r="AB82" s="29"/>
      <c r="AC82" s="29"/>
    </row>
    <row r="83" spans="2:29" x14ac:dyDescent="0.25">
      <c r="B83" s="37">
        <v>79</v>
      </c>
      <c r="D83" s="9">
        <v>6.8807270132518035</v>
      </c>
      <c r="E83" s="9">
        <v>7.1397961808174584</v>
      </c>
      <c r="F83" s="9">
        <v>886.64211886810574</v>
      </c>
      <c r="G83" s="9">
        <v>920.02545688186785</v>
      </c>
      <c r="H83" s="9">
        <v>1232.2339777161408</v>
      </c>
      <c r="I83" s="24"/>
      <c r="J83" s="9">
        <v>6.6588862157050723</v>
      </c>
      <c r="K83" s="9">
        <v>6.7416244994500127</v>
      </c>
      <c r="L83" s="22">
        <v>858.05598336099933</v>
      </c>
      <c r="M83" s="22">
        <v>868.71753802954515</v>
      </c>
      <c r="N83" s="22">
        <v>296.75962454447216</v>
      </c>
      <c r="AB83" s="29"/>
      <c r="AC83" s="29"/>
    </row>
    <row r="84" spans="2:29" x14ac:dyDescent="0.25">
      <c r="B84" s="37">
        <v>80</v>
      </c>
      <c r="D84" s="9">
        <v>6.9568819161501292</v>
      </c>
      <c r="E84" s="9">
        <v>7.2193198206083338</v>
      </c>
      <c r="F84" s="9">
        <v>885.24965524482707</v>
      </c>
      <c r="G84" s="9">
        <v>918.64436673266641</v>
      </c>
      <c r="H84" s="9">
        <v>1248.2570039218251</v>
      </c>
      <c r="I84" s="24"/>
      <c r="J84" s="9">
        <v>6.7422801014903522</v>
      </c>
      <c r="K84" s="9">
        <v>6.8260691798323521</v>
      </c>
      <c r="L84" s="22">
        <v>857.94199288513403</v>
      </c>
      <c r="M84" s="22">
        <v>868.60398968334687</v>
      </c>
      <c r="N84" s="22">
        <v>300.52853774866298</v>
      </c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7.0330145080591624</v>
      </c>
      <c r="E85" s="9">
        <v>7.2988154504212686</v>
      </c>
      <c r="F85" s="9">
        <v>883.88876945928587</v>
      </c>
      <c r="G85" s="9">
        <v>917.29385736239533</v>
      </c>
      <c r="H85" s="9">
        <v>1264.2529235152954</v>
      </c>
      <c r="I85" s="24"/>
      <c r="J85" s="9">
        <v>6.828792982667248</v>
      </c>
      <c r="K85" s="9">
        <v>6.913638646522414</v>
      </c>
      <c r="L85" s="22">
        <v>858.22280324111421</v>
      </c>
      <c r="M85" s="22">
        <v>868.88595903767384</v>
      </c>
      <c r="N85" s="22">
        <v>304.31822138717001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7.1090369789647747</v>
      </c>
      <c r="E86" s="9">
        <v>7.3781724642874877</v>
      </c>
      <c r="F86" s="9">
        <v>882.54740509982435</v>
      </c>
      <c r="G86" s="9">
        <v>915.95907884616497</v>
      </c>
      <c r="H86" s="9">
        <v>1280.1133100476941</v>
      </c>
      <c r="I86" s="24"/>
      <c r="J86" s="9">
        <v>6.9108354300295769</v>
      </c>
      <c r="K86" s="9">
        <v>6.9967284139321446</v>
      </c>
      <c r="L86" s="22">
        <v>857.94178506758794</v>
      </c>
      <c r="M86" s="22">
        <v>868.60492133819582</v>
      </c>
      <c r="N86" s="22">
        <v>308.07467233077074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7.1855728301646504</v>
      </c>
      <c r="E87" s="9">
        <v>7.458176214782549</v>
      </c>
      <c r="F87" s="9">
        <v>881.30132821037978</v>
      </c>
      <c r="G87" s="9">
        <v>914.73578508901028</v>
      </c>
      <c r="H87" s="9">
        <v>1296.6079913058979</v>
      </c>
      <c r="I87" s="24"/>
      <c r="J87" s="9">
        <v>6.9937334896134784</v>
      </c>
      <c r="K87" s="9">
        <v>7.0806830590292176</v>
      </c>
      <c r="L87" s="22">
        <v>857.77247816226497</v>
      </c>
      <c r="M87" s="22">
        <v>868.43673177496635</v>
      </c>
      <c r="N87" s="22">
        <v>311.86435596927731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7.2615946175155424</v>
      </c>
      <c r="E88" s="9">
        <v>7.5375325450940487</v>
      </c>
      <c r="F88" s="9">
        <v>880.02262113053041</v>
      </c>
      <c r="G88" s="9">
        <v>913.46315741593992</v>
      </c>
      <c r="H88" s="9">
        <v>1312.4683778382994</v>
      </c>
      <c r="I88" s="24"/>
      <c r="J88" s="9">
        <v>7.0785206481095022</v>
      </c>
      <c r="K88" s="9">
        <v>7.166521012122308</v>
      </c>
      <c r="L88" s="22">
        <v>857.83613966145117</v>
      </c>
      <c r="M88" s="22">
        <v>868.50078221973899</v>
      </c>
      <c r="N88" s="22">
        <v>315.63326917346842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7.3386786431188229</v>
      </c>
      <c r="E89" s="9">
        <v>7.6182269447089404</v>
      </c>
      <c r="F89" s="9">
        <v>878.90121797806103</v>
      </c>
      <c r="G89" s="9">
        <v>912.38072494375035</v>
      </c>
      <c r="H89" s="9">
        <v>1329.6407244018453</v>
      </c>
      <c r="I89" s="24"/>
      <c r="J89" s="9">
        <v>7.1531083300694522</v>
      </c>
      <c r="K89" s="9">
        <v>7.2421502232135602</v>
      </c>
      <c r="L89" s="22">
        <v>856.67678465823008</v>
      </c>
      <c r="M89" s="22">
        <v>867.34069735166963</v>
      </c>
      <c r="N89" s="22">
        <v>319.36894968275288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7.4146997683483704</v>
      </c>
      <c r="E90" s="9">
        <v>7.6975826128990992</v>
      </c>
      <c r="F90" s="9">
        <v>877.68007815518888</v>
      </c>
      <c r="G90" s="9">
        <v>911.16499930788314</v>
      </c>
      <c r="H90" s="9">
        <v>1345.501110934247</v>
      </c>
      <c r="I90" s="24"/>
      <c r="J90" s="9">
        <v>7.2415773799866816</v>
      </c>
      <c r="K90" s="9">
        <v>7.3316758586439565</v>
      </c>
      <c r="L90" s="22">
        <v>857.18753279329542</v>
      </c>
      <c r="M90" s="22">
        <v>867.85251482360559</v>
      </c>
      <c r="N90" s="22">
        <v>323.158633321259</v>
      </c>
      <c r="V90" s="29"/>
      <c r="W90" s="29"/>
      <c r="X90" s="29"/>
      <c r="Y90" s="29"/>
      <c r="Z90" s="29"/>
      <c r="AA90" s="29"/>
    </row>
    <row r="91" spans="2:29" x14ac:dyDescent="0.25">
      <c r="B91" s="37">
        <v>87</v>
      </c>
      <c r="D91" s="9">
        <v>7.4902814944890856</v>
      </c>
      <c r="E91" s="9">
        <v>7.7763849022272833</v>
      </c>
      <c r="F91" s="9">
        <v>876.4355965562379</v>
      </c>
      <c r="G91" s="9">
        <v>909.9124706927156</v>
      </c>
      <c r="H91" s="9">
        <v>1360.8193652223713</v>
      </c>
      <c r="I91" s="24"/>
      <c r="J91" s="9">
        <v>7.3244523618498256</v>
      </c>
      <c r="K91" s="9">
        <v>7.415598160554504</v>
      </c>
      <c r="L91" s="22">
        <v>857.03197936267509</v>
      </c>
      <c r="M91" s="22">
        <v>867.69692199802239</v>
      </c>
      <c r="N91" s="22">
        <v>326.91508426486052</v>
      </c>
      <c r="V91" s="29"/>
      <c r="W91" s="29"/>
      <c r="X91" s="29"/>
      <c r="Y91" s="29"/>
      <c r="Z91" s="29"/>
      <c r="AA91" s="29"/>
    </row>
    <row r="92" spans="2:29" x14ac:dyDescent="0.25">
      <c r="B92" s="37">
        <v>88</v>
      </c>
      <c r="D92" s="9">
        <v>7.5666839781772657</v>
      </c>
      <c r="E92" s="9">
        <v>7.8562210912787034</v>
      </c>
      <c r="F92" s="9">
        <v>875.31434390010224</v>
      </c>
      <c r="G92" s="9">
        <v>908.80801020360298</v>
      </c>
      <c r="H92" s="9">
        <v>1377.1514068072918</v>
      </c>
      <c r="I92" s="24"/>
      <c r="J92" s="9">
        <v>7.4087649988047639</v>
      </c>
      <c r="K92" s="9">
        <v>7.5009673830226067</v>
      </c>
      <c r="L92" s="22">
        <v>857.0462692431621</v>
      </c>
      <c r="M92" s="22">
        <v>867.71224520838371</v>
      </c>
      <c r="N92" s="22">
        <v>330.7047679033675</v>
      </c>
      <c r="V92" s="29"/>
      <c r="W92" s="29"/>
      <c r="X92" s="29"/>
      <c r="Y92" s="29"/>
      <c r="Z92" s="29"/>
      <c r="AA92" s="29"/>
    </row>
    <row r="93" spans="2:29" x14ac:dyDescent="0.25">
      <c r="B93" s="37">
        <v>89</v>
      </c>
      <c r="D93" s="9">
        <v>7.6433847197243274</v>
      </c>
      <c r="E93" s="9">
        <v>7.9364330444347448</v>
      </c>
      <c r="F93" s="9">
        <v>874.25240274709404</v>
      </c>
      <c r="G93" s="9">
        <v>907.77134905081141</v>
      </c>
      <c r="H93" s="9">
        <v>1393.8520983183189</v>
      </c>
      <c r="I93" s="24"/>
      <c r="J93" s="9">
        <v>7.494041577328117</v>
      </c>
      <c r="K93" s="9">
        <v>7.5873092334332748</v>
      </c>
      <c r="L93" s="22">
        <v>857.17049389894214</v>
      </c>
      <c r="M93" s="22">
        <v>867.83847352295675</v>
      </c>
      <c r="N93" s="22">
        <v>334.52560719334753</v>
      </c>
      <c r="V93" s="29"/>
      <c r="W93" s="29"/>
      <c r="X93" s="29"/>
      <c r="Y93" s="29"/>
      <c r="Z93" s="29"/>
      <c r="AA93" s="29"/>
    </row>
    <row r="94" spans="2:29" x14ac:dyDescent="0.25">
      <c r="B94" s="37">
        <v>90</v>
      </c>
      <c r="D94" s="9">
        <v>7.7188557431355855</v>
      </c>
      <c r="E94" s="9">
        <v>8.0150961360901878</v>
      </c>
      <c r="F94" s="9">
        <v>873.07496763361075</v>
      </c>
      <c r="G94" s="9">
        <v>906.58253405245694</v>
      </c>
      <c r="H94" s="9">
        <v>1409.0348195453782</v>
      </c>
      <c r="I94" s="24"/>
      <c r="J94" s="9">
        <v>7.5824748112862252</v>
      </c>
      <c r="K94" s="9">
        <v>7.6767955783548949</v>
      </c>
      <c r="L94" s="22">
        <v>857.64900533782463</v>
      </c>
      <c r="M94" s="22">
        <v>868.3175685803609</v>
      </c>
      <c r="N94" s="22">
        <v>338.30282857126497</v>
      </c>
      <c r="V94" s="29"/>
      <c r="W94" s="29"/>
      <c r="X94" s="29"/>
      <c r="Y94" s="29"/>
      <c r="Z94" s="29"/>
      <c r="AA94" s="29"/>
    </row>
    <row r="95" spans="2:29" x14ac:dyDescent="0.25">
      <c r="B95" s="37">
        <v>91</v>
      </c>
      <c r="D95" s="9">
        <v>7.7959378664813483</v>
      </c>
      <c r="E95" s="9">
        <v>8.0957886334475599</v>
      </c>
      <c r="F95" s="9">
        <v>872.10363819242707</v>
      </c>
      <c r="G95" s="9">
        <v>905.6468692012769</v>
      </c>
      <c r="H95" s="9">
        <v>1426.2071661089244</v>
      </c>
      <c r="I95" s="24"/>
      <c r="J95" s="9">
        <v>7.6562569491999746</v>
      </c>
      <c r="K95" s="9">
        <v>7.751616929033502</v>
      </c>
      <c r="L95" s="22">
        <v>856.47803441858355</v>
      </c>
      <c r="M95" s="22">
        <v>867.14561371117111</v>
      </c>
      <c r="N95" s="22">
        <v>342.03020090682304</v>
      </c>
    </row>
    <row r="96" spans="2:29" x14ac:dyDescent="0.25">
      <c r="B96" s="37">
        <v>92</v>
      </c>
      <c r="D96" s="9">
        <v>7.8719571320842139</v>
      </c>
      <c r="E96" s="9">
        <v>8.1751424420110297</v>
      </c>
      <c r="F96" s="9">
        <v>871.0358188914397</v>
      </c>
      <c r="G96" s="9">
        <v>904.58341833549798</v>
      </c>
      <c r="H96" s="9">
        <v>1442.0675526413261</v>
      </c>
      <c r="I96" s="24"/>
      <c r="J96" s="9">
        <v>7.7492548151455969</v>
      </c>
      <c r="K96" s="9">
        <v>7.8456858577825423</v>
      </c>
      <c r="L96" s="22">
        <v>857.45874887934622</v>
      </c>
      <c r="M96" s="22">
        <v>868.1288898341902</v>
      </c>
      <c r="N96" s="22">
        <v>345.8718106311199</v>
      </c>
    </row>
    <row r="97" spans="2:14" x14ac:dyDescent="0.25">
      <c r="B97" s="37">
        <v>93</v>
      </c>
      <c r="D97" s="9">
        <v>7.9480858724707071</v>
      </c>
      <c r="E97" s="9">
        <v>8.2546342203014227</v>
      </c>
      <c r="F97" s="9">
        <v>870.00294663150476</v>
      </c>
      <c r="G97" s="9">
        <v>903.55793964202155</v>
      </c>
      <c r="H97" s="9">
        <v>1458.0634722347959</v>
      </c>
      <c r="I97" s="24"/>
      <c r="J97" s="9">
        <v>7.8294245960297868</v>
      </c>
      <c r="K97" s="9">
        <v>7.9269029587141393</v>
      </c>
      <c r="L97" s="22">
        <v>857.01420169201845</v>
      </c>
      <c r="M97" s="22">
        <v>867.68425032120365</v>
      </c>
      <c r="N97" s="22">
        <v>349.62826157472142</v>
      </c>
    </row>
    <row r="98" spans="2:14" x14ac:dyDescent="0.25">
      <c r="B98" s="37">
        <v>94</v>
      </c>
      <c r="D98" s="9">
        <v>8.0246182687805767</v>
      </c>
      <c r="E98" s="9">
        <v>8.3346345159064814</v>
      </c>
      <c r="F98" s="9">
        <v>869.03576478473087</v>
      </c>
      <c r="G98" s="9">
        <v>902.60935014328948</v>
      </c>
      <c r="H98" s="9">
        <v>1474.5581534929966</v>
      </c>
      <c r="I98" s="24"/>
      <c r="J98" s="9">
        <v>7.9123750303973885</v>
      </c>
      <c r="K98" s="9">
        <v>8.0109099785949045</v>
      </c>
      <c r="L98" s="22">
        <v>856.88024719584598</v>
      </c>
      <c r="M98" s="22">
        <v>867.55120887859584</v>
      </c>
      <c r="N98" s="22">
        <v>353.41794521322748</v>
      </c>
    </row>
    <row r="99" spans="2:14" x14ac:dyDescent="0.25">
      <c r="B99" s="37">
        <v>95</v>
      </c>
      <c r="D99" s="9">
        <v>8.1006366665992893</v>
      </c>
      <c r="E99" s="9">
        <v>8.4139874566858062</v>
      </c>
      <c r="F99" s="9">
        <v>868.03386650904235</v>
      </c>
      <c r="G99" s="9">
        <v>901.61136283275425</v>
      </c>
      <c r="H99" s="9">
        <v>1490.418540025398</v>
      </c>
      <c r="I99" s="24"/>
      <c r="J99" s="9">
        <v>8.0016967956127907</v>
      </c>
      <c r="K99" s="9">
        <v>8.1012970156976287</v>
      </c>
      <c r="L99" s="22">
        <v>857.43184073020086</v>
      </c>
      <c r="M99" s="22">
        <v>868.10462704363601</v>
      </c>
      <c r="N99" s="22">
        <v>357.23878450320848</v>
      </c>
    </row>
    <row r="100" spans="2:14" x14ac:dyDescent="0.25">
      <c r="B100" s="37">
        <v>96</v>
      </c>
      <c r="D100" s="9">
        <v>8.1773353409709948</v>
      </c>
      <c r="E100" s="9">
        <v>8.4941973426664834</v>
      </c>
      <c r="F100" s="9">
        <v>867.12497766790409</v>
      </c>
      <c r="G100" s="9">
        <v>900.72503742910521</v>
      </c>
      <c r="H100" s="9">
        <v>1507.1192315364253</v>
      </c>
      <c r="I100" s="24"/>
      <c r="J100" s="9">
        <v>8.0833156138292956</v>
      </c>
      <c r="K100" s="9">
        <v>8.183968944877634</v>
      </c>
      <c r="L100" s="22">
        <v>857.15512191432947</v>
      </c>
      <c r="M100" s="22">
        <v>867.82840530044632</v>
      </c>
      <c r="N100" s="22">
        <v>361.01600588112598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conditionalFormatting sqref="E8:E198">
    <cfRule type="cellIs" dxfId="1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9A2F-F670-42F4-BA96-361D64BCAB74}">
  <sheetPr codeName="Sheet16">
    <tabColor theme="6" tint="0.79998168889431442"/>
  </sheetPr>
  <dimension ref="A1:AC354"/>
  <sheetViews>
    <sheetView zoomScale="70" zoomScaleNormal="70" workbookViewId="0">
      <selection activeCell="R29" sqref="R29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38</v>
      </c>
      <c r="D5" s="3" t="s">
        <v>43</v>
      </c>
      <c r="E5" s="4"/>
      <c r="F5" s="4"/>
      <c r="G5" s="4"/>
      <c r="H5" s="4"/>
      <c r="J5" s="3" t="s">
        <v>41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0.47657399277992657</v>
      </c>
      <c r="E8" s="9">
        <v>0.49000843514730624</v>
      </c>
      <c r="F8" s="9">
        <v>242.5724443174386</v>
      </c>
      <c r="G8" s="9">
        <v>249.41047067319468</v>
      </c>
      <c r="H8" s="9">
        <v>58.978875126855641</v>
      </c>
      <c r="I8" s="24"/>
      <c r="J8" s="9">
        <v>0.54340716980231119</v>
      </c>
      <c r="K8" s="9">
        <v>0.55482651634213909</v>
      </c>
      <c r="L8" s="22">
        <v>276.59001002062269</v>
      </c>
      <c r="M8" s="22">
        <v>282.40236832099066</v>
      </c>
      <c r="N8" s="22">
        <v>50.133939686767192</v>
      </c>
      <c r="O8" s="21"/>
      <c r="P8" s="42">
        <v>2</v>
      </c>
      <c r="Q8" s="39">
        <v>25</v>
      </c>
      <c r="R8" s="39"/>
      <c r="S8" s="39"/>
      <c r="T8" s="39">
        <v>4</v>
      </c>
      <c r="U8" s="39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0.73921190118615165</v>
      </c>
      <c r="E9" s="9">
        <v>0.75601865858700934</v>
      </c>
      <c r="F9" s="9">
        <v>301.00247257440083</v>
      </c>
      <c r="G9" s="9">
        <v>307.84607929325739</v>
      </c>
      <c r="H9" s="9">
        <v>73.78373520470555</v>
      </c>
      <c r="I9" s="24"/>
      <c r="J9" s="9">
        <v>0.67925896225288929</v>
      </c>
      <c r="K9" s="9">
        <v>0.69353314542767386</v>
      </c>
      <c r="L9" s="22">
        <v>276.59001002062274</v>
      </c>
      <c r="M9" s="22">
        <v>282.4023683209906</v>
      </c>
      <c r="N9" s="22">
        <v>62.667424608458944</v>
      </c>
      <c r="O9" s="21"/>
      <c r="P9" s="42">
        <v>3</v>
      </c>
      <c r="Q9" s="39">
        <v>35</v>
      </c>
      <c r="R9" s="39"/>
      <c r="S9" s="39"/>
      <c r="T9" s="39">
        <v>4</v>
      </c>
      <c r="U9" s="39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0.89136894297527103</v>
      </c>
      <c r="E10" s="9">
        <v>0.91153774287387312</v>
      </c>
      <c r="F10" s="9">
        <v>302.46655862036005</v>
      </c>
      <c r="G10" s="9">
        <v>309.31039982091897</v>
      </c>
      <c r="H10" s="9">
        <v>88.543514743691034</v>
      </c>
      <c r="I10" s="24"/>
      <c r="J10" s="9">
        <v>0.8151107547034665</v>
      </c>
      <c r="K10" s="9">
        <v>0.83223977451320841</v>
      </c>
      <c r="L10" s="22">
        <v>276.59001002062257</v>
      </c>
      <c r="M10" s="22">
        <v>282.4023683209906</v>
      </c>
      <c r="N10" s="22">
        <v>75.200909530150696</v>
      </c>
      <c r="O10" s="21"/>
      <c r="P10" s="43"/>
      <c r="Q10" s="39">
        <v>50</v>
      </c>
      <c r="R10" s="39"/>
      <c r="S10" s="39"/>
      <c r="T10" s="39">
        <v>4</v>
      </c>
      <c r="U10" s="39">
        <v>4</v>
      </c>
      <c r="V10" s="26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1.0305552103785529</v>
      </c>
      <c r="E11" s="9">
        <v>1.0540852198519322</v>
      </c>
      <c r="F11" s="9">
        <v>299.73974981291821</v>
      </c>
      <c r="G11" s="9">
        <v>306.58351624252623</v>
      </c>
      <c r="H11" s="9">
        <v>103.29963903949813</v>
      </c>
      <c r="I11" s="24"/>
      <c r="J11" s="9">
        <v>0.95096254715404482</v>
      </c>
      <c r="K11" s="9">
        <v>0.97094640359874329</v>
      </c>
      <c r="L11" s="22">
        <v>276.59001002062269</v>
      </c>
      <c r="M11" s="22">
        <v>282.4023683209906</v>
      </c>
      <c r="N11" s="22">
        <v>87.734394451842547</v>
      </c>
      <c r="O11" s="21"/>
      <c r="P11" s="43"/>
      <c r="Q11" s="39">
        <v>75</v>
      </c>
      <c r="R11" s="39"/>
      <c r="S11" s="39"/>
      <c r="T11" s="39">
        <v>4</v>
      </c>
      <c r="U11" s="39">
        <v>4</v>
      </c>
      <c r="V11" s="26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8</v>
      </c>
      <c r="C12" s="21"/>
      <c r="D12" s="9">
        <v>1.181984345683915</v>
      </c>
      <c r="E12" s="9">
        <v>1.2088758423730608</v>
      </c>
      <c r="F12" s="9">
        <v>300.81040533184984</v>
      </c>
      <c r="G12" s="9">
        <v>307.65418634179326</v>
      </c>
      <c r="H12" s="9">
        <v>118.0569817496978</v>
      </c>
      <c r="I12" s="24"/>
      <c r="J12" s="9">
        <v>1.0868143396046224</v>
      </c>
      <c r="K12" s="9">
        <v>1.1096530326842782</v>
      </c>
      <c r="L12" s="22">
        <v>276.59001002062269</v>
      </c>
      <c r="M12" s="22">
        <v>282.40236832099066</v>
      </c>
      <c r="N12" s="22">
        <v>100.26787937353438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1.3290869153440155</v>
      </c>
      <c r="E13" s="9">
        <v>1.359340238587913</v>
      </c>
      <c r="F13" s="9">
        <v>300.66438710897648</v>
      </c>
      <c r="G13" s="9">
        <v>307.50825622402357</v>
      </c>
      <c r="H13" s="9">
        <v>132.81581363304457</v>
      </c>
      <c r="I13" s="24"/>
      <c r="J13" s="9">
        <v>1.2226661320552006</v>
      </c>
      <c r="K13" s="9">
        <v>1.2483596617698129</v>
      </c>
      <c r="L13" s="22">
        <v>276.59001002062274</v>
      </c>
      <c r="M13" s="22">
        <v>282.40236832099066</v>
      </c>
      <c r="N13" s="22">
        <v>112.80136429522607</v>
      </c>
      <c r="O13" s="21"/>
      <c r="P13" s="21"/>
      <c r="Q13" s="39">
        <v>10</v>
      </c>
    </row>
    <row r="14" spans="1:29" x14ac:dyDescent="0.25">
      <c r="B14" s="37">
        <v>10</v>
      </c>
      <c r="C14" s="21"/>
      <c r="D14" s="9">
        <v>1.4777977365772075</v>
      </c>
      <c r="E14" s="9">
        <v>1.5114127321308644</v>
      </c>
      <c r="F14" s="9">
        <v>300.87500753222838</v>
      </c>
      <c r="G14" s="9">
        <v>307.71891572755942</v>
      </c>
      <c r="H14" s="9">
        <v>147.57396861950622</v>
      </c>
      <c r="I14" s="24"/>
      <c r="J14" s="9">
        <v>1.3585179245057786</v>
      </c>
      <c r="K14" s="9">
        <v>1.3870662908553477</v>
      </c>
      <c r="L14" s="22">
        <v>276.59001002062274</v>
      </c>
      <c r="M14" s="22">
        <v>282.4023683209906</v>
      </c>
      <c r="N14" s="22">
        <v>125.33484921691789</v>
      </c>
      <c r="O14" s="21"/>
      <c r="P14" s="21"/>
      <c r="Q14" s="39">
        <v>25</v>
      </c>
    </row>
    <row r="15" spans="1:29" x14ac:dyDescent="0.25">
      <c r="B15" s="37">
        <v>11</v>
      </c>
      <c r="C15" s="21"/>
      <c r="D15" s="9">
        <v>1.6249937943320447</v>
      </c>
      <c r="E15" s="9">
        <v>1.6619704313464609</v>
      </c>
      <c r="F15" s="9">
        <v>300.76696868106876</v>
      </c>
      <c r="G15" s="9">
        <v>307.61090314139551</v>
      </c>
      <c r="H15" s="9">
        <v>162.33198822659088</v>
      </c>
      <c r="I15" s="24"/>
      <c r="J15" s="9">
        <v>1.4943697169563557</v>
      </c>
      <c r="K15" s="9">
        <v>1.5257729199408823</v>
      </c>
      <c r="L15" s="22">
        <v>276.59001002062257</v>
      </c>
      <c r="M15" s="22">
        <v>282.4023683209906</v>
      </c>
      <c r="N15" s="22">
        <v>137.86833413860947</v>
      </c>
      <c r="O15" s="21"/>
      <c r="P15" s="21"/>
      <c r="Q15" s="39">
        <v>35</v>
      </c>
    </row>
    <row r="16" spans="1:29" x14ac:dyDescent="0.25">
      <c r="B16" s="37">
        <v>12</v>
      </c>
      <c r="C16" s="21"/>
      <c r="D16" s="9">
        <v>1.7685809761489306</v>
      </c>
      <c r="E16" s="9">
        <v>1.8089186684931307</v>
      </c>
      <c r="F16" s="9">
        <v>300.0646397392178</v>
      </c>
      <c r="G16" s="9">
        <v>306.90849664167638</v>
      </c>
      <c r="H16" s="9">
        <v>177.08743562551282</v>
      </c>
      <c r="I16" s="24"/>
      <c r="J16" s="9">
        <v>1.630221509406933</v>
      </c>
      <c r="K16" s="9">
        <v>1.6644795490264168</v>
      </c>
      <c r="L16" s="22">
        <v>276.59001002062257</v>
      </c>
      <c r="M16" s="22">
        <v>282.4023683209906</v>
      </c>
      <c r="N16" s="22">
        <v>150.40181906030139</v>
      </c>
      <c r="O16" s="21"/>
      <c r="P16" s="21"/>
      <c r="Q16" s="39">
        <v>50</v>
      </c>
    </row>
    <row r="17" spans="2:29" ht="15.75" thickBot="1" x14ac:dyDescent="0.3">
      <c r="B17" s="37">
        <v>13</v>
      </c>
      <c r="C17" s="21"/>
      <c r="D17" s="9">
        <v>1.9128352508286044</v>
      </c>
      <c r="E17" s="9">
        <v>1.9565345846335627</v>
      </c>
      <c r="F17" s="9">
        <v>299.5748368077476</v>
      </c>
      <c r="G17" s="9">
        <v>306.41871988003874</v>
      </c>
      <c r="H17" s="9">
        <v>191.84545523259786</v>
      </c>
      <c r="I17" s="24"/>
      <c r="J17" s="9">
        <v>1.7660733018575119</v>
      </c>
      <c r="K17" s="9">
        <v>1.803186178111952</v>
      </c>
      <c r="L17" s="22">
        <v>276.59001002062274</v>
      </c>
      <c r="M17" s="22">
        <v>282.40236832099066</v>
      </c>
      <c r="N17" s="22">
        <v>162.93530398199323</v>
      </c>
      <c r="O17" s="21"/>
      <c r="P17" s="21"/>
      <c r="Q17" s="39">
        <v>75</v>
      </c>
    </row>
    <row r="18" spans="2:29" ht="15.75" thickBot="1" x14ac:dyDescent="0.3">
      <c r="B18" s="37">
        <v>14</v>
      </c>
      <c r="C18" s="21"/>
      <c r="D18" s="9">
        <v>2.0564308874480668</v>
      </c>
      <c r="E18" s="9">
        <v>2.1034920478077797</v>
      </c>
      <c r="F18" s="9">
        <v>299.05922239955561</v>
      </c>
      <c r="G18" s="9">
        <v>305.90315482067467</v>
      </c>
      <c r="H18" s="9">
        <v>206.60428711594452</v>
      </c>
      <c r="I18" s="24"/>
      <c r="J18" s="9">
        <v>1.9019250943080896</v>
      </c>
      <c r="K18" s="9">
        <v>1.9418928071974866</v>
      </c>
      <c r="L18" s="22">
        <v>276.59001002062269</v>
      </c>
      <c r="M18" s="22">
        <v>282.4023683209906</v>
      </c>
      <c r="N18" s="22">
        <v>175.46878890368509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2.2093428460457352</v>
      </c>
      <c r="E19" s="9">
        <v>2.2597656787152069</v>
      </c>
      <c r="F19" s="9">
        <v>299.87687263387392</v>
      </c>
      <c r="G19" s="9">
        <v>306.72082688811076</v>
      </c>
      <c r="H19" s="9">
        <v>221.36244210240613</v>
      </c>
      <c r="I19" s="24"/>
      <c r="J19" s="9">
        <v>2.037776886758667</v>
      </c>
      <c r="K19" s="9">
        <v>2.0805994362830211</v>
      </c>
      <c r="L19" s="22">
        <v>276.59001002062269</v>
      </c>
      <c r="M19" s="22">
        <v>282.40236832099066</v>
      </c>
      <c r="N19" s="22">
        <v>188.00227382537696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2.3494277218222197</v>
      </c>
      <c r="E20" s="9">
        <v>2.4032121959524502</v>
      </c>
      <c r="F20" s="9">
        <v>298.96009531763292</v>
      </c>
      <c r="G20" s="9">
        <v>305.80406475037262</v>
      </c>
      <c r="H20" s="9">
        <v>236.12046170949077</v>
      </c>
      <c r="I20" s="24"/>
      <c r="J20" s="9">
        <v>2.1736286792092447</v>
      </c>
      <c r="K20" s="9">
        <v>2.2193060653685563</v>
      </c>
      <c r="L20" s="22">
        <v>276.59001002062269</v>
      </c>
      <c r="M20" s="22">
        <v>282.40236832099066</v>
      </c>
      <c r="N20" s="22">
        <v>200.53575874706877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2.4959398196539326</v>
      </c>
      <c r="E21" s="9">
        <v>2.5530853491139469</v>
      </c>
      <c r="F21" s="9">
        <v>298.92091671716827</v>
      </c>
      <c r="G21" s="9">
        <v>305.76482934597669</v>
      </c>
      <c r="H21" s="9">
        <v>250.87590910841274</v>
      </c>
      <c r="I21" s="24"/>
      <c r="J21" s="9">
        <v>2.3094804716598234</v>
      </c>
      <c r="K21" s="9">
        <v>2.358012694454092</v>
      </c>
      <c r="L21" s="22">
        <v>276.59001002062274</v>
      </c>
      <c r="M21" s="22">
        <v>282.40236832099083</v>
      </c>
      <c r="N21" s="22">
        <v>213.06924366876021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2.6406103092600484</v>
      </c>
      <c r="E22" s="9">
        <v>2.7011186832917771</v>
      </c>
      <c r="F22" s="9">
        <v>298.67778813465247</v>
      </c>
      <c r="G22" s="9">
        <v>305.52185265111842</v>
      </c>
      <c r="H22" s="9">
        <v>265.63920851120014</v>
      </c>
      <c r="I22" s="24"/>
      <c r="J22" s="9">
        <v>2.4453322641104012</v>
      </c>
      <c r="K22" s="9">
        <v>2.4967193235396254</v>
      </c>
      <c r="L22" s="22">
        <v>276.59001002062274</v>
      </c>
      <c r="M22" s="22">
        <v>282.4023683209906</v>
      </c>
      <c r="N22" s="22">
        <v>225.60272859045213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2.7911305049843507</v>
      </c>
      <c r="E23" s="9">
        <v>2.8550005513258383</v>
      </c>
      <c r="F23" s="9">
        <v>299.08708461924033</v>
      </c>
      <c r="G23" s="9">
        <v>305.93115941999145</v>
      </c>
      <c r="H23" s="9">
        <v>280.39736349766173</v>
      </c>
      <c r="I23" s="24"/>
      <c r="J23" s="9">
        <v>2.5811840565609785</v>
      </c>
      <c r="K23" s="9">
        <v>2.635425952625162</v>
      </c>
      <c r="L23" s="22">
        <v>276.59001002062269</v>
      </c>
      <c r="M23" s="22">
        <v>282.40236832099083</v>
      </c>
      <c r="N23" s="22">
        <v>238.13621351214391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2.9335502166044956</v>
      </c>
      <c r="E24" s="9">
        <v>3.0007819352557399</v>
      </c>
      <c r="F24" s="9">
        <v>298.63083481280415</v>
      </c>
      <c r="G24" s="9">
        <v>305.47491886941179</v>
      </c>
      <c r="H24" s="9">
        <v>295.15551848412355</v>
      </c>
      <c r="I24" s="24"/>
      <c r="J24" s="9">
        <v>2.7170358490115571</v>
      </c>
      <c r="K24" s="9">
        <v>2.774132581710695</v>
      </c>
      <c r="L24" s="22">
        <v>276.59001002062274</v>
      </c>
      <c r="M24" s="22">
        <v>282.4023683209906</v>
      </c>
      <c r="N24" s="22">
        <v>250.66969843383578</v>
      </c>
      <c r="O24" s="21"/>
    </row>
    <row r="25" spans="2:29" x14ac:dyDescent="0.25">
      <c r="B25" s="37">
        <v>21</v>
      </c>
      <c r="C25" s="21"/>
      <c r="D25" s="9">
        <v>3.0869583044812443</v>
      </c>
      <c r="E25" s="9">
        <v>3.1575528677042004</v>
      </c>
      <c r="F25" s="9">
        <v>299.28337028096877</v>
      </c>
      <c r="G25" s="9">
        <v>306.12757636376836</v>
      </c>
      <c r="H25" s="9">
        <v>309.91881788691046</v>
      </c>
      <c r="I25" s="24"/>
      <c r="J25" s="9">
        <v>2.8528876414621345</v>
      </c>
      <c r="K25" s="9">
        <v>2.9128392107962298</v>
      </c>
      <c r="L25" s="22">
        <v>276.59001002062269</v>
      </c>
      <c r="M25" s="22">
        <v>282.40236832099055</v>
      </c>
      <c r="N25" s="22">
        <v>263.20318335552759</v>
      </c>
      <c r="O25" s="21"/>
    </row>
    <row r="26" spans="2:29" x14ac:dyDescent="0.25">
      <c r="B26" s="37">
        <v>22</v>
      </c>
      <c r="C26" s="21"/>
      <c r="D26" s="9">
        <v>3.2333050064343998</v>
      </c>
      <c r="E26" s="9">
        <v>3.3072612419671126</v>
      </c>
      <c r="F26" s="9">
        <v>299.22309518921367</v>
      </c>
      <c r="G26" s="9">
        <v>306.06730371906241</v>
      </c>
      <c r="H26" s="9">
        <v>324.67697287337222</v>
      </c>
      <c r="I26" s="24"/>
      <c r="J26" s="9">
        <v>2.9887394339127114</v>
      </c>
      <c r="K26" s="9">
        <v>3.0515458398817645</v>
      </c>
      <c r="L26" s="22">
        <v>276.59001002062257</v>
      </c>
      <c r="M26" s="22">
        <v>282.4023683209906</v>
      </c>
      <c r="N26" s="22">
        <v>275.73666827721894</v>
      </c>
      <c r="O26" s="21"/>
    </row>
    <row r="27" spans="2:29" x14ac:dyDescent="0.25">
      <c r="B27" s="37">
        <v>23</v>
      </c>
      <c r="C27" s="21"/>
      <c r="D27" s="9">
        <v>3.3698301571765503</v>
      </c>
      <c r="E27" s="9">
        <v>3.447147602284041</v>
      </c>
      <c r="F27" s="9">
        <v>298.29865394139392</v>
      </c>
      <c r="G27" s="9">
        <v>305.14282374402757</v>
      </c>
      <c r="H27" s="9">
        <v>339.43309716917906</v>
      </c>
      <c r="I27" s="24"/>
      <c r="J27" s="9">
        <v>3.1245912263632891</v>
      </c>
      <c r="K27" s="9">
        <v>3.1902524689672989</v>
      </c>
      <c r="L27" s="22">
        <v>276.59001002062263</v>
      </c>
      <c r="M27" s="22">
        <v>282.4023683209906</v>
      </c>
      <c r="N27" s="22">
        <v>288.27015319891126</v>
      </c>
      <c r="O27" s="21"/>
    </row>
    <row r="28" spans="2:29" x14ac:dyDescent="0.25">
      <c r="B28" s="37">
        <v>24</v>
      </c>
      <c r="C28" s="21"/>
      <c r="D28" s="9">
        <v>3.521859499553492</v>
      </c>
      <c r="E28" s="9">
        <v>3.602539634987703</v>
      </c>
      <c r="F28" s="9">
        <v>298.76650156183445</v>
      </c>
      <c r="G28" s="9">
        <v>305.6107614797188</v>
      </c>
      <c r="H28" s="9">
        <v>354.19571967508125</v>
      </c>
      <c r="I28" s="24"/>
      <c r="J28" s="9">
        <v>3.2604430188138656</v>
      </c>
      <c r="K28" s="9">
        <v>3.3289590980528327</v>
      </c>
      <c r="L28" s="22">
        <v>276.59001002062257</v>
      </c>
      <c r="M28" s="22">
        <v>282.40236832099055</v>
      </c>
      <c r="N28" s="22">
        <v>300.80363812060278</v>
      </c>
      <c r="O28" s="21"/>
    </row>
    <row r="29" spans="2:29" x14ac:dyDescent="0.25">
      <c r="B29" s="37">
        <v>25</v>
      </c>
      <c r="C29" s="21"/>
      <c r="D29" s="9">
        <v>3.6636037106557766</v>
      </c>
      <c r="E29" s="9">
        <v>3.7476456726447389</v>
      </c>
      <c r="F29" s="9">
        <v>298.35931311999752</v>
      </c>
      <c r="G29" s="9">
        <v>305.20358559940155</v>
      </c>
      <c r="H29" s="9">
        <v>368.95455155842774</v>
      </c>
      <c r="I29" s="24"/>
      <c r="J29" s="9">
        <v>3.3962948112644438</v>
      </c>
      <c r="K29" s="9">
        <v>3.4676657271383684</v>
      </c>
      <c r="L29" s="22">
        <v>276.59001002062251</v>
      </c>
      <c r="M29" s="22">
        <v>282.40236832099055</v>
      </c>
      <c r="N29" s="22">
        <v>313.33712304229493</v>
      </c>
      <c r="O29" s="21"/>
    </row>
    <row r="30" spans="2:29" x14ac:dyDescent="0.25">
      <c r="B30" s="37">
        <v>26</v>
      </c>
      <c r="C30" s="21"/>
      <c r="D30" s="9">
        <v>3.8138467951432071</v>
      </c>
      <c r="E30" s="9">
        <v>3.901250429441927</v>
      </c>
      <c r="F30" s="9">
        <v>298.64896382734833</v>
      </c>
      <c r="G30" s="9">
        <v>305.49323582361689</v>
      </c>
      <c r="H30" s="9">
        <v>383.71270654488944</v>
      </c>
      <c r="I30" s="24"/>
      <c r="J30" s="9">
        <v>3.5321466037150238</v>
      </c>
      <c r="K30" s="9">
        <v>3.6063723562239041</v>
      </c>
      <c r="L30" s="22">
        <v>276.59001002062274</v>
      </c>
      <c r="M30" s="22">
        <v>282.40236832099066</v>
      </c>
      <c r="N30" s="22">
        <v>325.87060796398646</v>
      </c>
      <c r="O30" s="21"/>
    </row>
    <row r="31" spans="2:29" x14ac:dyDescent="0.25">
      <c r="B31" s="37">
        <v>27</v>
      </c>
      <c r="C31" s="21"/>
      <c r="D31" s="9">
        <v>3.9606079720691949</v>
      </c>
      <c r="E31" s="9">
        <v>4.051374450939627</v>
      </c>
      <c r="F31" s="9">
        <v>298.65460132903479</v>
      </c>
      <c r="G31" s="9">
        <v>305.49896127383562</v>
      </c>
      <c r="H31" s="9">
        <v>398.47600594767647</v>
      </c>
      <c r="I31" s="24"/>
      <c r="J31" s="9">
        <v>3.667998396165602</v>
      </c>
      <c r="K31" s="9">
        <v>3.7450789853094375</v>
      </c>
      <c r="L31" s="22">
        <v>276.59001002062269</v>
      </c>
      <c r="M31" s="22">
        <v>282.40236832099049</v>
      </c>
      <c r="N31" s="22">
        <v>338.40409288567798</v>
      </c>
      <c r="O31" s="21"/>
    </row>
    <row r="32" spans="2:29" x14ac:dyDescent="0.25">
      <c r="B32" s="37">
        <v>28</v>
      </c>
      <c r="C32" s="21"/>
      <c r="D32" s="9">
        <v>4.1044643704172277</v>
      </c>
      <c r="E32" s="9">
        <v>4.1985925215974191</v>
      </c>
      <c r="F32" s="9">
        <v>298.44862048996441</v>
      </c>
      <c r="G32" s="9">
        <v>305.29297686237538</v>
      </c>
      <c r="H32" s="9">
        <v>413.23416093413829</v>
      </c>
      <c r="I32" s="24"/>
      <c r="J32" s="9">
        <v>3.8038501886161793</v>
      </c>
      <c r="K32" s="9">
        <v>3.8837856143949727</v>
      </c>
      <c r="L32" s="22">
        <v>276.59001002062269</v>
      </c>
      <c r="M32" s="22">
        <v>282.40236832099055</v>
      </c>
      <c r="N32" s="22">
        <v>350.93757780737019</v>
      </c>
      <c r="O32" s="21"/>
    </row>
    <row r="33" spans="2:15" x14ac:dyDescent="0.25">
      <c r="B33" s="37">
        <v>29</v>
      </c>
      <c r="C33" s="21"/>
      <c r="D33" s="9">
        <v>4.2549093451355491</v>
      </c>
      <c r="E33" s="9">
        <v>4.3524003717364499</v>
      </c>
      <c r="F33" s="9">
        <v>298.71940163586231</v>
      </c>
      <c r="G33" s="9">
        <v>305.56383914764655</v>
      </c>
      <c r="H33" s="9">
        <v>427.99759571630199</v>
      </c>
      <c r="I33" s="24"/>
      <c r="J33" s="9">
        <v>3.9397019810667553</v>
      </c>
      <c r="K33" s="9">
        <v>4.0224922434805084</v>
      </c>
      <c r="L33" s="22">
        <v>276.59001002062269</v>
      </c>
      <c r="M33" s="22">
        <v>282.40236832099072</v>
      </c>
      <c r="N33" s="22">
        <v>363.47106272906149</v>
      </c>
      <c r="O33" s="21"/>
    </row>
    <row r="34" spans="2:15" x14ac:dyDescent="0.25">
      <c r="B34" s="37">
        <v>30</v>
      </c>
      <c r="C34" s="21"/>
      <c r="D34" s="9">
        <v>4.3893788332006016</v>
      </c>
      <c r="E34" s="9">
        <v>4.4902308842822869</v>
      </c>
      <c r="F34" s="9">
        <v>297.88794429560232</v>
      </c>
      <c r="G34" s="9">
        <v>304.73233192227076</v>
      </c>
      <c r="H34" s="9">
        <v>442.75290773584715</v>
      </c>
      <c r="I34" s="24"/>
      <c r="J34" s="9">
        <v>4.0755537735173339</v>
      </c>
      <c r="K34" s="9">
        <v>4.1611988725660423</v>
      </c>
      <c r="L34" s="22">
        <v>276.59001002062269</v>
      </c>
      <c r="M34" s="22">
        <v>282.40236832099066</v>
      </c>
      <c r="N34" s="22">
        <v>376.00454765075392</v>
      </c>
      <c r="O34" s="21"/>
    </row>
    <row r="35" spans="2:15" x14ac:dyDescent="0.25">
      <c r="B35" s="37">
        <v>31</v>
      </c>
      <c r="C35" s="21"/>
      <c r="D35" s="9">
        <v>4.5345679151558835</v>
      </c>
      <c r="E35" s="9">
        <v>4.6387816385473277</v>
      </c>
      <c r="F35" s="9">
        <v>297.81415383676108</v>
      </c>
      <c r="G35" s="9">
        <v>304.65853734379124</v>
      </c>
      <c r="H35" s="9">
        <v>457.51106272230874</v>
      </c>
      <c r="I35" s="24"/>
      <c r="J35" s="9">
        <v>4.2114055659679117</v>
      </c>
      <c r="K35" s="9">
        <v>4.299905501651577</v>
      </c>
      <c r="L35" s="22">
        <v>276.59001002062257</v>
      </c>
      <c r="M35" s="22">
        <v>282.40236832099049</v>
      </c>
      <c r="N35" s="22">
        <v>388.53803257244527</v>
      </c>
      <c r="O35" s="21"/>
    </row>
    <row r="36" spans="2:15" x14ac:dyDescent="0.25">
      <c r="B36" s="37">
        <v>32</v>
      </c>
      <c r="C36" s="21"/>
      <c r="D36" s="9">
        <v>4.6806017302785481</v>
      </c>
      <c r="E36" s="9">
        <v>4.7881784833356971</v>
      </c>
      <c r="F36" s="9">
        <v>297.79872060559558</v>
      </c>
      <c r="G36" s="9">
        <v>304.64318661091335</v>
      </c>
      <c r="H36" s="9">
        <v>472.27517440135745</v>
      </c>
      <c r="I36" s="24"/>
      <c r="J36" s="9">
        <v>4.3472573584184895</v>
      </c>
      <c r="K36" s="9">
        <v>4.4386121307371118</v>
      </c>
      <c r="L36" s="22">
        <v>276.59001002062269</v>
      </c>
      <c r="M36" s="22">
        <v>282.4023683209906</v>
      </c>
      <c r="N36" s="22">
        <v>401.07151749413754</v>
      </c>
      <c r="O36" s="21"/>
    </row>
    <row r="37" spans="2:15" x14ac:dyDescent="0.25">
      <c r="B37" s="37">
        <v>33</v>
      </c>
      <c r="C37" s="21"/>
      <c r="D37" s="9">
        <v>4.8326493258852636</v>
      </c>
      <c r="E37" s="9">
        <v>4.9435877512521689</v>
      </c>
      <c r="F37" s="9">
        <v>298.15524906718889</v>
      </c>
      <c r="G37" s="9">
        <v>304.99970882743281</v>
      </c>
      <c r="H37" s="9">
        <v>487.03332938781926</v>
      </c>
      <c r="I37" s="24"/>
      <c r="J37" s="9">
        <v>4.483109150869069</v>
      </c>
      <c r="K37" s="9">
        <v>4.5773187598226475</v>
      </c>
      <c r="L37" s="22">
        <v>276.5900100206228</v>
      </c>
      <c r="M37" s="22">
        <v>282.40236832099072</v>
      </c>
      <c r="N37" s="22">
        <v>413.60500241582901</v>
      </c>
      <c r="O37" s="21"/>
    </row>
    <row r="38" spans="2:15" x14ac:dyDescent="0.25">
      <c r="B38" s="37">
        <v>34</v>
      </c>
      <c r="D38" s="9">
        <v>4.9725451805494059</v>
      </c>
      <c r="E38" s="9">
        <v>5.0868464504880233</v>
      </c>
      <c r="F38" s="9">
        <v>297.76314157956296</v>
      </c>
      <c r="G38" s="9">
        <v>304.60766565881846</v>
      </c>
      <c r="H38" s="9">
        <v>501.79662879060623</v>
      </c>
      <c r="I38" s="24"/>
      <c r="J38" s="9">
        <v>4.6189609433196459</v>
      </c>
      <c r="K38" s="9">
        <v>4.7160253889081831</v>
      </c>
      <c r="L38" s="22">
        <v>276.59001002062269</v>
      </c>
      <c r="M38" s="22">
        <v>282.40236832099077</v>
      </c>
      <c r="N38" s="22">
        <v>426.13848733752042</v>
      </c>
    </row>
    <row r="39" spans="2:15" x14ac:dyDescent="0.25">
      <c r="B39" s="37">
        <v>35</v>
      </c>
      <c r="D39" s="9">
        <v>5.1193828059642952</v>
      </c>
      <c r="E39" s="9">
        <v>5.2370469513236264</v>
      </c>
      <c r="F39" s="9">
        <v>297.79724676616473</v>
      </c>
      <c r="G39" s="9">
        <v>304.64183328356279</v>
      </c>
      <c r="H39" s="9">
        <v>516.56006357276976</v>
      </c>
      <c r="I39" s="24"/>
      <c r="J39" s="9">
        <v>4.754812735770221</v>
      </c>
      <c r="K39" s="9">
        <v>4.8547320179937197</v>
      </c>
      <c r="L39" s="22">
        <v>276.59001002062257</v>
      </c>
      <c r="M39" s="22">
        <v>282.40236832099089</v>
      </c>
      <c r="N39" s="22">
        <v>438.67197225921262</v>
      </c>
    </row>
    <row r="40" spans="2:15" x14ac:dyDescent="0.25">
      <c r="B40" s="37">
        <v>36</v>
      </c>
      <c r="D40" s="9">
        <v>5.2756963700287516</v>
      </c>
      <c r="E40" s="9">
        <v>5.3967233908087957</v>
      </c>
      <c r="F40" s="9">
        <v>298.36536598082023</v>
      </c>
      <c r="G40" s="9">
        <v>305.2100114675751</v>
      </c>
      <c r="H40" s="9">
        <v>531.32349835493415</v>
      </c>
      <c r="I40" s="24"/>
      <c r="J40" s="9">
        <v>4.8906645282208023</v>
      </c>
      <c r="K40" s="9">
        <v>4.9934386470792509</v>
      </c>
      <c r="L40" s="22">
        <v>276.59001002062274</v>
      </c>
      <c r="M40" s="22">
        <v>282.4023683209906</v>
      </c>
      <c r="N40" s="22">
        <v>451.20545718090426</v>
      </c>
    </row>
    <row r="41" spans="2:15" x14ac:dyDescent="0.25">
      <c r="B41" s="37">
        <v>37</v>
      </c>
      <c r="D41" s="9">
        <v>5.4057614983959184</v>
      </c>
      <c r="E41" s="9">
        <v>5.5301495436567407</v>
      </c>
      <c r="F41" s="9">
        <v>297.45842480637094</v>
      </c>
      <c r="G41" s="9">
        <v>304.30302422478906</v>
      </c>
      <c r="H41" s="9">
        <v>546.07881037447964</v>
      </c>
      <c r="I41" s="24"/>
      <c r="J41" s="9">
        <v>5.0265163206713792</v>
      </c>
      <c r="K41" s="9">
        <v>5.1321452761647866</v>
      </c>
      <c r="L41" s="22">
        <v>276.5900100206228</v>
      </c>
      <c r="M41" s="22">
        <v>282.40236832099077</v>
      </c>
      <c r="N41" s="22">
        <v>463.7389421025963</v>
      </c>
    </row>
    <row r="42" spans="2:15" x14ac:dyDescent="0.25">
      <c r="B42" s="37">
        <v>38</v>
      </c>
      <c r="D42" s="9">
        <v>5.5597540485947103</v>
      </c>
      <c r="E42" s="9">
        <v>5.6875049692762492</v>
      </c>
      <c r="F42" s="9">
        <v>297.88120380339097</v>
      </c>
      <c r="G42" s="9">
        <v>304.72585874801518</v>
      </c>
      <c r="H42" s="9">
        <v>560.84224515664255</v>
      </c>
      <c r="I42" s="24"/>
      <c r="J42" s="9">
        <v>5.162368113121957</v>
      </c>
      <c r="K42" s="9">
        <v>5.270851905250324</v>
      </c>
      <c r="L42" s="22">
        <v>276.59001002062269</v>
      </c>
      <c r="M42" s="22">
        <v>282.40236832099083</v>
      </c>
      <c r="N42" s="22">
        <v>476.27242702428782</v>
      </c>
    </row>
    <row r="43" spans="2:15" x14ac:dyDescent="0.25">
      <c r="B43" s="37">
        <v>39</v>
      </c>
      <c r="D43" s="9">
        <v>5.7033826135619581</v>
      </c>
      <c r="E43" s="9">
        <v>5.8344965639092026</v>
      </c>
      <c r="F43" s="9">
        <v>297.7412569412935</v>
      </c>
      <c r="G43" s="9">
        <v>304.58597261688209</v>
      </c>
      <c r="H43" s="9">
        <v>575.60635683569205</v>
      </c>
      <c r="I43" s="24"/>
      <c r="J43" s="9">
        <v>5.2982199055725339</v>
      </c>
      <c r="K43" s="9">
        <v>5.4095585343358543</v>
      </c>
      <c r="L43" s="22">
        <v>276.59001002062274</v>
      </c>
      <c r="M43" s="22">
        <v>282.40236832099072</v>
      </c>
      <c r="N43" s="22">
        <v>488.80591194597929</v>
      </c>
    </row>
    <row r="44" spans="2:15" x14ac:dyDescent="0.25">
      <c r="B44" s="37">
        <v>40</v>
      </c>
      <c r="D44" s="9">
        <v>5.8469203142852981</v>
      </c>
      <c r="E44" s="9">
        <v>5.9813957518483063</v>
      </c>
      <c r="F44" s="9">
        <v>297.60368250317379</v>
      </c>
      <c r="G44" s="9">
        <v>304.44837736367981</v>
      </c>
      <c r="H44" s="9">
        <v>590.36369954589202</v>
      </c>
      <c r="I44" s="24"/>
      <c r="J44" s="9">
        <v>5.4340716980231134</v>
      </c>
      <c r="K44" s="9">
        <v>5.5482651634213891</v>
      </c>
      <c r="L44" s="22">
        <v>276.59001002062269</v>
      </c>
      <c r="M44" s="22">
        <v>282.40236832099055</v>
      </c>
      <c r="N44" s="22">
        <v>501.33939686767155</v>
      </c>
    </row>
    <row r="45" spans="2:15" x14ac:dyDescent="0.25">
      <c r="B45" s="37">
        <v>41</v>
      </c>
      <c r="D45" s="9">
        <v>5.997231542369069</v>
      </c>
      <c r="E45" s="9">
        <v>6.1350698553527865</v>
      </c>
      <c r="F45" s="9">
        <v>297.80917731399319</v>
      </c>
      <c r="G45" s="9">
        <v>304.65392130995605</v>
      </c>
      <c r="H45" s="9">
        <v>605.12713432805469</v>
      </c>
      <c r="I45" s="24"/>
      <c r="J45" s="9">
        <v>5.5699234904736894</v>
      </c>
      <c r="K45" s="9">
        <v>5.686971792506923</v>
      </c>
      <c r="L45" s="22">
        <v>276.59001002062263</v>
      </c>
      <c r="M45" s="22">
        <v>282.40236832099055</v>
      </c>
      <c r="N45" s="22">
        <v>513.87288178936319</v>
      </c>
    </row>
    <row r="46" spans="2:15" x14ac:dyDescent="0.25">
      <c r="B46" s="37">
        <v>42</v>
      </c>
      <c r="D46" s="9">
        <v>6.144378298907446</v>
      </c>
      <c r="E46" s="9">
        <v>6.2855796415568701</v>
      </c>
      <c r="F46" s="9">
        <v>297.85148748345182</v>
      </c>
      <c r="G46" s="9">
        <v>304.69628575218309</v>
      </c>
      <c r="H46" s="9">
        <v>619.89124600710443</v>
      </c>
      <c r="I46" s="24"/>
      <c r="J46" s="9">
        <v>5.7057752829242672</v>
      </c>
      <c r="K46" s="9">
        <v>5.8256784215924595</v>
      </c>
      <c r="L46" s="22">
        <v>276.59001002062257</v>
      </c>
      <c r="M46" s="22">
        <v>282.40236832099055</v>
      </c>
      <c r="N46" s="22">
        <v>526.40636671105517</v>
      </c>
    </row>
    <row r="47" spans="2:15" x14ac:dyDescent="0.25">
      <c r="B47" s="37">
        <v>43</v>
      </c>
      <c r="D47" s="9">
        <v>6.2934148550455058</v>
      </c>
      <c r="E47" s="9">
        <v>6.4379790731156366</v>
      </c>
      <c r="F47" s="9">
        <v>297.98130818018285</v>
      </c>
      <c r="G47" s="9">
        <v>304.82615089415822</v>
      </c>
      <c r="H47" s="9">
        <v>634.65468078926881</v>
      </c>
      <c r="I47" s="24"/>
      <c r="J47" s="9">
        <v>5.8416270753748467</v>
      </c>
      <c r="K47" s="9">
        <v>5.9643850506779925</v>
      </c>
      <c r="L47" s="22">
        <v>276.59001002062269</v>
      </c>
      <c r="M47" s="22">
        <v>282.40236832099055</v>
      </c>
      <c r="N47" s="22">
        <v>538.93985163274658</v>
      </c>
    </row>
    <row r="48" spans="2:15" x14ac:dyDescent="0.25">
      <c r="B48" s="37">
        <v>44</v>
      </c>
      <c r="D48" s="9">
        <v>6.4309016256838012</v>
      </c>
      <c r="E48" s="9">
        <v>6.5788268682347182</v>
      </c>
      <c r="F48" s="9">
        <v>297.57079605312123</v>
      </c>
      <c r="G48" s="9">
        <v>304.41559554537702</v>
      </c>
      <c r="H48" s="9">
        <v>649.40999280881385</v>
      </c>
      <c r="I48" s="24"/>
      <c r="J48" s="9">
        <v>5.9774788678254227</v>
      </c>
      <c r="K48" s="9">
        <v>6.1030916797635291</v>
      </c>
      <c r="L48" s="22">
        <v>276.59001002062257</v>
      </c>
      <c r="M48" s="22">
        <v>282.4023683209906</v>
      </c>
      <c r="N48" s="22">
        <v>551.47333655443788</v>
      </c>
    </row>
    <row r="49" spans="2:16" x14ac:dyDescent="0.25">
      <c r="B49" s="37">
        <v>45</v>
      </c>
      <c r="D49" s="9">
        <v>6.5803832111243423</v>
      </c>
      <c r="E49" s="9">
        <v>6.7316725322069235</v>
      </c>
      <c r="F49" s="9">
        <v>297.72121932338723</v>
      </c>
      <c r="G49" s="9">
        <v>304.56611569160611</v>
      </c>
      <c r="H49" s="9">
        <v>664.17870738667978</v>
      </c>
      <c r="I49" s="24"/>
      <c r="J49" s="9">
        <v>6.1133306602760022</v>
      </c>
      <c r="K49" s="9">
        <v>6.2417983088490621</v>
      </c>
      <c r="L49" s="22">
        <v>276.59001002062269</v>
      </c>
      <c r="M49" s="22">
        <v>282.40236832099055</v>
      </c>
      <c r="N49" s="22">
        <v>564.00682147613088</v>
      </c>
    </row>
    <row r="50" spans="2:16" x14ac:dyDescent="0.25">
      <c r="B50" s="37">
        <v>46</v>
      </c>
      <c r="D50" s="9">
        <v>6.7267309813154599</v>
      </c>
      <c r="E50" s="9">
        <v>6.8813819747077973</v>
      </c>
      <c r="F50" s="9">
        <v>297.72639918943338</v>
      </c>
      <c r="G50" s="9">
        <v>304.57128172177528</v>
      </c>
      <c r="H50" s="9">
        <v>678.93686237314137</v>
      </c>
      <c r="I50" s="24"/>
      <c r="J50" s="9">
        <v>6.2491824527265774</v>
      </c>
      <c r="K50" s="9">
        <v>6.3805049379345977</v>
      </c>
      <c r="L50" s="22">
        <v>276.59001002062257</v>
      </c>
      <c r="M50" s="22">
        <v>282.4023683209906</v>
      </c>
      <c r="N50" s="22">
        <v>576.54030639782252</v>
      </c>
    </row>
    <row r="51" spans="2:16" x14ac:dyDescent="0.25">
      <c r="B51" s="37">
        <v>47</v>
      </c>
      <c r="D51" s="9">
        <v>6.8695572672846223</v>
      </c>
      <c r="E51" s="9">
        <v>7.0275699021377189</v>
      </c>
      <c r="F51" s="9">
        <v>297.57881327428606</v>
      </c>
      <c r="G51" s="9">
        <v>304.42368122317998</v>
      </c>
      <c r="H51" s="9">
        <v>693.69488198022646</v>
      </c>
      <c r="I51" s="24"/>
      <c r="J51" s="9">
        <v>6.3850342451771578</v>
      </c>
      <c r="K51" s="9">
        <v>6.5192115670201343</v>
      </c>
      <c r="L51" s="22">
        <v>276.59001002062274</v>
      </c>
      <c r="M51" s="22">
        <v>282.40236832099072</v>
      </c>
      <c r="N51" s="22">
        <v>589.0737913195137</v>
      </c>
    </row>
    <row r="52" spans="2:16" x14ac:dyDescent="0.25">
      <c r="B52" s="37">
        <v>48</v>
      </c>
      <c r="D52" s="9">
        <v>7.0155838328031406</v>
      </c>
      <c r="E52" s="9">
        <v>7.1769605461879031</v>
      </c>
      <c r="F52" s="9">
        <v>297.57311988256453</v>
      </c>
      <c r="G52" s="9">
        <v>304.41807722649395</v>
      </c>
      <c r="H52" s="9">
        <v>708.46359655809215</v>
      </c>
      <c r="I52" s="24"/>
      <c r="J52" s="9">
        <v>6.5208860376277302</v>
      </c>
      <c r="K52" s="9">
        <v>6.6579181961056655</v>
      </c>
      <c r="L52" s="22">
        <v>276.59001002062251</v>
      </c>
      <c r="M52" s="22">
        <v>282.40236832099055</v>
      </c>
      <c r="N52" s="22">
        <v>601.60727624120557</v>
      </c>
    </row>
    <row r="53" spans="2:16" x14ac:dyDescent="0.25">
      <c r="B53" s="37">
        <v>49</v>
      </c>
      <c r="D53" s="9">
        <v>7.1675753124091033</v>
      </c>
      <c r="E53" s="9">
        <v>7.3323136981036248</v>
      </c>
      <c r="F53" s="9">
        <v>297.81550334234493</v>
      </c>
      <c r="G53" s="9">
        <v>304.66044645308972</v>
      </c>
      <c r="H53" s="9">
        <v>723.22175154455385</v>
      </c>
      <c r="I53" s="24"/>
      <c r="J53" s="9">
        <v>6.6567378300783098</v>
      </c>
      <c r="K53" s="9">
        <v>6.7966248251912038</v>
      </c>
      <c r="L53" s="22">
        <v>276.59001002062251</v>
      </c>
      <c r="M53" s="22">
        <v>282.40236832099066</v>
      </c>
      <c r="N53" s="22">
        <v>614.14076116289709</v>
      </c>
    </row>
    <row r="54" spans="2:16" x14ac:dyDescent="0.25">
      <c r="B54" s="37">
        <v>50</v>
      </c>
      <c r="D54" s="9">
        <v>7.3090262984258088</v>
      </c>
      <c r="E54" s="9">
        <v>7.4771275286920371</v>
      </c>
      <c r="F54" s="9">
        <v>297.61898914333983</v>
      </c>
      <c r="G54" s="9">
        <v>304.46396632400229</v>
      </c>
      <c r="H54" s="9">
        <v>737.9850509473398</v>
      </c>
      <c r="I54" s="24"/>
      <c r="J54" s="9">
        <v>6.7925896225288875</v>
      </c>
      <c r="K54" s="9">
        <v>6.9353314542767368</v>
      </c>
      <c r="L54" s="22">
        <v>276.59001002062251</v>
      </c>
      <c r="M54" s="22">
        <v>282.40236832099055</v>
      </c>
      <c r="N54" s="22">
        <v>626.67424608458987</v>
      </c>
    </row>
    <row r="55" spans="2:16" x14ac:dyDescent="0.25">
      <c r="B55" s="37">
        <v>51</v>
      </c>
      <c r="D55" s="9">
        <v>7.4579950365787564</v>
      </c>
      <c r="E55" s="9">
        <v>7.6294591422656977</v>
      </c>
      <c r="F55" s="9">
        <v>297.73029724134352</v>
      </c>
      <c r="G55" s="9">
        <v>304.57530838737034</v>
      </c>
      <c r="H55" s="9">
        <v>752.74848572950475</v>
      </c>
      <c r="I55" s="24"/>
      <c r="J55" s="9">
        <v>6.928441414979468</v>
      </c>
      <c r="K55" s="9">
        <v>7.0740380833622716</v>
      </c>
      <c r="L55" s="22">
        <v>276.59001002062257</v>
      </c>
      <c r="M55" s="22">
        <v>282.40236832099055</v>
      </c>
      <c r="N55" s="22">
        <v>639.20773100628139</v>
      </c>
    </row>
    <row r="56" spans="2:16" x14ac:dyDescent="0.25">
      <c r="B56" s="37">
        <v>52</v>
      </c>
      <c r="D56" s="9">
        <v>7.5994716079393596</v>
      </c>
      <c r="E56" s="9">
        <v>7.7742981263120283</v>
      </c>
      <c r="F56" s="9">
        <v>297.54398160889178</v>
      </c>
      <c r="G56" s="9">
        <v>304.38900729634599</v>
      </c>
      <c r="H56" s="9">
        <v>767.50988982101421</v>
      </c>
      <c r="I56" s="24"/>
      <c r="J56" s="9">
        <v>7.0642932074300466</v>
      </c>
      <c r="K56" s="9">
        <v>7.2127447124478081</v>
      </c>
      <c r="L56" s="22">
        <v>276.59001002062269</v>
      </c>
      <c r="M56" s="22">
        <v>282.40236832099066</v>
      </c>
      <c r="N56" s="22">
        <v>651.74121592797292</v>
      </c>
    </row>
    <row r="57" spans="2:16" x14ac:dyDescent="0.25">
      <c r="B57" s="37">
        <v>53</v>
      </c>
      <c r="D57" s="9">
        <v>7.7435655224837578</v>
      </c>
      <c r="E57" s="9">
        <v>7.9217537131661864</v>
      </c>
      <c r="F57" s="9">
        <v>297.46524069926937</v>
      </c>
      <c r="G57" s="9">
        <v>304.31025193824121</v>
      </c>
      <c r="H57" s="9">
        <v>782.26804480747569</v>
      </c>
      <c r="I57" s="24"/>
      <c r="J57" s="9">
        <v>7.20014499988062</v>
      </c>
      <c r="K57" s="9">
        <v>7.3514513415333429</v>
      </c>
      <c r="L57" s="22">
        <v>276.59001002062251</v>
      </c>
      <c r="M57" s="22">
        <v>282.40236832099072</v>
      </c>
      <c r="N57" s="22">
        <v>664.27470084966444</v>
      </c>
      <c r="P57" s="28"/>
    </row>
    <row r="58" spans="2:16" x14ac:dyDescent="0.25">
      <c r="B58" s="37">
        <v>54</v>
      </c>
      <c r="D58" s="9">
        <v>7.8969026206288397</v>
      </c>
      <c r="E58" s="9">
        <v>8.0784547047489372</v>
      </c>
      <c r="F58" s="9">
        <v>297.73791303383661</v>
      </c>
      <c r="G58" s="9">
        <v>304.58299410292</v>
      </c>
      <c r="H58" s="9">
        <v>797.0359471090801</v>
      </c>
      <c r="I58" s="24"/>
      <c r="J58" s="9">
        <v>7.3359967923312022</v>
      </c>
      <c r="K58" s="9">
        <v>7.490157970618875</v>
      </c>
      <c r="L58" s="22">
        <v>276.59001002062263</v>
      </c>
      <c r="M58" s="22">
        <v>282.40236832099049</v>
      </c>
      <c r="N58" s="22">
        <v>676.80818577135597</v>
      </c>
    </row>
    <row r="59" spans="2:16" x14ac:dyDescent="0.25">
      <c r="B59" s="37">
        <v>55</v>
      </c>
      <c r="D59" s="9">
        <v>8.0402658053926768</v>
      </c>
      <c r="E59" s="9">
        <v>8.2251797160675277</v>
      </c>
      <c r="F59" s="9">
        <v>297.63145953083836</v>
      </c>
      <c r="G59" s="9">
        <v>304.47653137968166</v>
      </c>
      <c r="H59" s="9">
        <v>811.79477899242636</v>
      </c>
      <c r="I59" s="24"/>
      <c r="J59" s="9">
        <v>7.4718485847817773</v>
      </c>
      <c r="K59" s="9">
        <v>7.6288645997044089</v>
      </c>
      <c r="L59" s="22">
        <v>276.59001002062257</v>
      </c>
      <c r="M59" s="22">
        <v>282.40236832099049</v>
      </c>
      <c r="N59" s="22">
        <v>689.34167069304897</v>
      </c>
    </row>
    <row r="60" spans="2:16" x14ac:dyDescent="0.25">
      <c r="B60" s="37">
        <v>56</v>
      </c>
      <c r="D60" s="9">
        <v>8.1825426430679844</v>
      </c>
      <c r="E60" s="9">
        <v>8.37081942916355</v>
      </c>
      <c r="F60" s="9">
        <v>297.48931206774074</v>
      </c>
      <c r="G60" s="9">
        <v>304.33441315882339</v>
      </c>
      <c r="H60" s="9">
        <v>826.55821377458938</v>
      </c>
      <c r="I60" s="24"/>
      <c r="J60" s="9">
        <v>7.6077003772323577</v>
      </c>
      <c r="K60" s="9">
        <v>7.7675712287899454</v>
      </c>
      <c r="L60" s="22">
        <v>276.59001002062263</v>
      </c>
      <c r="M60" s="22">
        <v>282.40236832099055</v>
      </c>
      <c r="N60" s="22">
        <v>701.87515561474038</v>
      </c>
    </row>
    <row r="61" spans="2:16" x14ac:dyDescent="0.25">
      <c r="B61" s="37">
        <v>57</v>
      </c>
      <c r="D61" s="9">
        <v>8.335845620974343</v>
      </c>
      <c r="E61" s="9">
        <v>8.5274852824906162</v>
      </c>
      <c r="F61" s="9">
        <v>297.74599218979137</v>
      </c>
      <c r="G61" s="9">
        <v>304.59112149706965</v>
      </c>
      <c r="H61" s="9">
        <v>841.32164855675421</v>
      </c>
      <c r="I61" s="24"/>
      <c r="J61" s="9">
        <v>7.7435521696829337</v>
      </c>
      <c r="K61" s="9">
        <v>7.9062778578754802</v>
      </c>
      <c r="L61" s="22">
        <v>276.59001002062263</v>
      </c>
      <c r="M61" s="22">
        <v>282.4023683209906</v>
      </c>
      <c r="N61" s="22">
        <v>714.40864053643179</v>
      </c>
    </row>
    <row r="62" spans="2:16" x14ac:dyDescent="0.25">
      <c r="B62" s="37">
        <v>58</v>
      </c>
      <c r="D62" s="9">
        <v>8.4752112230573591</v>
      </c>
      <c r="E62" s="9">
        <v>8.6702137291453436</v>
      </c>
      <c r="F62" s="9">
        <v>297.50457882065479</v>
      </c>
      <c r="G62" s="9">
        <v>304.34973428826686</v>
      </c>
      <c r="H62" s="9">
        <v>856.08494795954175</v>
      </c>
      <c r="I62" s="24"/>
      <c r="J62" s="9">
        <v>7.8794039621335097</v>
      </c>
      <c r="K62" s="9">
        <v>8.044984486961015</v>
      </c>
      <c r="L62" s="22">
        <v>276.59001002062263</v>
      </c>
      <c r="M62" s="22">
        <v>282.40236832099072</v>
      </c>
      <c r="N62" s="22">
        <v>726.94212545812297</v>
      </c>
    </row>
    <row r="63" spans="2:16" x14ac:dyDescent="0.25">
      <c r="B63" s="37">
        <v>59</v>
      </c>
      <c r="D63" s="9">
        <v>8.6229964778273125</v>
      </c>
      <c r="E63" s="9">
        <v>8.8213612423560246</v>
      </c>
      <c r="F63" s="9">
        <v>297.56189387294341</v>
      </c>
      <c r="G63" s="9">
        <v>304.40705438792213</v>
      </c>
      <c r="H63" s="9">
        <v>870.84567515416495</v>
      </c>
      <c r="I63" s="24"/>
      <c r="J63" s="9">
        <v>8.0152557545840892</v>
      </c>
      <c r="K63" s="9">
        <v>8.1836911160465462</v>
      </c>
      <c r="L63" s="22">
        <v>276.59001002062257</v>
      </c>
      <c r="M63" s="22">
        <v>282.40236832099049</v>
      </c>
      <c r="N63" s="22">
        <v>739.47561037981438</v>
      </c>
    </row>
    <row r="64" spans="2:16" x14ac:dyDescent="0.25">
      <c r="B64" s="37">
        <v>60</v>
      </c>
      <c r="D64" s="9">
        <v>8.7645819573268202</v>
      </c>
      <c r="E64" s="9">
        <v>8.9663097515212424</v>
      </c>
      <c r="F64" s="9">
        <v>297.40692260716202</v>
      </c>
      <c r="G64" s="9">
        <v>304.25211417109517</v>
      </c>
      <c r="H64" s="9">
        <v>885.60978683321423</v>
      </c>
      <c r="I64" s="24"/>
      <c r="J64" s="9">
        <v>8.1511075470346679</v>
      </c>
      <c r="K64" s="9">
        <v>8.3223977451320845</v>
      </c>
      <c r="L64" s="22">
        <v>276.59001002062269</v>
      </c>
      <c r="M64" s="22">
        <v>282.4023683209906</v>
      </c>
      <c r="N64" s="22">
        <v>752.00909530150784</v>
      </c>
    </row>
    <row r="65" spans="2:29" x14ac:dyDescent="0.25">
      <c r="B65" s="37">
        <v>61</v>
      </c>
      <c r="D65" s="9">
        <v>8.9060627204389213</v>
      </c>
      <c r="E65" s="9">
        <v>9.1111520018491117</v>
      </c>
      <c r="F65" s="9">
        <v>297.25353729604615</v>
      </c>
      <c r="G65" s="9">
        <v>304.09870740929665</v>
      </c>
      <c r="H65" s="9">
        <v>900.36712954341442</v>
      </c>
      <c r="I65" s="24"/>
      <c r="J65" s="9">
        <v>8.2869593394852448</v>
      </c>
      <c r="K65" s="9">
        <v>8.4611043742176157</v>
      </c>
      <c r="L65" s="22">
        <v>276.59001002062257</v>
      </c>
      <c r="M65" s="22">
        <v>282.40236832099055</v>
      </c>
      <c r="N65" s="22">
        <v>764.54258022319937</v>
      </c>
    </row>
    <row r="66" spans="2:29" x14ac:dyDescent="0.25">
      <c r="B66" s="37">
        <v>62</v>
      </c>
      <c r="D66" s="9">
        <v>9.0658315020368541</v>
      </c>
      <c r="E66" s="9">
        <v>9.2742860342406548</v>
      </c>
      <c r="F66" s="9">
        <v>297.70564562301229</v>
      </c>
      <c r="G66" s="9">
        <v>304.55091856668361</v>
      </c>
      <c r="H66" s="9">
        <v>915.1409885376047</v>
      </c>
      <c r="I66" s="24"/>
      <c r="J66" s="9">
        <v>8.4228111319358216</v>
      </c>
      <c r="K66" s="9">
        <v>8.5998110033031541</v>
      </c>
      <c r="L66" s="22">
        <v>276.59001002062251</v>
      </c>
      <c r="M66" s="22">
        <v>282.40236832099049</v>
      </c>
      <c r="N66" s="22">
        <v>777.07606514489055</v>
      </c>
    </row>
    <row r="67" spans="2:29" x14ac:dyDescent="0.25">
      <c r="B67" s="37">
        <v>63</v>
      </c>
      <c r="D67" s="9">
        <v>9.2081903360151589</v>
      </c>
      <c r="E67" s="9">
        <v>9.4200066947737131</v>
      </c>
      <c r="F67" s="9">
        <v>297.58076463711507</v>
      </c>
      <c r="G67" s="9">
        <v>304.426026485742</v>
      </c>
      <c r="H67" s="9">
        <v>929.89982042095141</v>
      </c>
      <c r="I67" s="24"/>
      <c r="J67" s="9">
        <v>8.5586629243864003</v>
      </c>
      <c r="K67" s="9">
        <v>8.7385176323886906</v>
      </c>
      <c r="L67" s="22">
        <v>276.59001002062251</v>
      </c>
      <c r="M67" s="22">
        <v>282.4023683209906</v>
      </c>
      <c r="N67" s="22">
        <v>789.60955006658185</v>
      </c>
    </row>
    <row r="68" spans="2:29" x14ac:dyDescent="0.25">
      <c r="B68" s="37">
        <v>64</v>
      </c>
      <c r="D68" s="9">
        <v>9.3494919505671241</v>
      </c>
      <c r="E68" s="9">
        <v>9.5646711847463877</v>
      </c>
      <c r="F68" s="9">
        <v>297.42615390452255</v>
      </c>
      <c r="G68" s="9">
        <v>304.27143837136214</v>
      </c>
      <c r="H68" s="9">
        <v>944.6632552031158</v>
      </c>
      <c r="I68" s="24"/>
      <c r="J68" s="9">
        <v>8.694514716836979</v>
      </c>
      <c r="K68" s="9">
        <v>8.8772242614742236</v>
      </c>
      <c r="L68" s="22">
        <v>276.59001002062269</v>
      </c>
      <c r="M68" s="22">
        <v>282.4023683209906</v>
      </c>
      <c r="N68" s="22">
        <v>802.14303498827508</v>
      </c>
    </row>
    <row r="69" spans="2:29" x14ac:dyDescent="0.25">
      <c r="B69" s="37">
        <v>65</v>
      </c>
      <c r="D69" s="9">
        <v>9.5075208102628253</v>
      </c>
      <c r="E69" s="9">
        <v>9.7260639070307686</v>
      </c>
      <c r="F69" s="9">
        <v>297.80024118093354</v>
      </c>
      <c r="G69" s="9">
        <v>304.64557849070508</v>
      </c>
      <c r="H69" s="9">
        <v>959.43102212534336</v>
      </c>
      <c r="I69" s="24"/>
      <c r="J69" s="9">
        <v>8.8303665092875558</v>
      </c>
      <c r="K69" s="9">
        <v>9.0159308905597584</v>
      </c>
      <c r="L69" s="22">
        <v>276.59001002062257</v>
      </c>
      <c r="M69" s="22">
        <v>282.4023683209906</v>
      </c>
      <c r="N69" s="22">
        <v>814.67651990996637</v>
      </c>
    </row>
    <row r="70" spans="2:29" x14ac:dyDescent="0.25">
      <c r="B70" s="37">
        <v>66</v>
      </c>
      <c r="D70" s="9">
        <v>9.647100232541467</v>
      </c>
      <c r="E70" s="9">
        <v>9.8690063589751098</v>
      </c>
      <c r="F70" s="9">
        <v>297.59386401191432</v>
      </c>
      <c r="G70" s="9">
        <v>304.43922686929881</v>
      </c>
      <c r="H70" s="9">
        <v>974.19513380439241</v>
      </c>
      <c r="I70" s="24"/>
      <c r="J70" s="9">
        <v>8.9662183017381381</v>
      </c>
      <c r="K70" s="9">
        <v>9.1546375196452949</v>
      </c>
      <c r="L70" s="22">
        <v>276.5900100206228</v>
      </c>
      <c r="M70" s="22">
        <v>282.40236832099072</v>
      </c>
      <c r="N70" s="22">
        <v>827.21000483165801</v>
      </c>
    </row>
    <row r="71" spans="2:29" x14ac:dyDescent="0.25">
      <c r="B71" s="37">
        <v>67</v>
      </c>
      <c r="D71" s="9">
        <v>9.7916279525755403</v>
      </c>
      <c r="E71" s="9">
        <v>10.01689633744992</v>
      </c>
      <c r="F71" s="9">
        <v>297.54401421828123</v>
      </c>
      <c r="G71" s="9">
        <v>304.38937842499223</v>
      </c>
      <c r="H71" s="9">
        <v>988.95586099901561</v>
      </c>
      <c r="I71" s="24"/>
      <c r="J71" s="9">
        <v>9.1020700941887132</v>
      </c>
      <c r="K71" s="9">
        <v>9.2933441487308333</v>
      </c>
      <c r="L71" s="22">
        <v>276.59001002062274</v>
      </c>
      <c r="M71" s="22">
        <v>282.40236832099089</v>
      </c>
      <c r="N71" s="22">
        <v>839.74348975334931</v>
      </c>
    </row>
    <row r="72" spans="2:29" x14ac:dyDescent="0.25">
      <c r="B72" s="37">
        <v>68</v>
      </c>
      <c r="D72" s="9">
        <v>9.9389068071617324</v>
      </c>
      <c r="E72" s="9">
        <v>10.167538067456823</v>
      </c>
      <c r="F72" s="9">
        <v>297.57800153763498</v>
      </c>
      <c r="G72" s="9">
        <v>304.42338552680962</v>
      </c>
      <c r="H72" s="9">
        <v>1003.7192957811801</v>
      </c>
      <c r="I72" s="24"/>
      <c r="J72" s="9">
        <v>9.2379218866392936</v>
      </c>
      <c r="K72" s="9">
        <v>9.4320507778163662</v>
      </c>
      <c r="L72" s="22">
        <v>276.59001002062274</v>
      </c>
      <c r="M72" s="22">
        <v>282.40236832099077</v>
      </c>
      <c r="N72" s="22">
        <v>852.27697467504083</v>
      </c>
    </row>
    <row r="73" spans="2:29" x14ac:dyDescent="0.25">
      <c r="B73" s="37">
        <v>69</v>
      </c>
      <c r="D73" s="9">
        <v>10.08729673671875</v>
      </c>
      <c r="E73" s="9">
        <v>10.319290810736558</v>
      </c>
      <c r="F73" s="9">
        <v>297.64378797770672</v>
      </c>
      <c r="G73" s="9">
        <v>304.48918935543026</v>
      </c>
      <c r="H73" s="9">
        <v>1018.4824598045901</v>
      </c>
      <c r="I73" s="24"/>
      <c r="J73" s="9">
        <v>9.3737736790898705</v>
      </c>
      <c r="K73" s="9">
        <v>9.5707574069018939</v>
      </c>
      <c r="L73" s="22">
        <v>276.59001002062269</v>
      </c>
      <c r="M73" s="22">
        <v>282.40236832099049</v>
      </c>
      <c r="N73" s="22">
        <v>864.81045959673395</v>
      </c>
      <c r="R73" s="29"/>
      <c r="S73" s="29"/>
      <c r="T73" s="29"/>
      <c r="U73" s="29"/>
    </row>
    <row r="74" spans="2:29" x14ac:dyDescent="0.25">
      <c r="B74" s="37">
        <v>70</v>
      </c>
      <c r="D74" s="9">
        <v>10.233221547962367</v>
      </c>
      <c r="E74" s="9">
        <v>10.468579700511837</v>
      </c>
      <c r="F74" s="9">
        <v>297.63599617721553</v>
      </c>
      <c r="G74" s="9">
        <v>304.48145123398001</v>
      </c>
      <c r="H74" s="9">
        <v>1033.2511743824571</v>
      </c>
      <c r="I74" s="24"/>
      <c r="J74" s="9">
        <v>9.5096254715404438</v>
      </c>
      <c r="K74" s="9">
        <v>9.7094640359874411</v>
      </c>
      <c r="L74" s="22">
        <v>276.59001002062263</v>
      </c>
      <c r="M74" s="22">
        <v>282.40236832099089</v>
      </c>
      <c r="N74" s="22">
        <v>877.34394451842525</v>
      </c>
    </row>
    <row r="75" spans="2:29" x14ac:dyDescent="0.25">
      <c r="B75" s="37">
        <v>71</v>
      </c>
      <c r="D75" s="9">
        <v>10.376725607377731</v>
      </c>
      <c r="E75" s="9">
        <v>10.615445586481945</v>
      </c>
      <c r="F75" s="9">
        <v>297.55900731223056</v>
      </c>
      <c r="G75" s="9">
        <v>304.40444995912321</v>
      </c>
      <c r="H75" s="9">
        <v>1048.0100062658021</v>
      </c>
      <c r="I75" s="24"/>
      <c r="J75" s="9">
        <v>9.6454772639910225</v>
      </c>
      <c r="K75" s="9">
        <v>9.8481706650729688</v>
      </c>
      <c r="L75" s="22">
        <v>276.59001002062263</v>
      </c>
      <c r="M75" s="22">
        <v>282.40236832099072</v>
      </c>
      <c r="N75" s="22">
        <v>889.87742944011711</v>
      </c>
      <c r="O75" s="28"/>
    </row>
    <row r="76" spans="2:29" x14ac:dyDescent="0.25">
      <c r="B76" s="37">
        <v>72</v>
      </c>
      <c r="D76" s="9">
        <v>10.523355194702958</v>
      </c>
      <c r="E76" s="9">
        <v>10.765438049227885</v>
      </c>
      <c r="F76" s="9">
        <v>297.57253865584028</v>
      </c>
      <c r="G76" s="9">
        <v>304.41799889672393</v>
      </c>
      <c r="H76" s="9">
        <v>1062.7734410479663</v>
      </c>
      <c r="I76" s="24"/>
      <c r="J76" s="9">
        <v>9.7813290564416047</v>
      </c>
      <c r="K76" s="9">
        <v>9.9868772941585018</v>
      </c>
      <c r="L76" s="22">
        <v>276.59001002062274</v>
      </c>
      <c r="M76" s="22">
        <v>282.4023683209906</v>
      </c>
      <c r="N76" s="22">
        <v>902.41091436180852</v>
      </c>
    </row>
    <row r="77" spans="2:29" x14ac:dyDescent="0.25">
      <c r="B77" s="37">
        <v>73</v>
      </c>
      <c r="D77" s="9">
        <v>10.673758020173413</v>
      </c>
      <c r="E77" s="9">
        <v>10.919204737287011</v>
      </c>
      <c r="F77" s="9">
        <v>297.69093482723497</v>
      </c>
      <c r="G77" s="9">
        <v>304.53643971218042</v>
      </c>
      <c r="H77" s="9">
        <v>1077.5412079701939</v>
      </c>
      <c r="I77" s="24"/>
      <c r="J77" s="9">
        <v>9.9171808488921798</v>
      </c>
      <c r="K77" s="9">
        <v>10.125583923244038</v>
      </c>
      <c r="L77" s="22">
        <v>276.59001002062257</v>
      </c>
      <c r="M77" s="22">
        <v>282.4023683209906</v>
      </c>
      <c r="N77" s="22">
        <v>914.94439928349959</v>
      </c>
    </row>
    <row r="78" spans="2:29" x14ac:dyDescent="0.25">
      <c r="B78" s="37">
        <v>74</v>
      </c>
      <c r="D78" s="9">
        <v>10.820723465018132</v>
      </c>
      <c r="E78" s="9">
        <v>11.069533211797436</v>
      </c>
      <c r="F78" s="9">
        <v>297.71155813336725</v>
      </c>
      <c r="G78" s="9">
        <v>304.55708353949234</v>
      </c>
      <c r="H78" s="9">
        <v>1092.3053196492433</v>
      </c>
      <c r="I78" s="24"/>
      <c r="J78" s="9">
        <v>10.05303264134276</v>
      </c>
      <c r="K78" s="9">
        <v>10.264290552329573</v>
      </c>
      <c r="L78" s="22">
        <v>276.59001002062286</v>
      </c>
      <c r="M78" s="22">
        <v>282.40236832099077</v>
      </c>
      <c r="N78" s="22">
        <v>927.47788420519259</v>
      </c>
    </row>
    <row r="79" spans="2:29" x14ac:dyDescent="0.25">
      <c r="B79" s="37">
        <v>75</v>
      </c>
      <c r="D79" s="9">
        <v>10.959095853054373</v>
      </c>
      <c r="E79" s="9">
        <v>11.211267858274411</v>
      </c>
      <c r="F79" s="9">
        <v>297.49836221125554</v>
      </c>
      <c r="G79" s="9">
        <v>304.34388665546243</v>
      </c>
      <c r="H79" s="9">
        <v>1107.0660468438682</v>
      </c>
      <c r="I79" s="24"/>
      <c r="J79" s="9">
        <v>10.188884433793342</v>
      </c>
      <c r="K79" s="9">
        <v>10.402997181415111</v>
      </c>
      <c r="L79" s="22">
        <v>276.5900100206228</v>
      </c>
      <c r="M79" s="22">
        <v>282.40236832099072</v>
      </c>
      <c r="N79" s="22">
        <v>940.01136912688389</v>
      </c>
      <c r="AB79" s="29"/>
      <c r="AC79" s="29"/>
    </row>
    <row r="80" spans="2:29" x14ac:dyDescent="0.25">
      <c r="B80" s="37">
        <v>76</v>
      </c>
      <c r="D80" s="9">
        <v>11.114164918485974</v>
      </c>
      <c r="E80" s="9">
        <v>11.36970078629469</v>
      </c>
      <c r="F80" s="9">
        <v>297.73806505207148</v>
      </c>
      <c r="G80" s="9">
        <v>304.58363153329412</v>
      </c>
      <c r="H80" s="9">
        <v>1121.8338137660955</v>
      </c>
      <c r="I80" s="24"/>
      <c r="J80" s="9">
        <v>10.324736226243914</v>
      </c>
      <c r="K80" s="9">
        <v>10.54170381050065</v>
      </c>
      <c r="L80" s="22">
        <v>276.59001002062269</v>
      </c>
      <c r="M80" s="22">
        <v>282.40236832099089</v>
      </c>
      <c r="N80" s="22">
        <v>952.54485404857564</v>
      </c>
      <c r="AB80" s="29"/>
      <c r="AC80" s="29"/>
    </row>
    <row r="81" spans="2:29" x14ac:dyDescent="0.25">
      <c r="B81" s="37">
        <v>77</v>
      </c>
      <c r="D81" s="9">
        <v>11.256701949695755</v>
      </c>
      <c r="E81" s="9">
        <v>11.51559964405922</v>
      </c>
      <c r="F81" s="9">
        <v>297.64018040871878</v>
      </c>
      <c r="G81" s="9">
        <v>304.48573400000186</v>
      </c>
      <c r="H81" s="9">
        <v>1136.5926456494403</v>
      </c>
      <c r="I81" s="24"/>
      <c r="J81" s="9">
        <v>10.460588018694491</v>
      </c>
      <c r="K81" s="9">
        <v>10.680410439586179</v>
      </c>
      <c r="L81" s="22">
        <v>276.59001002062257</v>
      </c>
      <c r="M81" s="22">
        <v>282.4023683209906</v>
      </c>
      <c r="N81" s="22">
        <v>965.07833897026717</v>
      </c>
      <c r="AB81" s="29"/>
      <c r="AC81" s="29"/>
    </row>
    <row r="82" spans="2:29" x14ac:dyDescent="0.25">
      <c r="B82" s="37">
        <v>78</v>
      </c>
      <c r="D82" s="9">
        <v>11.401594291356592</v>
      </c>
      <c r="E82" s="9">
        <v>11.663856064251714</v>
      </c>
      <c r="F82" s="9">
        <v>297.60628432773734</v>
      </c>
      <c r="G82" s="9">
        <v>304.45188414106275</v>
      </c>
      <c r="H82" s="9">
        <v>1151.3613602273062</v>
      </c>
      <c r="I82" s="24"/>
      <c r="J82" s="9">
        <v>10.596439811145069</v>
      </c>
      <c r="K82" s="9">
        <v>10.81911706867171</v>
      </c>
      <c r="L82" s="22">
        <v>276.5900100206228</v>
      </c>
      <c r="M82" s="22">
        <v>282.40236832099072</v>
      </c>
      <c r="N82" s="22">
        <v>977.61182389195858</v>
      </c>
      <c r="AB82" s="29"/>
      <c r="AC82" s="29"/>
    </row>
    <row r="83" spans="2:29" x14ac:dyDescent="0.25">
      <c r="B83" s="37">
        <v>79</v>
      </c>
      <c r="D83" s="9">
        <v>11.547857043855146</v>
      </c>
      <c r="E83" s="9">
        <v>11.813480489060028</v>
      </c>
      <c r="F83" s="9">
        <v>297.60856427032951</v>
      </c>
      <c r="G83" s="9">
        <v>304.45414712295309</v>
      </c>
      <c r="H83" s="9">
        <v>1166.1195152137693</v>
      </c>
      <c r="I83" s="24"/>
      <c r="J83" s="9">
        <v>10.732291603595652</v>
      </c>
      <c r="K83" s="9">
        <v>10.957823697757252</v>
      </c>
      <c r="L83" s="22">
        <v>276.5900100206228</v>
      </c>
      <c r="M83" s="22">
        <v>282.40236832099077</v>
      </c>
      <c r="N83" s="22">
        <v>990.14530881365181</v>
      </c>
      <c r="AB83" s="29"/>
      <c r="AC83" s="29"/>
    </row>
    <row r="84" spans="2:29" x14ac:dyDescent="0.25">
      <c r="B84" s="37">
        <v>80</v>
      </c>
      <c r="D84" s="9">
        <v>11.698817680764106</v>
      </c>
      <c r="E84" s="9">
        <v>11.967806345913612</v>
      </c>
      <c r="F84" s="9">
        <v>297.73034654006688</v>
      </c>
      <c r="G84" s="9">
        <v>304.57600314192968</v>
      </c>
      <c r="H84" s="9">
        <v>1180.8932388285828</v>
      </c>
      <c r="I84" s="24"/>
      <c r="J84" s="9">
        <v>10.868143396046229</v>
      </c>
      <c r="K84" s="9">
        <v>11.096530326842782</v>
      </c>
      <c r="L84" s="22">
        <v>276.59001002062274</v>
      </c>
      <c r="M84" s="22">
        <v>282.4023683209906</v>
      </c>
      <c r="N84" s="22">
        <v>1002.6787937353431</v>
      </c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81</v>
      </c>
      <c r="D85" s="9">
        <v>11.842049293153485</v>
      </c>
      <c r="E85" s="9">
        <v>12.114399630612748</v>
      </c>
      <c r="F85" s="9">
        <v>297.65484958426845</v>
      </c>
      <c r="G85" s="9">
        <v>304.50048894311914</v>
      </c>
      <c r="H85" s="9">
        <v>1195.651393815046</v>
      </c>
      <c r="I85" s="24"/>
      <c r="J85" s="9">
        <v>11.003995188496802</v>
      </c>
      <c r="K85" s="9">
        <v>11.235236955928318</v>
      </c>
      <c r="L85" s="22">
        <v>276.59001002062263</v>
      </c>
      <c r="M85" s="22">
        <v>282.40236832099066</v>
      </c>
      <c r="N85" s="22">
        <v>1015.2122786570349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82</v>
      </c>
      <c r="D86" s="9">
        <v>11.984605355840584</v>
      </c>
      <c r="E86" s="9">
        <v>12.260318568720548</v>
      </c>
      <c r="F86" s="9">
        <v>297.56442086992189</v>
      </c>
      <c r="G86" s="9">
        <v>304.41007327822831</v>
      </c>
      <c r="H86" s="9">
        <v>1210.4148285972078</v>
      </c>
      <c r="I86" s="24"/>
      <c r="J86" s="9">
        <v>11.139846980947384</v>
      </c>
      <c r="K86" s="9">
        <v>11.373943585013851</v>
      </c>
      <c r="L86" s="22">
        <v>276.5900100206228</v>
      </c>
      <c r="M86" s="22">
        <v>282.40236832099066</v>
      </c>
      <c r="N86" s="22">
        <v>1027.7457635787264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83</v>
      </c>
      <c r="D87" s="9">
        <v>12.138190774498128</v>
      </c>
      <c r="E87" s="9">
        <v>12.417268189305757</v>
      </c>
      <c r="F87" s="9">
        <v>297.74671844474392</v>
      </c>
      <c r="G87" s="9">
        <v>304.59241612693819</v>
      </c>
      <c r="H87" s="9">
        <v>1225.1840846925834</v>
      </c>
      <c r="I87" s="24"/>
      <c r="J87" s="9">
        <v>11.275698773397957</v>
      </c>
      <c r="K87" s="9">
        <v>11.512650214099381</v>
      </c>
      <c r="L87" s="22">
        <v>276.59001002062263</v>
      </c>
      <c r="M87" s="22">
        <v>282.40236832099049</v>
      </c>
      <c r="N87" s="22">
        <v>1040.2792485004177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84</v>
      </c>
      <c r="D88" s="9">
        <v>12.281387149767401</v>
      </c>
      <c r="E88" s="9">
        <v>12.563826637921759</v>
      </c>
      <c r="F88" s="9">
        <v>297.67286883758595</v>
      </c>
      <c r="G88" s="9">
        <v>304.51855912376175</v>
      </c>
      <c r="H88" s="9">
        <v>1239.9439996109443</v>
      </c>
      <c r="I88" s="24"/>
      <c r="J88" s="9">
        <v>11.411550565848538</v>
      </c>
      <c r="K88" s="9">
        <v>11.651356843184921</v>
      </c>
      <c r="L88" s="22">
        <v>276.59001002062269</v>
      </c>
      <c r="M88" s="22">
        <v>282.4023683209906</v>
      </c>
      <c r="N88" s="22">
        <v>1052.8127334221103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85</v>
      </c>
      <c r="D89" s="9">
        <v>12.422967289705056</v>
      </c>
      <c r="E89" s="9">
        <v>12.708769653280143</v>
      </c>
      <c r="F89" s="9">
        <v>297.56204387178809</v>
      </c>
      <c r="G89" s="9">
        <v>304.40774614770623</v>
      </c>
      <c r="H89" s="9">
        <v>1254.7074343931092</v>
      </c>
      <c r="I89" s="24"/>
      <c r="J89" s="9">
        <v>11.547402358299118</v>
      </c>
      <c r="K89" s="9">
        <v>11.790063472270454</v>
      </c>
      <c r="L89" s="22">
        <v>276.5900100206228</v>
      </c>
      <c r="M89" s="22">
        <v>282.40236832099066</v>
      </c>
      <c r="N89" s="22">
        <v>1065.3462183438005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86</v>
      </c>
      <c r="D90" s="9">
        <v>12.577481134886586</v>
      </c>
      <c r="E90" s="9">
        <v>12.866647700389317</v>
      </c>
      <c r="F90" s="9">
        <v>297.75998948967867</v>
      </c>
      <c r="G90" s="9">
        <v>304.60573488030661</v>
      </c>
      <c r="H90" s="9">
        <v>1269.4766904884848</v>
      </c>
      <c r="I90" s="24"/>
      <c r="J90" s="9">
        <v>11.683254150749695</v>
      </c>
      <c r="K90" s="9">
        <v>11.928770101355985</v>
      </c>
      <c r="L90" s="22">
        <v>276.59001002062274</v>
      </c>
      <c r="M90" s="22">
        <v>282.40236832099055</v>
      </c>
      <c r="N90" s="22">
        <v>1077.8797032654932</v>
      </c>
      <c r="V90" s="29"/>
      <c r="W90" s="29"/>
      <c r="X90" s="29"/>
      <c r="Y90" s="29"/>
      <c r="Z90" s="29"/>
      <c r="AA90" s="29"/>
    </row>
    <row r="91" spans="2:29" x14ac:dyDescent="0.25">
      <c r="B91" s="37">
        <v>87</v>
      </c>
      <c r="D91" s="9">
        <v>12.72075523307887</v>
      </c>
      <c r="E91" s="9">
        <v>13.013283470891373</v>
      </c>
      <c r="F91" s="9">
        <v>297.6903527471456</v>
      </c>
      <c r="G91" s="9">
        <v>304.53608106337447</v>
      </c>
      <c r="H91" s="9">
        <v>1284.2348454749438</v>
      </c>
      <c r="I91" s="24"/>
      <c r="J91" s="9">
        <v>11.819105943200269</v>
      </c>
      <c r="K91" s="9">
        <v>12.067476730441527</v>
      </c>
      <c r="L91" s="22">
        <v>276.59001002062263</v>
      </c>
      <c r="M91" s="22">
        <v>282.40236832099072</v>
      </c>
      <c r="N91" s="22">
        <v>1090.4131881871863</v>
      </c>
      <c r="V91" s="29"/>
      <c r="W91" s="29"/>
      <c r="X91" s="29"/>
      <c r="Y91" s="29"/>
      <c r="Z91" s="29"/>
      <c r="AA91" s="29"/>
    </row>
    <row r="92" spans="2:29" x14ac:dyDescent="0.25">
      <c r="B92" s="37">
        <v>88</v>
      </c>
      <c r="D92" s="9">
        <v>12.862697809307141</v>
      </c>
      <c r="E92" s="9">
        <v>13.158589940557313</v>
      </c>
      <c r="F92" s="9">
        <v>297.59149255368044</v>
      </c>
      <c r="G92" s="9">
        <v>304.43725557159985</v>
      </c>
      <c r="H92" s="9">
        <v>1299.0027477765498</v>
      </c>
      <c r="I92" s="24"/>
      <c r="J92" s="9">
        <v>11.954957735650847</v>
      </c>
      <c r="K92" s="9">
        <v>12.206183359527065</v>
      </c>
      <c r="L92" s="22">
        <v>276.59001002062263</v>
      </c>
      <c r="M92" s="22">
        <v>282.40236832099077</v>
      </c>
      <c r="N92" s="22">
        <v>1102.9466731088758</v>
      </c>
      <c r="V92" s="29"/>
      <c r="W92" s="29"/>
      <c r="X92" s="29"/>
      <c r="Y92" s="29"/>
      <c r="Z92" s="29"/>
      <c r="AA92" s="29"/>
    </row>
    <row r="93" spans="2:29" x14ac:dyDescent="0.25">
      <c r="B93" s="37">
        <v>89</v>
      </c>
      <c r="D93" s="9">
        <v>13.012880299236356</v>
      </c>
      <c r="E93" s="9">
        <v>13.312135429303225</v>
      </c>
      <c r="F93" s="9">
        <v>297.68335064725159</v>
      </c>
      <c r="G93" s="9">
        <v>304.52912712165079</v>
      </c>
      <c r="H93" s="9">
        <v>1313.7667240762219</v>
      </c>
      <c r="I93" s="24"/>
      <c r="J93" s="9">
        <v>12.090809528101431</v>
      </c>
      <c r="K93" s="9">
        <v>12.344889988612595</v>
      </c>
      <c r="L93" s="22">
        <v>276.5900100206228</v>
      </c>
      <c r="M93" s="22">
        <v>282.40236832099066</v>
      </c>
      <c r="N93" s="22">
        <v>1115.4801580305696</v>
      </c>
      <c r="V93" s="29"/>
      <c r="W93" s="29"/>
      <c r="X93" s="29"/>
      <c r="Y93" s="29"/>
      <c r="Z93" s="29"/>
      <c r="AA93" s="29"/>
    </row>
    <row r="94" spans="2:29" x14ac:dyDescent="0.25">
      <c r="B94" s="37">
        <v>90</v>
      </c>
      <c r="D94" s="9">
        <v>13.16563314974675</v>
      </c>
      <c r="E94" s="9">
        <v>13.468252358345284</v>
      </c>
      <c r="F94" s="9">
        <v>297.83131382687975</v>
      </c>
      <c r="G94" s="9">
        <v>304.67712788390332</v>
      </c>
      <c r="H94" s="9">
        <v>1328.5354386540876</v>
      </c>
      <c r="I94" s="24"/>
      <c r="J94" s="9">
        <v>12.226661320552013</v>
      </c>
      <c r="K94" s="9">
        <v>12.483596617698129</v>
      </c>
      <c r="L94" s="22">
        <v>276.59001002062291</v>
      </c>
      <c r="M94" s="22">
        <v>282.40236832099066</v>
      </c>
      <c r="N94" s="22">
        <v>1128.0136429522618</v>
      </c>
      <c r="V94" s="29"/>
      <c r="W94" s="29"/>
      <c r="X94" s="29"/>
      <c r="Y94" s="29"/>
      <c r="Z94" s="29"/>
      <c r="AA94" s="29"/>
    </row>
    <row r="95" spans="2:29" x14ac:dyDescent="0.25">
      <c r="B95" s="37">
        <v>91</v>
      </c>
      <c r="D95" s="9">
        <v>13.303634885894198</v>
      </c>
      <c r="E95" s="9">
        <v>13.609615766802486</v>
      </c>
      <c r="F95" s="9">
        <v>297.64599420566151</v>
      </c>
      <c r="G95" s="9">
        <v>304.49179118423291</v>
      </c>
      <c r="H95" s="9">
        <v>1343.2935936405474</v>
      </c>
      <c r="I95" s="24"/>
      <c r="J95" s="9">
        <v>12.362513113002583</v>
      </c>
      <c r="K95" s="9">
        <v>12.622303246783664</v>
      </c>
      <c r="L95" s="22">
        <v>276.59001002062269</v>
      </c>
      <c r="M95" s="22">
        <v>282.4023683209906</v>
      </c>
      <c r="N95" s="22">
        <v>1140.5471278739517</v>
      </c>
    </row>
    <row r="96" spans="2:29" x14ac:dyDescent="0.25">
      <c r="B96" s="37">
        <v>92</v>
      </c>
      <c r="D96" s="9">
        <v>13.449581667179769</v>
      </c>
      <c r="E96" s="9">
        <v>13.758924775679802</v>
      </c>
      <c r="F96" s="9">
        <v>297.64052788019927</v>
      </c>
      <c r="G96" s="9">
        <v>304.48632044003273</v>
      </c>
      <c r="H96" s="9">
        <v>1358.0541854557971</v>
      </c>
      <c r="I96" s="24"/>
      <c r="J96" s="9">
        <v>12.49836490545316</v>
      </c>
      <c r="K96" s="9">
        <v>12.761009875869197</v>
      </c>
      <c r="L96" s="22">
        <v>276.59001002062269</v>
      </c>
      <c r="M96" s="22">
        <v>282.4023683209906</v>
      </c>
      <c r="N96" s="22">
        <v>1153.080612795645</v>
      </c>
    </row>
    <row r="97" spans="2:14" x14ac:dyDescent="0.25">
      <c r="B97" s="37">
        <v>93</v>
      </c>
      <c r="D97" s="9">
        <v>13.598703887640507</v>
      </c>
      <c r="E97" s="9">
        <v>13.911411043823206</v>
      </c>
      <c r="F97" s="9">
        <v>297.7046962613864</v>
      </c>
      <c r="G97" s="9">
        <v>304.55052434318929</v>
      </c>
      <c r="H97" s="9">
        <v>1372.8227646542848</v>
      </c>
      <c r="I97" s="24"/>
      <c r="J97" s="9">
        <v>12.634216697903735</v>
      </c>
      <c r="K97" s="9">
        <v>12.899716504954737</v>
      </c>
      <c r="L97" s="22">
        <v>276.59001002062263</v>
      </c>
      <c r="M97" s="22">
        <v>282.40236832099072</v>
      </c>
      <c r="N97" s="22">
        <v>1165.6140977173347</v>
      </c>
    </row>
    <row r="98" spans="2:14" x14ac:dyDescent="0.25">
      <c r="B98" s="37">
        <v>94</v>
      </c>
      <c r="D98" s="9">
        <v>13.743299177155555</v>
      </c>
      <c r="E98" s="9">
        <v>14.059369208758952</v>
      </c>
      <c r="F98" s="9">
        <v>297.66944946278846</v>
      </c>
      <c r="G98" s="9">
        <v>304.5152869204681</v>
      </c>
      <c r="H98" s="9">
        <v>1387.5861994364486</v>
      </c>
      <c r="I98" s="24"/>
      <c r="J98" s="9">
        <v>12.770068490354316</v>
      </c>
      <c r="K98" s="9">
        <v>13.03842313404027</v>
      </c>
      <c r="L98" s="22">
        <v>276.59001002062274</v>
      </c>
      <c r="M98" s="22">
        <v>282.40236832099077</v>
      </c>
      <c r="N98" s="22">
        <v>1178.1475826390274</v>
      </c>
    </row>
    <row r="99" spans="2:14" x14ac:dyDescent="0.25">
      <c r="B99" s="37">
        <v>95</v>
      </c>
      <c r="D99" s="9">
        <v>13.888246354538989</v>
      </c>
      <c r="E99" s="9">
        <v>14.207679415808101</v>
      </c>
      <c r="F99" s="9">
        <v>297.6424860990976</v>
      </c>
      <c r="G99" s="9">
        <v>304.48833604093068</v>
      </c>
      <c r="H99" s="9">
        <v>1402.350311115498</v>
      </c>
      <c r="I99" s="24"/>
      <c r="J99" s="9">
        <v>12.905920282804898</v>
      </c>
      <c r="K99" s="9">
        <v>13.177129763125803</v>
      </c>
      <c r="L99" s="22">
        <v>276.59001002062291</v>
      </c>
      <c r="M99" s="22">
        <v>282.40236832099077</v>
      </c>
      <c r="N99" s="22">
        <v>1190.681067560721</v>
      </c>
    </row>
    <row r="100" spans="2:14" x14ac:dyDescent="0.25">
      <c r="B100" s="37">
        <v>96</v>
      </c>
      <c r="D100" s="9">
        <v>14.039293320018016</v>
      </c>
      <c r="E100" s="9">
        <v>14.362090243875789</v>
      </c>
      <c r="F100" s="9">
        <v>297.74544882852348</v>
      </c>
      <c r="G100" s="9">
        <v>304.59132865906014</v>
      </c>
      <c r="H100" s="9">
        <v>1417.1180780377258</v>
      </c>
      <c r="I100" s="24"/>
      <c r="J100" s="9">
        <v>13.041772075255466</v>
      </c>
      <c r="K100" s="9">
        <v>13.315836392211338</v>
      </c>
      <c r="L100" s="22">
        <v>276.59001002062263</v>
      </c>
      <c r="M100" s="22">
        <v>282.40236832099072</v>
      </c>
      <c r="N100" s="22">
        <v>1203.2145524824111</v>
      </c>
    </row>
    <row r="101" spans="2:14" x14ac:dyDescent="0.25">
      <c r="B101" s="37">
        <v>97</v>
      </c>
      <c r="D101" s="9">
        <v>14.180019830452073</v>
      </c>
      <c r="E101" s="9">
        <v>14.506179629730553</v>
      </c>
      <c r="F101" s="9">
        <v>297.62966877579544</v>
      </c>
      <c r="G101" s="9">
        <v>304.47555715874131</v>
      </c>
      <c r="H101" s="9">
        <v>1431.881512819891</v>
      </c>
      <c r="I101" s="24"/>
      <c r="J101" s="9">
        <v>13.177623867706053</v>
      </c>
      <c r="K101" s="9">
        <v>13.454543021296873</v>
      </c>
      <c r="L101" s="22">
        <v>276.5900100206228</v>
      </c>
      <c r="M101" s="22">
        <v>282.40236832099072</v>
      </c>
      <c r="N101" s="22">
        <v>1215.7480374041043</v>
      </c>
    </row>
    <row r="102" spans="2:14" x14ac:dyDescent="0.25">
      <c r="B102" s="37">
        <v>98</v>
      </c>
      <c r="D102" s="9">
        <v>14.326909667062152</v>
      </c>
      <c r="E102" s="9">
        <v>14.656432496006344</v>
      </c>
      <c r="F102" s="9">
        <v>297.64429586455998</v>
      </c>
      <c r="G102" s="9">
        <v>304.49019582984562</v>
      </c>
      <c r="H102" s="9">
        <v>1446.6456244989374</v>
      </c>
      <c r="I102" s="24"/>
      <c r="J102" s="9">
        <v>13.313475660156628</v>
      </c>
      <c r="K102" s="9">
        <v>13.593249650382411</v>
      </c>
      <c r="L102" s="22">
        <v>276.59001002062274</v>
      </c>
      <c r="M102" s="22">
        <v>282.40236832099072</v>
      </c>
      <c r="N102" s="22">
        <v>1228.2815223257942</v>
      </c>
    </row>
    <row r="103" spans="2:14" x14ac:dyDescent="0.25">
      <c r="B103" s="37">
        <v>99</v>
      </c>
      <c r="D103" s="9">
        <v>14.480395609648273</v>
      </c>
      <c r="E103" s="9">
        <v>14.813282486275133</v>
      </c>
      <c r="F103" s="9">
        <v>297.7942786275745</v>
      </c>
      <c r="G103" s="9">
        <v>304.64021087707954</v>
      </c>
      <c r="H103" s="9">
        <v>1461.4142036974274</v>
      </c>
      <c r="I103" s="24"/>
      <c r="J103" s="9">
        <v>13.449327452607211</v>
      </c>
      <c r="K103" s="9">
        <v>13.731956279467949</v>
      </c>
      <c r="L103" s="22">
        <v>276.5900100206228</v>
      </c>
      <c r="M103" s="22">
        <v>282.40236832099083</v>
      </c>
      <c r="N103" s="22">
        <v>1240.8150072474871</v>
      </c>
    </row>
    <row r="104" spans="2:14" x14ac:dyDescent="0.25">
      <c r="B104" s="37">
        <v>100</v>
      </c>
      <c r="D104" s="9">
        <v>14.622139021066713</v>
      </c>
      <c r="E104" s="9">
        <v>14.958388588020284</v>
      </c>
      <c r="F104" s="9">
        <v>297.70218746514433</v>
      </c>
      <c r="G104" s="9">
        <v>304.54812371784061</v>
      </c>
      <c r="H104" s="9">
        <v>1476.1768262033286</v>
      </c>
      <c r="I104" s="24"/>
      <c r="J104" s="9">
        <v>13.585179245057782</v>
      </c>
      <c r="K104" s="9">
        <v>13.870662908553475</v>
      </c>
      <c r="L104" s="22">
        <v>276.59001002062263</v>
      </c>
      <c r="M104" s="22">
        <v>282.4023683209906</v>
      </c>
      <c r="N104" s="22">
        <v>1253.3484921691797</v>
      </c>
    </row>
    <row r="105" spans="2:14" x14ac:dyDescent="0.25">
      <c r="B105" s="37">
        <v>101</v>
      </c>
      <c r="D105" s="9">
        <v>14.770001033784094</v>
      </c>
      <c r="E105" s="9">
        <v>15.109613013423406</v>
      </c>
      <c r="F105" s="9">
        <v>297.73525930896807</v>
      </c>
      <c r="G105" s="9">
        <v>304.58119388886814</v>
      </c>
      <c r="H105" s="9">
        <v>1490.9382302948381</v>
      </c>
      <c r="I105" s="24"/>
      <c r="J105" s="9">
        <v>13.721031037508359</v>
      </c>
      <c r="K105" s="9">
        <v>14.009369537639012</v>
      </c>
      <c r="L105" s="22">
        <v>276.59001002062269</v>
      </c>
      <c r="M105" s="22">
        <v>282.40236832099072</v>
      </c>
      <c r="N105" s="22">
        <v>1265.8819770908699</v>
      </c>
    </row>
    <row r="106" spans="2:14" x14ac:dyDescent="0.25">
      <c r="B106" s="37">
        <v>102</v>
      </c>
      <c r="D106" s="9">
        <v>14.919013177679231</v>
      </c>
      <c r="E106" s="9">
        <v>15.261989205001207</v>
      </c>
      <c r="F106" s="9">
        <v>297.79063985376337</v>
      </c>
      <c r="G106" s="9">
        <v>304.63660542898788</v>
      </c>
      <c r="H106" s="9">
        <v>1505.7068094933288</v>
      </c>
      <c r="I106" s="24"/>
      <c r="J106" s="9">
        <v>13.856882829958943</v>
      </c>
      <c r="K106" s="9">
        <v>14.148076166724554</v>
      </c>
      <c r="L106" s="22">
        <v>276.59001002062274</v>
      </c>
      <c r="M106" s="22">
        <v>282.40236832099072</v>
      </c>
      <c r="N106" s="22">
        <v>1278.4154620125628</v>
      </c>
    </row>
    <row r="107" spans="2:14" x14ac:dyDescent="0.25">
      <c r="B107" s="37">
        <v>103</v>
      </c>
      <c r="D107" s="9">
        <v>15.063623508294905</v>
      </c>
      <c r="E107" s="9">
        <v>15.409962411037586</v>
      </c>
      <c r="F107" s="9">
        <v>297.75793578144209</v>
      </c>
      <c r="G107" s="9">
        <v>304.60390857840451</v>
      </c>
      <c r="H107" s="9">
        <v>1520.4702442754894</v>
      </c>
      <c r="I107" s="24"/>
      <c r="J107" s="9">
        <v>13.992734622409518</v>
      </c>
      <c r="K107" s="9">
        <v>14.286782795810087</v>
      </c>
      <c r="L107" s="22">
        <v>276.59001002062269</v>
      </c>
      <c r="M107" s="22">
        <v>282.40236832099066</v>
      </c>
      <c r="N107" s="22">
        <v>1290.9489469342525</v>
      </c>
    </row>
    <row r="108" spans="2:14" x14ac:dyDescent="0.25">
      <c r="B108" s="37">
        <v>104</v>
      </c>
      <c r="D108" s="9">
        <v>15.20160733131083</v>
      </c>
      <c r="E108" s="9">
        <v>15.551307875514265</v>
      </c>
      <c r="F108" s="9">
        <v>297.59613599238264</v>
      </c>
      <c r="G108" s="9">
        <v>304.44209171543451</v>
      </c>
      <c r="H108" s="9">
        <v>1535.2282638825745</v>
      </c>
      <c r="I108" s="24"/>
      <c r="J108" s="9">
        <v>14.128586414860097</v>
      </c>
      <c r="K108" s="9">
        <v>14.425489424895618</v>
      </c>
      <c r="L108" s="22">
        <v>276.59001002062274</v>
      </c>
      <c r="M108" s="22">
        <v>282.40236832099072</v>
      </c>
      <c r="N108" s="22">
        <v>1303.4824318559458</v>
      </c>
    </row>
    <row r="109" spans="2:14" x14ac:dyDescent="0.25">
      <c r="B109" s="37">
        <v>105</v>
      </c>
      <c r="D109" s="9">
        <v>15.362355522797756</v>
      </c>
      <c r="E109" s="9">
        <v>15.71542131779481</v>
      </c>
      <c r="F109" s="9">
        <v>297.87882328329658</v>
      </c>
      <c r="G109" s="9">
        <v>304.72483224326567</v>
      </c>
      <c r="H109" s="9">
        <v>1550.0021228767666</v>
      </c>
      <c r="I109" s="24"/>
      <c r="J109" s="9">
        <v>14.264438207310667</v>
      </c>
      <c r="K109" s="9">
        <v>14.564196053981153</v>
      </c>
      <c r="L109" s="22">
        <v>276.59001002062257</v>
      </c>
      <c r="M109" s="22">
        <v>282.40236832099072</v>
      </c>
      <c r="N109" s="22">
        <v>1316.0159167776387</v>
      </c>
    </row>
    <row r="110" spans="2:14" x14ac:dyDescent="0.25">
      <c r="B110" s="37">
        <v>106</v>
      </c>
      <c r="D110" s="9">
        <v>15.497174635558217</v>
      </c>
      <c r="E110" s="9">
        <v>15.853602102865029</v>
      </c>
      <c r="F110" s="9">
        <v>297.65815048248703</v>
      </c>
      <c r="G110" s="9">
        <v>304.5041429420591</v>
      </c>
      <c r="H110" s="9">
        <v>1564.7602778632302</v>
      </c>
      <c r="I110" s="24"/>
      <c r="J110" s="9">
        <v>14.400289999761251</v>
      </c>
      <c r="K110" s="9">
        <v>14.702902683066689</v>
      </c>
      <c r="L110" s="22">
        <v>276.59001002062274</v>
      </c>
      <c r="M110" s="22">
        <v>282.40236832099072</v>
      </c>
      <c r="N110" s="22">
        <v>1328.5494016993289</v>
      </c>
    </row>
    <row r="111" spans="2:14" x14ac:dyDescent="0.25">
      <c r="B111" s="37">
        <v>107</v>
      </c>
      <c r="D111" s="9">
        <v>15.645858708672638</v>
      </c>
      <c r="E111" s="9">
        <v>16.005650408756111</v>
      </c>
      <c r="F111" s="9">
        <v>297.70542134719631</v>
      </c>
      <c r="G111" s="9">
        <v>304.55144633470314</v>
      </c>
      <c r="H111" s="9">
        <v>1579.5296693379805</v>
      </c>
      <c r="I111" s="24"/>
      <c r="J111" s="9">
        <v>14.536141792211835</v>
      </c>
      <c r="K111" s="9">
        <v>14.841609312152228</v>
      </c>
      <c r="L111" s="22">
        <v>276.5900100206228</v>
      </c>
      <c r="M111" s="22">
        <v>282.40236832099077</v>
      </c>
      <c r="N111" s="22">
        <v>1341.0828866210218</v>
      </c>
    </row>
    <row r="112" spans="2:14" x14ac:dyDescent="0.25">
      <c r="B112" s="37">
        <v>108</v>
      </c>
      <c r="D112" s="9">
        <v>15.795520711764066</v>
      </c>
      <c r="E112" s="9">
        <v>16.158675071325259</v>
      </c>
      <c r="F112" s="9">
        <v>297.7702523340015</v>
      </c>
      <c r="G112" s="9">
        <v>304.61627958793002</v>
      </c>
      <c r="H112" s="9">
        <v>1594.2921564645069</v>
      </c>
      <c r="I112" s="24"/>
      <c r="J112" s="9">
        <v>14.671993584662411</v>
      </c>
      <c r="K112" s="9">
        <v>14.980315941237759</v>
      </c>
      <c r="L112" s="22">
        <v>276.59001002062274</v>
      </c>
      <c r="M112" s="22">
        <v>282.40236832099066</v>
      </c>
      <c r="N112" s="22">
        <v>1353.6163715427119</v>
      </c>
    </row>
    <row r="113" spans="2:14" x14ac:dyDescent="0.25">
      <c r="B113" s="37">
        <v>109</v>
      </c>
      <c r="D113" s="9">
        <v>15.940426394836159</v>
      </c>
      <c r="E113" s="9">
        <v>16.306944832929013</v>
      </c>
      <c r="F113" s="9">
        <v>297.7450523014798</v>
      </c>
      <c r="G113" s="9">
        <v>304.59110828620334</v>
      </c>
      <c r="H113" s="9">
        <v>1609.0608710423726</v>
      </c>
      <c r="I113" s="24"/>
      <c r="J113" s="9">
        <v>14.807845377112988</v>
      </c>
      <c r="K113" s="9">
        <v>15.119022570323295</v>
      </c>
      <c r="L113" s="22">
        <v>276.59001002062274</v>
      </c>
      <c r="M113" s="22">
        <v>282.40236832099072</v>
      </c>
      <c r="N113" s="22">
        <v>1366.1498564644044</v>
      </c>
    </row>
    <row r="114" spans="2:14" x14ac:dyDescent="0.25">
      <c r="B114" s="37">
        <v>110</v>
      </c>
      <c r="D114" s="9">
        <v>16.075657832831364</v>
      </c>
      <c r="E114" s="9">
        <v>16.445537480498992</v>
      </c>
      <c r="F114" s="9">
        <v>297.54125171426949</v>
      </c>
      <c r="G114" s="9">
        <v>304.38728280644006</v>
      </c>
      <c r="H114" s="9">
        <v>1623.8169953381775</v>
      </c>
      <c r="I114" s="24"/>
      <c r="J114" s="9">
        <v>14.943697169563563</v>
      </c>
      <c r="K114" s="9">
        <v>15.257729199408827</v>
      </c>
      <c r="L114" s="22">
        <v>276.59001002062274</v>
      </c>
      <c r="M114" s="22">
        <v>282.40236832099066</v>
      </c>
      <c r="N114" s="22">
        <v>1378.6833413860979</v>
      </c>
    </row>
    <row r="115" spans="2:14" x14ac:dyDescent="0.25">
      <c r="B115" s="37">
        <v>111</v>
      </c>
      <c r="D115" s="9">
        <v>16.234372295967166</v>
      </c>
      <c r="E115" s="9">
        <v>16.607617194428411</v>
      </c>
      <c r="F115" s="9">
        <v>297.77185029414323</v>
      </c>
      <c r="G115" s="9">
        <v>304.6179310665587</v>
      </c>
      <c r="H115" s="9">
        <v>1638.5908543323701</v>
      </c>
      <c r="I115" s="24"/>
      <c r="J115" s="9">
        <v>15.079548962014142</v>
      </c>
      <c r="K115" s="9">
        <v>15.396435828494363</v>
      </c>
      <c r="L115" s="22">
        <v>276.59001002062274</v>
      </c>
      <c r="M115" s="22">
        <v>282.40236832099066</v>
      </c>
      <c r="N115" s="22">
        <v>1391.2168263077879</v>
      </c>
    </row>
    <row r="116" spans="2:14" x14ac:dyDescent="0.25">
      <c r="B116" s="37">
        <v>112</v>
      </c>
      <c r="D116" s="9">
        <v>16.373385480819962</v>
      </c>
      <c r="E116" s="9">
        <v>16.749993069607928</v>
      </c>
      <c r="F116" s="9">
        <v>297.64019543702335</v>
      </c>
      <c r="G116" s="9">
        <v>304.48627845761945</v>
      </c>
      <c r="H116" s="9">
        <v>1653.353476838271</v>
      </c>
      <c r="I116" s="24"/>
      <c r="J116" s="9">
        <v>15.215400754464721</v>
      </c>
      <c r="K116" s="9">
        <v>15.535142457579893</v>
      </c>
      <c r="L116" s="22">
        <v>276.59001002062274</v>
      </c>
      <c r="M116" s="22">
        <v>282.4023683209906</v>
      </c>
      <c r="N116" s="22">
        <v>1403.7503112294808</v>
      </c>
    </row>
    <row r="117" spans="2:14" x14ac:dyDescent="0.25">
      <c r="B117" s="37">
        <v>113</v>
      </c>
      <c r="D117" s="9">
        <v>16.514296510072626</v>
      </c>
      <c r="E117" s="9">
        <v>16.894265925415333</v>
      </c>
      <c r="F117" s="9">
        <v>297.5450650196201</v>
      </c>
      <c r="G117" s="9">
        <v>304.39113468566103</v>
      </c>
      <c r="H117" s="9">
        <v>1668.1123087216195</v>
      </c>
      <c r="I117" s="24"/>
      <c r="J117" s="9">
        <v>15.351252546915296</v>
      </c>
      <c r="K117" s="9">
        <v>15.673849086665431</v>
      </c>
      <c r="L117" s="22">
        <v>276.59001002062263</v>
      </c>
      <c r="M117" s="22">
        <v>282.4023683209906</v>
      </c>
      <c r="N117" s="22">
        <v>1416.2837961511709</v>
      </c>
    </row>
    <row r="118" spans="2:14" x14ac:dyDescent="0.25">
      <c r="B118" s="37">
        <v>114</v>
      </c>
      <c r="D118" s="9">
        <v>16.667326657582755</v>
      </c>
      <c r="E118" s="9">
        <v>17.05066132371908</v>
      </c>
      <c r="F118" s="9">
        <v>297.66804343920148</v>
      </c>
      <c r="G118" s="9">
        <v>304.51416113974511</v>
      </c>
      <c r="H118" s="9">
        <v>1682.8861677158111</v>
      </c>
      <c r="I118" s="24"/>
      <c r="J118" s="9">
        <v>15.487104339365873</v>
      </c>
      <c r="K118" s="9">
        <v>15.812555715750969</v>
      </c>
      <c r="L118" s="22">
        <v>276.59001002062274</v>
      </c>
      <c r="M118" s="22">
        <v>282.40236832099077</v>
      </c>
      <c r="N118" s="22">
        <v>1428.8172810728636</v>
      </c>
    </row>
    <row r="119" spans="2:14" x14ac:dyDescent="0.25">
      <c r="B119" s="37">
        <v>115</v>
      </c>
      <c r="D119" s="9">
        <v>16.806062162133227</v>
      </c>
      <c r="E119" s="9">
        <v>17.192758500579309</v>
      </c>
      <c r="F119" s="9">
        <v>297.53580965161291</v>
      </c>
      <c r="G119" s="9">
        <v>304.38191119752463</v>
      </c>
      <c r="H119" s="9">
        <v>1697.6443227022712</v>
      </c>
      <c r="I119" s="24"/>
      <c r="J119" s="9">
        <v>15.622956131816451</v>
      </c>
      <c r="K119" s="9">
        <v>15.951262344836501</v>
      </c>
      <c r="L119" s="22">
        <v>276.59001002062274</v>
      </c>
      <c r="M119" s="22">
        <v>282.40236832099077</v>
      </c>
      <c r="N119" s="22">
        <v>1441.3507659945569</v>
      </c>
    </row>
    <row r="120" spans="2:14" x14ac:dyDescent="0.25">
      <c r="B120" s="37">
        <v>116</v>
      </c>
      <c r="D120" s="9">
        <v>16.950979425106066</v>
      </c>
      <c r="E120" s="9">
        <v>17.341039811234815</v>
      </c>
      <c r="F120" s="9">
        <v>297.51435461242397</v>
      </c>
      <c r="G120" s="9">
        <v>304.36048197348299</v>
      </c>
      <c r="H120" s="9">
        <v>1712.4129019007614</v>
      </c>
      <c r="I120" s="24"/>
      <c r="J120" s="9">
        <v>15.758807924267034</v>
      </c>
      <c r="K120" s="9">
        <v>16.089968973922044</v>
      </c>
      <c r="L120" s="22">
        <v>276.59001002062286</v>
      </c>
      <c r="M120" s="22">
        <v>282.40236832099094</v>
      </c>
      <c r="N120" s="22">
        <v>1453.8842509162459</v>
      </c>
    </row>
    <row r="121" spans="2:14" x14ac:dyDescent="0.25">
      <c r="B121" s="37">
        <v>117</v>
      </c>
      <c r="D121" s="9">
        <v>17.106187160955479</v>
      </c>
      <c r="E121" s="9">
        <v>17.499610391655938</v>
      </c>
      <c r="F121" s="9">
        <v>297.67233539998051</v>
      </c>
      <c r="G121" s="9">
        <v>304.51846719903597</v>
      </c>
      <c r="H121" s="9">
        <v>1727.1762013035475</v>
      </c>
      <c r="I121" s="24"/>
      <c r="J121" s="9">
        <v>15.894659716717614</v>
      </c>
      <c r="K121" s="9">
        <v>16.228675603007563</v>
      </c>
      <c r="L121" s="22">
        <v>276.59001002062286</v>
      </c>
      <c r="M121" s="22">
        <v>282.4023683209906</v>
      </c>
      <c r="N121" s="22">
        <v>1466.4177358379393</v>
      </c>
    </row>
    <row r="122" spans="2:14" x14ac:dyDescent="0.25">
      <c r="B122" s="37">
        <v>118</v>
      </c>
      <c r="D122" s="9">
        <v>17.251120017890592</v>
      </c>
      <c r="E122" s="9">
        <v>17.647907327122709</v>
      </c>
      <c r="F122" s="9">
        <v>297.6503560654574</v>
      </c>
      <c r="G122" s="9">
        <v>304.49651351800043</v>
      </c>
      <c r="H122" s="9">
        <v>1741.9449158814134</v>
      </c>
      <c r="I122" s="24"/>
      <c r="J122" s="9">
        <v>16.030511509168186</v>
      </c>
      <c r="K122" s="9">
        <v>16.367382232093103</v>
      </c>
      <c r="L122" s="22">
        <v>276.59001002062274</v>
      </c>
      <c r="M122" s="22">
        <v>282.4023683209906</v>
      </c>
      <c r="N122" s="22">
        <v>1478.9512207596288</v>
      </c>
    </row>
    <row r="123" spans="2:14" x14ac:dyDescent="0.25">
      <c r="B123" s="37">
        <v>119</v>
      </c>
      <c r="D123" s="9">
        <v>17.384633353230214</v>
      </c>
      <c r="E123" s="9">
        <v>17.784781872037115</v>
      </c>
      <c r="F123" s="9">
        <v>297.4333697482428</v>
      </c>
      <c r="G123" s="9">
        <v>304.27950333819223</v>
      </c>
      <c r="H123" s="9">
        <v>1756.7010401772222</v>
      </c>
      <c r="I123" s="24"/>
      <c r="J123" s="9">
        <v>16.16636330161877</v>
      </c>
      <c r="K123" s="9">
        <v>16.506088861178643</v>
      </c>
      <c r="L123" s="22">
        <v>276.5900100206228</v>
      </c>
      <c r="M123" s="22">
        <v>282.40236832099072</v>
      </c>
      <c r="N123" s="22">
        <v>1491.4847056813221</v>
      </c>
    </row>
    <row r="124" spans="2:14" x14ac:dyDescent="0.25">
      <c r="B124" s="37">
        <v>120</v>
      </c>
      <c r="D124" s="9">
        <v>17.538276490979023</v>
      </c>
      <c r="E124" s="9">
        <v>17.941788872374591</v>
      </c>
      <c r="F124" s="9">
        <v>297.56153028241397</v>
      </c>
      <c r="G124" s="9">
        <v>304.4076854195921</v>
      </c>
      <c r="H124" s="9">
        <v>1771.4688070994498</v>
      </c>
      <c r="I124" s="24"/>
      <c r="J124" s="9">
        <v>16.302215094069343</v>
      </c>
      <c r="K124" s="9">
        <v>16.644795490264173</v>
      </c>
      <c r="L124" s="22">
        <v>276.5900100206228</v>
      </c>
      <c r="M124" s="22">
        <v>282.40236832099066</v>
      </c>
      <c r="N124" s="22">
        <v>1504.0181906030157</v>
      </c>
    </row>
    <row r="125" spans="2:14" x14ac:dyDescent="0.25">
      <c r="B125" s="37">
        <v>121</v>
      </c>
      <c r="D125" s="9">
        <v>17.681075304524654</v>
      </c>
      <c r="E125" s="9">
        <v>18.087950561340936</v>
      </c>
      <c r="F125" s="9">
        <v>297.50510381876171</v>
      </c>
      <c r="G125" s="9">
        <v>304.35126353674207</v>
      </c>
      <c r="H125" s="9">
        <v>1786.2322418816111</v>
      </c>
      <c r="I125" s="24"/>
      <c r="J125" s="9">
        <v>16.438066886519923</v>
      </c>
      <c r="K125" s="9">
        <v>16.783502119349713</v>
      </c>
      <c r="L125" s="22">
        <v>276.59001002062274</v>
      </c>
      <c r="M125" s="22">
        <v>282.40236832099072</v>
      </c>
      <c r="N125" s="22">
        <v>1516.5516755247049</v>
      </c>
    </row>
    <row r="126" spans="2:14" x14ac:dyDescent="0.25">
      <c r="B126" s="37">
        <v>122</v>
      </c>
      <c r="D126" s="9">
        <v>17.825129709479057</v>
      </c>
      <c r="E126" s="9">
        <v>18.235367995961045</v>
      </c>
      <c r="F126" s="9">
        <v>297.47055602603928</v>
      </c>
      <c r="G126" s="9">
        <v>304.31672282380856</v>
      </c>
      <c r="H126" s="9">
        <v>1800.9963535606605</v>
      </c>
      <c r="I126" s="24"/>
      <c r="J126" s="9">
        <v>16.5739186789705</v>
      </c>
      <c r="K126" s="9">
        <v>16.922208748435253</v>
      </c>
      <c r="L126" s="22">
        <v>276.5900100206228</v>
      </c>
      <c r="M126" s="22">
        <v>282.40236832099083</v>
      </c>
      <c r="N126" s="22">
        <v>1529.0851604463987</v>
      </c>
    </row>
    <row r="127" spans="2:14" x14ac:dyDescent="0.25">
      <c r="B127" s="37">
        <v>123</v>
      </c>
      <c r="D127" s="9">
        <v>17.975312314195136</v>
      </c>
      <c r="E127" s="9">
        <v>18.388915851470731</v>
      </c>
      <c r="F127" s="9">
        <v>297.53800757529092</v>
      </c>
      <c r="G127" s="9">
        <v>304.38421810315418</v>
      </c>
      <c r="H127" s="9">
        <v>1815.7702125548524</v>
      </c>
      <c r="I127" s="24"/>
      <c r="J127" s="9">
        <v>16.709770471421077</v>
      </c>
      <c r="K127" s="9">
        <v>17.060915377520782</v>
      </c>
      <c r="L127" s="22">
        <v>276.5900100206228</v>
      </c>
      <c r="M127" s="22">
        <v>282.40236832099072</v>
      </c>
      <c r="N127" s="22">
        <v>1541.6186453680909</v>
      </c>
    </row>
    <row r="128" spans="2:14" x14ac:dyDescent="0.25">
      <c r="B128" s="37">
        <v>124</v>
      </c>
      <c r="D128" s="9">
        <v>18.118385828007952</v>
      </c>
      <c r="E128" s="9">
        <v>18.535351037593319</v>
      </c>
      <c r="F128" s="9">
        <v>297.48764629929781</v>
      </c>
      <c r="G128" s="9">
        <v>304.33384109643572</v>
      </c>
      <c r="H128" s="9">
        <v>1830.5283675413154</v>
      </c>
      <c r="I128" s="24"/>
      <c r="J128" s="9">
        <v>16.84562226387165</v>
      </c>
      <c r="K128" s="9">
        <v>17.199622006606319</v>
      </c>
      <c r="L128" s="22">
        <v>276.59001002062263</v>
      </c>
      <c r="M128" s="22">
        <v>282.40236832099072</v>
      </c>
      <c r="N128" s="22">
        <v>1554.1521302897811</v>
      </c>
    </row>
    <row r="129" spans="2:14" x14ac:dyDescent="0.25">
      <c r="B129" s="37">
        <v>125</v>
      </c>
      <c r="D129" s="9">
        <v>18.259991569820102</v>
      </c>
      <c r="E129" s="9">
        <v>18.680320827088124</v>
      </c>
      <c r="F129" s="9">
        <v>297.41418409980184</v>
      </c>
      <c r="G129" s="9">
        <v>304.26040210738643</v>
      </c>
      <c r="H129" s="9">
        <v>1845.2969467398029</v>
      </c>
      <c r="I129" s="24"/>
      <c r="J129" s="9">
        <v>16.981474056322234</v>
      </c>
      <c r="K129" s="9">
        <v>17.338328635691855</v>
      </c>
      <c r="L129" s="22">
        <v>276.5900100206228</v>
      </c>
      <c r="M129" s="22">
        <v>282.40236832099077</v>
      </c>
      <c r="N129" s="22">
        <v>1566.6856152114742</v>
      </c>
    </row>
    <row r="130" spans="2:14" x14ac:dyDescent="0.25">
      <c r="B130" s="37">
        <v>126</v>
      </c>
      <c r="D130" s="9">
        <v>18.414166736861855</v>
      </c>
      <c r="E130" s="9">
        <v>18.837858838701596</v>
      </c>
      <c r="F130" s="9">
        <v>297.54499080445919</v>
      </c>
      <c r="G130" s="9">
        <v>304.39121221362365</v>
      </c>
      <c r="H130" s="9">
        <v>1860.0602461425888</v>
      </c>
      <c r="I130" s="24"/>
      <c r="J130" s="9">
        <v>17.117325848772811</v>
      </c>
      <c r="K130" s="9">
        <v>17.477035264777392</v>
      </c>
      <c r="L130" s="22">
        <v>276.59001002062274</v>
      </c>
      <c r="M130" s="22">
        <v>282.40236832099077</v>
      </c>
      <c r="N130" s="22">
        <v>1579.2191001331637</v>
      </c>
    </row>
    <row r="131" spans="2:14" x14ac:dyDescent="0.25">
      <c r="B131" s="37">
        <v>127</v>
      </c>
      <c r="D131" s="9">
        <v>18.553621531938568</v>
      </c>
      <c r="E131" s="9">
        <v>18.980677712309969</v>
      </c>
      <c r="F131" s="9">
        <v>297.43775159286253</v>
      </c>
      <c r="G131" s="9">
        <v>304.28399613195944</v>
      </c>
      <c r="H131" s="9">
        <v>1874.8289607204547</v>
      </c>
      <c r="I131" s="24"/>
      <c r="J131" s="9">
        <v>17.253177641223385</v>
      </c>
      <c r="K131" s="9">
        <v>17.615741893862928</v>
      </c>
      <c r="L131" s="22">
        <v>276.5900100206228</v>
      </c>
      <c r="M131" s="22">
        <v>282.40236832099094</v>
      </c>
      <c r="N131" s="22">
        <v>1591.7525850548564</v>
      </c>
    </row>
    <row r="132" spans="2:14" x14ac:dyDescent="0.25">
      <c r="B132" s="37">
        <v>128</v>
      </c>
      <c r="D132" s="9">
        <v>18.697989495881423</v>
      </c>
      <c r="E132" s="9">
        <v>19.128406731582601</v>
      </c>
      <c r="F132" s="9">
        <v>297.41033688840372</v>
      </c>
      <c r="G132" s="9">
        <v>304.25655610895996</v>
      </c>
      <c r="H132" s="9">
        <v>1889.5844081193777</v>
      </c>
      <c r="I132" s="24"/>
      <c r="J132" s="9">
        <v>17.389029433673965</v>
      </c>
      <c r="K132" s="9">
        <v>17.754448522948454</v>
      </c>
      <c r="L132" s="22">
        <v>276.5900100206228</v>
      </c>
      <c r="M132" s="22">
        <v>282.40236832099072</v>
      </c>
      <c r="N132" s="22">
        <v>1604.2860699765502</v>
      </c>
    </row>
    <row r="133" spans="2:14" x14ac:dyDescent="0.25">
      <c r="B133" s="37">
        <v>129</v>
      </c>
      <c r="D133" s="9">
        <v>18.83808151794026</v>
      </c>
      <c r="E133" s="9">
        <v>19.271862770475103</v>
      </c>
      <c r="F133" s="9">
        <v>297.31586129377951</v>
      </c>
      <c r="G133" s="9">
        <v>304.16210232886942</v>
      </c>
      <c r="H133" s="9">
        <v>1904.3528519384911</v>
      </c>
      <c r="I133" s="24"/>
      <c r="J133" s="9">
        <v>17.524881226124535</v>
      </c>
      <c r="K133" s="9">
        <v>17.893155152033991</v>
      </c>
      <c r="L133" s="22">
        <v>276.59001002062263</v>
      </c>
      <c r="M133" s="22">
        <v>282.40236832099077</v>
      </c>
      <c r="N133" s="22">
        <v>1616.8195548982401</v>
      </c>
    </row>
    <row r="134" spans="2:14" x14ac:dyDescent="0.25">
      <c r="B134" s="37">
        <v>130</v>
      </c>
      <c r="D134" s="9">
        <v>18.990097808957461</v>
      </c>
      <c r="E134" s="9">
        <v>19.427241936913013</v>
      </c>
      <c r="F134" s="9">
        <v>297.40958870437203</v>
      </c>
      <c r="G134" s="9">
        <v>304.25583334237842</v>
      </c>
      <c r="H134" s="9">
        <v>1919.1162867206551</v>
      </c>
      <c r="I134" s="24"/>
      <c r="J134" s="9">
        <v>17.660733018575126</v>
      </c>
      <c r="K134" s="9">
        <v>18.031861781119527</v>
      </c>
      <c r="L134" s="22">
        <v>276.59001002062274</v>
      </c>
      <c r="M134" s="22">
        <v>282.40236832099077</v>
      </c>
      <c r="N134" s="22">
        <v>1629.3530398199327</v>
      </c>
    </row>
    <row r="135" spans="2:14" x14ac:dyDescent="0.25">
      <c r="B135" s="37">
        <v>131</v>
      </c>
      <c r="D135" s="9">
        <v>19.136292723537242</v>
      </c>
      <c r="E135" s="9">
        <v>19.576800899175456</v>
      </c>
      <c r="F135" s="9">
        <v>297.41141080515439</v>
      </c>
      <c r="G135" s="9">
        <v>304.25767721006906</v>
      </c>
      <c r="H135" s="9">
        <v>1933.8848659191424</v>
      </c>
      <c r="I135" s="24"/>
      <c r="J135" s="9">
        <v>17.796584811025703</v>
      </c>
      <c r="K135" s="9">
        <v>18.170568410205064</v>
      </c>
      <c r="L135" s="22">
        <v>276.59001002062274</v>
      </c>
      <c r="M135" s="22">
        <v>282.40236832099072</v>
      </c>
      <c r="N135" s="22">
        <v>1641.8865247416227</v>
      </c>
    </row>
    <row r="136" spans="2:14" x14ac:dyDescent="0.25">
      <c r="B136" s="37">
        <v>132</v>
      </c>
      <c r="D136" s="9">
        <v>19.280316235505115</v>
      </c>
      <c r="E136" s="9">
        <v>19.724188643919987</v>
      </c>
      <c r="F136" s="9">
        <v>297.37971357140401</v>
      </c>
      <c r="G136" s="9">
        <v>304.22600426831622</v>
      </c>
      <c r="H136" s="9">
        <v>1948.6542573938927</v>
      </c>
      <c r="I136" s="24"/>
      <c r="J136" s="9">
        <v>17.932436603476283</v>
      </c>
      <c r="K136" s="9">
        <v>18.309275039290597</v>
      </c>
      <c r="L136" s="22">
        <v>276.59001002062291</v>
      </c>
      <c r="M136" s="22">
        <v>282.40236832099083</v>
      </c>
      <c r="N136" s="22">
        <v>1654.420009663316</v>
      </c>
    </row>
    <row r="137" spans="2:14" x14ac:dyDescent="0.25">
      <c r="B137" s="37">
        <v>133</v>
      </c>
      <c r="D137" s="9">
        <v>19.429842949562438</v>
      </c>
      <c r="E137" s="9">
        <v>19.877076937740085</v>
      </c>
      <c r="F137" s="9">
        <v>297.4327362037285</v>
      </c>
      <c r="G137" s="9">
        <v>304.27901021491289</v>
      </c>
      <c r="H137" s="9">
        <v>1963.4120062422248</v>
      </c>
      <c r="I137" s="24"/>
      <c r="J137" s="9">
        <v>18.068288395926857</v>
      </c>
      <c r="K137" s="9">
        <v>18.447981668376137</v>
      </c>
      <c r="L137" s="22">
        <v>276.59001002062274</v>
      </c>
      <c r="M137" s="22">
        <v>282.40236832099083</v>
      </c>
      <c r="N137" s="22">
        <v>1666.9534945850087</v>
      </c>
    </row>
    <row r="138" spans="2:14" x14ac:dyDescent="0.25">
      <c r="B138" s="37">
        <v>134</v>
      </c>
      <c r="D138" s="9">
        <v>19.585376702414415</v>
      </c>
      <c r="E138" s="9">
        <v>20.035975941385683</v>
      </c>
      <c r="F138" s="9">
        <v>297.5762371813131</v>
      </c>
      <c r="G138" s="9">
        <v>304.42255053270776</v>
      </c>
      <c r="H138" s="9">
        <v>1978.1858652364165</v>
      </c>
      <c r="I138" s="24"/>
      <c r="J138" s="9">
        <v>18.20414018837743</v>
      </c>
      <c r="K138" s="9">
        <v>18.586688297461667</v>
      </c>
      <c r="L138" s="22">
        <v>276.5900100206228</v>
      </c>
      <c r="M138" s="22">
        <v>282.40236832099089</v>
      </c>
      <c r="N138" s="22">
        <v>1679.4869795066986</v>
      </c>
    </row>
    <row r="139" spans="2:14" x14ac:dyDescent="0.25">
      <c r="B139" s="37">
        <v>135</v>
      </c>
      <c r="D139" s="9">
        <v>19.716491928974005</v>
      </c>
      <c r="E139" s="9">
        <v>20.170452994500014</v>
      </c>
      <c r="F139" s="9">
        <v>297.34935031090669</v>
      </c>
      <c r="G139" s="9">
        <v>304.19565077788991</v>
      </c>
      <c r="H139" s="9">
        <v>1992.9446971197615</v>
      </c>
      <c r="I139" s="24"/>
      <c r="J139" s="9">
        <v>18.33999198082801</v>
      </c>
      <c r="K139" s="9">
        <v>18.725394926547203</v>
      </c>
      <c r="L139" s="22">
        <v>276.59001002062274</v>
      </c>
      <c r="M139" s="22">
        <v>282.40236832099077</v>
      </c>
      <c r="N139" s="22">
        <v>1692.0204644283915</v>
      </c>
    </row>
    <row r="140" spans="2:14" x14ac:dyDescent="0.25">
      <c r="B140" s="37">
        <v>136</v>
      </c>
      <c r="D140" s="9">
        <v>19.867826865590693</v>
      </c>
      <c r="E140" s="9">
        <v>20.325152009648363</v>
      </c>
      <c r="F140" s="9">
        <v>297.42849632607511</v>
      </c>
      <c r="G140" s="9">
        <v>304.27481781102603</v>
      </c>
      <c r="H140" s="9">
        <v>2007.7134116976306</v>
      </c>
      <c r="I140" s="24"/>
      <c r="J140" s="9">
        <v>18.475843773278594</v>
      </c>
      <c r="K140" s="9">
        <v>18.86410155563274</v>
      </c>
      <c r="L140" s="22">
        <v>276.59001002062286</v>
      </c>
      <c r="M140" s="22">
        <v>282.40236832099089</v>
      </c>
      <c r="N140" s="22">
        <v>1704.5539493500817</v>
      </c>
    </row>
    <row r="141" spans="2:14" x14ac:dyDescent="0.25">
      <c r="B141" s="37">
        <v>137</v>
      </c>
      <c r="D141" s="9">
        <v>20.021505912201807</v>
      </c>
      <c r="E141" s="9">
        <v>20.482193191304216</v>
      </c>
      <c r="F141" s="9">
        <v>297.54132294538732</v>
      </c>
      <c r="G141" s="9">
        <v>304.38763625914777</v>
      </c>
      <c r="H141" s="9">
        <v>2022.4735973747456</v>
      </c>
      <c r="I141" s="24"/>
      <c r="J141" s="9">
        <v>18.611695565729164</v>
      </c>
      <c r="K141" s="9">
        <v>19.002808184718269</v>
      </c>
      <c r="L141" s="22">
        <v>276.59001002062269</v>
      </c>
      <c r="M141" s="22">
        <v>282.40236832099072</v>
      </c>
      <c r="N141" s="22">
        <v>1717.0874342717741</v>
      </c>
    </row>
    <row r="142" spans="2:14" x14ac:dyDescent="0.25">
      <c r="B142" s="37">
        <v>138</v>
      </c>
      <c r="D142" s="9">
        <v>20.159597763744088</v>
      </c>
      <c r="E142" s="9">
        <v>20.623649275623155</v>
      </c>
      <c r="F142" s="9">
        <v>297.42255031844797</v>
      </c>
      <c r="G142" s="9">
        <v>304.26888652811294</v>
      </c>
      <c r="H142" s="9">
        <v>2037.2429888494962</v>
      </c>
      <c r="I142" s="24"/>
      <c r="J142" s="9">
        <v>18.747547358179744</v>
      </c>
      <c r="K142" s="9">
        <v>19.141514813803798</v>
      </c>
      <c r="L142" s="22">
        <v>276.59001002062274</v>
      </c>
      <c r="M142" s="22">
        <v>282.40236832099066</v>
      </c>
      <c r="N142" s="22">
        <v>1729.6209191934679</v>
      </c>
    </row>
    <row r="143" spans="2:14" x14ac:dyDescent="0.25">
      <c r="B143" s="37">
        <v>139</v>
      </c>
      <c r="D143" s="9">
        <v>20.299485577643452</v>
      </c>
      <c r="E143" s="9">
        <v>20.766898761832273</v>
      </c>
      <c r="F143" s="9">
        <v>297.33179257329175</v>
      </c>
      <c r="G143" s="9">
        <v>304.17811384560582</v>
      </c>
      <c r="H143" s="9">
        <v>2052.0011438359593</v>
      </c>
      <c r="I143" s="24"/>
      <c r="J143" s="9">
        <v>18.883399150630321</v>
      </c>
      <c r="K143" s="9">
        <v>19.280221442889349</v>
      </c>
      <c r="L143" s="22">
        <v>276.59001002062269</v>
      </c>
      <c r="M143" s="22">
        <v>282.40236832099083</v>
      </c>
      <c r="N143" s="22">
        <v>1742.1544041151578</v>
      </c>
    </row>
    <row r="144" spans="2:14" x14ac:dyDescent="0.25">
      <c r="B144" s="37">
        <v>140</v>
      </c>
      <c r="D144" s="9">
        <v>20.452870752328902</v>
      </c>
      <c r="E144" s="9">
        <v>20.923647984200404</v>
      </c>
      <c r="F144" s="9">
        <v>297.43861854849558</v>
      </c>
      <c r="G144" s="9">
        <v>304.28495964102899</v>
      </c>
      <c r="H144" s="9">
        <v>2066.7697230344484</v>
      </c>
      <c r="I144" s="24"/>
      <c r="J144" s="9">
        <v>19.019250943080898</v>
      </c>
      <c r="K144" s="9">
        <v>19.418928071974886</v>
      </c>
      <c r="L144" s="22">
        <v>276.5900100206228</v>
      </c>
      <c r="M144" s="22">
        <v>282.40236832099094</v>
      </c>
      <c r="N144" s="22">
        <v>1754.6878890368505</v>
      </c>
    </row>
    <row r="145" spans="2:14" x14ac:dyDescent="0.25">
      <c r="B145" s="37">
        <v>141</v>
      </c>
      <c r="D145" s="9">
        <v>20.603752396472245</v>
      </c>
      <c r="E145" s="9">
        <v>21.077893953667392</v>
      </c>
      <c r="F145" s="9">
        <v>297.50777954491451</v>
      </c>
      <c r="G145" s="9">
        <v>304.35414418552472</v>
      </c>
      <c r="H145" s="9">
        <v>2081.5395206473313</v>
      </c>
      <c r="I145" s="24"/>
      <c r="J145" s="9">
        <v>19.155102735531479</v>
      </c>
      <c r="K145" s="9">
        <v>19.557634701060412</v>
      </c>
      <c r="L145" s="22">
        <v>276.59001002062274</v>
      </c>
      <c r="M145" s="22">
        <v>282.40236832099072</v>
      </c>
      <c r="N145" s="22">
        <v>1767.2213739585407</v>
      </c>
    </row>
    <row r="146" spans="2:14" x14ac:dyDescent="0.25">
      <c r="B146" s="37">
        <v>142</v>
      </c>
      <c r="D146" s="9">
        <v>20.751417412683551</v>
      </c>
      <c r="E146" s="9">
        <v>21.228921629356403</v>
      </c>
      <c r="F146" s="9">
        <v>297.52984704778464</v>
      </c>
      <c r="G146" s="9">
        <v>304.37621102022877</v>
      </c>
      <c r="H146" s="9">
        <v>2096.302007773852</v>
      </c>
      <c r="I146" s="24"/>
      <c r="J146" s="9">
        <v>19.290954527982056</v>
      </c>
      <c r="K146" s="9">
        <v>19.696341330145945</v>
      </c>
      <c r="L146" s="22">
        <v>276.5900100206228</v>
      </c>
      <c r="M146" s="22">
        <v>282.40236832099083</v>
      </c>
      <c r="N146" s="22">
        <v>1779.7548588802342</v>
      </c>
    </row>
    <row r="147" spans="2:14" x14ac:dyDescent="0.25">
      <c r="B147" s="37">
        <v>143</v>
      </c>
      <c r="D147" s="9">
        <v>20.895510376570478</v>
      </c>
      <c r="E147" s="9">
        <v>21.376378671775001</v>
      </c>
      <c r="F147" s="9">
        <v>297.50074866206558</v>
      </c>
      <c r="G147" s="9">
        <v>304.34713217953185</v>
      </c>
      <c r="H147" s="9">
        <v>2111.0707223517211</v>
      </c>
      <c r="I147" s="24"/>
      <c r="J147" s="9">
        <v>19.426806320432632</v>
      </c>
      <c r="K147" s="9">
        <v>19.835047959231485</v>
      </c>
      <c r="L147" s="22">
        <v>276.5900100206228</v>
      </c>
      <c r="M147" s="22">
        <v>282.40236832099089</v>
      </c>
      <c r="N147" s="22">
        <v>1792.2883438019262</v>
      </c>
    </row>
    <row r="148" spans="2:14" x14ac:dyDescent="0.25">
      <c r="B148" s="37">
        <v>144</v>
      </c>
      <c r="D148" s="9">
        <v>21.041707666498478</v>
      </c>
      <c r="E148" s="9">
        <v>21.52593763401277</v>
      </c>
      <c r="F148" s="9">
        <v>297.50180679664641</v>
      </c>
      <c r="G148" s="9">
        <v>304.34817556689347</v>
      </c>
      <c r="H148" s="9">
        <v>2125.828877338181</v>
      </c>
      <c r="I148" s="24"/>
      <c r="J148" s="9">
        <v>19.56265811288322</v>
      </c>
      <c r="K148" s="9">
        <v>19.973754588317011</v>
      </c>
      <c r="L148" s="22">
        <v>276.59001002062286</v>
      </c>
      <c r="M148" s="22">
        <v>282.40236832099066</v>
      </c>
      <c r="N148" s="22">
        <v>1804.821828723617</v>
      </c>
    </row>
    <row r="149" spans="2:14" x14ac:dyDescent="0.25">
      <c r="B149" s="37">
        <v>145</v>
      </c>
      <c r="D149" s="9">
        <v>21.191124655580488</v>
      </c>
      <c r="E149" s="9">
        <v>21.67872002813337</v>
      </c>
      <c r="F149" s="9">
        <v>297.54805866042761</v>
      </c>
      <c r="G149" s="9">
        <v>304.39446529872333</v>
      </c>
      <c r="H149" s="9">
        <v>2140.6034132292575</v>
      </c>
      <c r="I149" s="24"/>
      <c r="J149" s="9">
        <v>19.698509905333793</v>
      </c>
      <c r="K149" s="9">
        <v>20.112461217402558</v>
      </c>
      <c r="L149" s="22">
        <v>276.5900100206228</v>
      </c>
      <c r="M149" s="22">
        <v>282.40236832099089</v>
      </c>
      <c r="N149" s="22">
        <v>1817.3553136453102</v>
      </c>
    </row>
    <row r="150" spans="2:14" x14ac:dyDescent="0.25">
      <c r="B150" s="37">
        <v>146</v>
      </c>
      <c r="D150" s="9">
        <v>21.330784549366562</v>
      </c>
      <c r="E150" s="9">
        <v>21.821740884702244</v>
      </c>
      <c r="F150" s="9">
        <v>297.45761432373689</v>
      </c>
      <c r="G150" s="9">
        <v>304.30399636412051</v>
      </c>
      <c r="H150" s="9">
        <v>2155.3584544900496</v>
      </c>
      <c r="I150" s="24"/>
      <c r="J150" s="9">
        <v>19.83436169778437</v>
      </c>
      <c r="K150" s="9">
        <v>20.251167846488084</v>
      </c>
      <c r="L150" s="22">
        <v>276.59001002062274</v>
      </c>
      <c r="M150" s="22">
        <v>282.40236832099066</v>
      </c>
      <c r="N150" s="22">
        <v>1829.8887985669992</v>
      </c>
    </row>
    <row r="151" spans="2:14" x14ac:dyDescent="0.25">
      <c r="B151" s="37">
        <v>147</v>
      </c>
      <c r="D151" s="9">
        <v>21.481099107258323</v>
      </c>
      <c r="E151" s="9">
        <v>21.975419521125669</v>
      </c>
      <c r="F151" s="9">
        <v>297.5159689822961</v>
      </c>
      <c r="G151" s="9">
        <v>304.36236991295328</v>
      </c>
      <c r="H151" s="9">
        <v>2170.1271690679182</v>
      </c>
      <c r="I151" s="24"/>
      <c r="J151" s="9">
        <v>19.97021349023494</v>
      </c>
      <c r="K151" s="9">
        <v>20.389874475573627</v>
      </c>
      <c r="L151" s="22">
        <v>276.59001002062274</v>
      </c>
      <c r="M151" s="22">
        <v>282.40236832099094</v>
      </c>
      <c r="N151" s="22">
        <v>1842.4222834886928</v>
      </c>
    </row>
    <row r="152" spans="2:14" x14ac:dyDescent="0.25">
      <c r="B152" s="37">
        <v>148</v>
      </c>
      <c r="D152" s="9">
        <v>21.631096174680955</v>
      </c>
      <c r="E152" s="9">
        <v>22.128780790475957</v>
      </c>
      <c r="F152" s="9">
        <v>297.5691674921755</v>
      </c>
      <c r="G152" s="9">
        <v>304.41558875533485</v>
      </c>
      <c r="H152" s="9">
        <v>2184.8964251632869</v>
      </c>
      <c r="I152" s="24"/>
      <c r="J152" s="9">
        <v>20.106065282685524</v>
      </c>
      <c r="K152" s="9">
        <v>20.528581104659153</v>
      </c>
      <c r="L152" s="22">
        <v>276.59001002062291</v>
      </c>
      <c r="M152" s="22">
        <v>282.40236832099089</v>
      </c>
      <c r="N152" s="22">
        <v>1854.9557684103852</v>
      </c>
    </row>
    <row r="153" spans="2:14" x14ac:dyDescent="0.25">
      <c r="B153" s="37">
        <v>149</v>
      </c>
      <c r="D153" s="9">
        <v>21.772269183040624</v>
      </c>
      <c r="E153" s="9">
        <v>22.273316674256339</v>
      </c>
      <c r="F153" s="9">
        <v>297.50107804294572</v>
      </c>
      <c r="G153" s="9">
        <v>304.34750124000504</v>
      </c>
      <c r="H153" s="9">
        <v>2199.6598599454551</v>
      </c>
      <c r="I153" s="24"/>
      <c r="J153" s="9">
        <v>20.241917075136104</v>
      </c>
      <c r="K153" s="9">
        <v>20.667287733744693</v>
      </c>
      <c r="L153" s="22">
        <v>276.59001002062274</v>
      </c>
      <c r="M153" s="22">
        <v>282.40236832099077</v>
      </c>
      <c r="N153" s="22">
        <v>1867.4892533320758</v>
      </c>
    </row>
    <row r="154" spans="2:14" x14ac:dyDescent="0.25">
      <c r="B154" s="37">
        <v>150</v>
      </c>
      <c r="D154" s="9">
        <v>21.922473515080465</v>
      </c>
      <c r="E154" s="9">
        <v>22.426883789169874</v>
      </c>
      <c r="F154" s="9">
        <v>297.55647974090709</v>
      </c>
      <c r="G154" s="9">
        <v>304.40290358992866</v>
      </c>
      <c r="H154" s="9">
        <v>2214.4228885894881</v>
      </c>
      <c r="I154" s="24"/>
      <c r="J154" s="9">
        <v>20.377768867586685</v>
      </c>
      <c r="K154" s="9">
        <v>20.80599436283023</v>
      </c>
      <c r="L154" s="22">
        <v>276.5900100206228</v>
      </c>
      <c r="M154" s="22">
        <v>282.40236832099083</v>
      </c>
      <c r="N154" s="22">
        <v>1880.0227382537678</v>
      </c>
    </row>
    <row r="155" spans="2:14" x14ac:dyDescent="0.25">
      <c r="B155" s="37">
        <v>151</v>
      </c>
      <c r="D155" s="9">
        <v>22.064245079265174</v>
      </c>
      <c r="E155" s="9">
        <v>22.572018352171302</v>
      </c>
      <c r="F155" s="9">
        <v>297.49744663360411</v>
      </c>
      <c r="G155" s="9">
        <v>304.34387403756369</v>
      </c>
      <c r="H155" s="9">
        <v>2229.1868648891559</v>
      </c>
      <c r="I155" s="24"/>
      <c r="J155" s="9">
        <v>20.513620660037258</v>
      </c>
      <c r="K155" s="9">
        <v>20.944700991915759</v>
      </c>
      <c r="L155" s="22">
        <v>276.59001002062286</v>
      </c>
      <c r="M155" s="22">
        <v>282.40236832099089</v>
      </c>
      <c r="N155" s="22">
        <v>1892.5562231754582</v>
      </c>
    </row>
    <row r="156" spans="2:14" x14ac:dyDescent="0.25">
      <c r="B156" s="37">
        <v>152</v>
      </c>
      <c r="D156" s="9">
        <v>22.215394765627696</v>
      </c>
      <c r="E156" s="9">
        <v>22.726532117065481</v>
      </c>
      <c r="F156" s="9">
        <v>297.56480583099659</v>
      </c>
      <c r="G156" s="9">
        <v>304.41125120539448</v>
      </c>
      <c r="H156" s="9">
        <v>2243.9555794670246</v>
      </c>
      <c r="I156" s="24"/>
      <c r="J156" s="9">
        <v>20.649472452487835</v>
      </c>
      <c r="K156" s="9">
        <v>21.083407621001307</v>
      </c>
      <c r="L156" s="22">
        <v>276.5900100206228</v>
      </c>
      <c r="M156" s="22">
        <v>282.402368320991</v>
      </c>
      <c r="N156" s="22">
        <v>1905.0897080971513</v>
      </c>
    </row>
    <row r="157" spans="2:14" x14ac:dyDescent="0.25">
      <c r="B157" s="37">
        <v>153</v>
      </c>
      <c r="D157" s="9">
        <v>22.3594959699195</v>
      </c>
      <c r="E157" s="9">
        <v>22.873996165928997</v>
      </c>
      <c r="F157" s="9">
        <v>297.53749046672289</v>
      </c>
      <c r="G157" s="9">
        <v>304.38393715636414</v>
      </c>
      <c r="H157" s="9">
        <v>2258.718878869814</v>
      </c>
      <c r="I157" s="24"/>
      <c r="J157" s="9">
        <v>20.785324244938408</v>
      </c>
      <c r="K157" s="9">
        <v>21.222114250086829</v>
      </c>
      <c r="L157" s="22">
        <v>276.59001002062263</v>
      </c>
      <c r="M157" s="22">
        <v>282.40236832099072</v>
      </c>
      <c r="N157" s="22">
        <v>1917.6231930188442</v>
      </c>
    </row>
    <row r="158" spans="2:14" x14ac:dyDescent="0.25">
      <c r="B158" s="37">
        <v>154</v>
      </c>
      <c r="D158" s="9">
        <v>22.510581600737339</v>
      </c>
      <c r="E158" s="9">
        <v>23.028446122070495</v>
      </c>
      <c r="F158" s="9">
        <v>297.60286799321966</v>
      </c>
      <c r="G158" s="9">
        <v>304.44933555741773</v>
      </c>
      <c r="H158" s="9">
        <v>2273.4886764826965</v>
      </c>
      <c r="I158" s="24"/>
      <c r="J158" s="9">
        <v>20.921176037388996</v>
      </c>
      <c r="K158" s="9">
        <v>21.360820879172365</v>
      </c>
      <c r="L158" s="22">
        <v>276.59001002062274</v>
      </c>
      <c r="M158" s="22">
        <v>282.40236832099072</v>
      </c>
      <c r="N158" s="22">
        <v>1930.1566779405343</v>
      </c>
    </row>
    <row r="159" spans="2:14" x14ac:dyDescent="0.25">
      <c r="B159" s="37">
        <v>155</v>
      </c>
      <c r="D159" s="9">
        <v>22.647172624571358</v>
      </c>
      <c r="E159" s="9">
        <v>23.168398016140298</v>
      </c>
      <c r="F159" s="9">
        <v>297.47701118067471</v>
      </c>
      <c r="G159" s="9">
        <v>304.32345396652511</v>
      </c>
      <c r="H159" s="9">
        <v>2288.2433116053539</v>
      </c>
      <c r="I159" s="24"/>
      <c r="J159" s="9">
        <v>21.057027829839569</v>
      </c>
      <c r="K159" s="9">
        <v>21.499527508257906</v>
      </c>
      <c r="L159" s="22">
        <v>276.59001002062274</v>
      </c>
      <c r="M159" s="22">
        <v>282.40236832099083</v>
      </c>
      <c r="N159" s="22">
        <v>1942.690162862227</v>
      </c>
    </row>
    <row r="160" spans="2:14" x14ac:dyDescent="0.25">
      <c r="B160" s="37">
        <v>156</v>
      </c>
      <c r="D160" s="9">
        <v>22.804942866345058</v>
      </c>
      <c r="E160" s="9">
        <v>23.329533508707634</v>
      </c>
      <c r="F160" s="9">
        <v>297.62917962728926</v>
      </c>
      <c r="G160" s="9">
        <v>304.47565512348285</v>
      </c>
      <c r="H160" s="9">
        <v>2303.0171705995458</v>
      </c>
      <c r="I160" s="24"/>
      <c r="J160" s="9">
        <v>21.19287962229015</v>
      </c>
      <c r="K160" s="9">
        <v>21.638234137343431</v>
      </c>
      <c r="L160" s="22">
        <v>276.59001002062291</v>
      </c>
      <c r="M160" s="22">
        <v>282.40236832099089</v>
      </c>
      <c r="N160" s="22">
        <v>1955.2236477839172</v>
      </c>
    </row>
    <row r="161" spans="2:14" x14ac:dyDescent="0.25">
      <c r="B161" s="37">
        <v>157</v>
      </c>
      <c r="D161" s="9">
        <v>22.941814273135705</v>
      </c>
      <c r="E161" s="9">
        <v>23.469767790918976</v>
      </c>
      <c r="F161" s="9">
        <v>297.50839448952797</v>
      </c>
      <c r="G161" s="9">
        <v>304.35487147564521</v>
      </c>
      <c r="H161" s="9">
        <v>2317.7806053817062</v>
      </c>
      <c r="I161" s="24"/>
      <c r="J161" s="9">
        <v>21.328731414740719</v>
      </c>
      <c r="K161" s="9">
        <v>21.776940766428982</v>
      </c>
      <c r="L161" s="22">
        <v>276.59001002062269</v>
      </c>
      <c r="M161" s="22">
        <v>282.40236832099094</v>
      </c>
      <c r="N161" s="22">
        <v>1967.7571327056098</v>
      </c>
    </row>
    <row r="162" spans="2:14" x14ac:dyDescent="0.25">
      <c r="B162" s="37">
        <v>158</v>
      </c>
      <c r="D162" s="9">
        <v>23.097478849051598</v>
      </c>
      <c r="E162" s="9">
        <v>23.628795489047555</v>
      </c>
      <c r="F162" s="9">
        <v>297.63130477045308</v>
      </c>
      <c r="G162" s="9">
        <v>304.47778640776573</v>
      </c>
      <c r="H162" s="9">
        <v>2332.5451231988873</v>
      </c>
      <c r="I162" s="24"/>
      <c r="J162" s="9">
        <v>21.464583207191307</v>
      </c>
      <c r="K162" s="9">
        <v>21.915647395514508</v>
      </c>
      <c r="L162" s="22">
        <v>276.5900100206228</v>
      </c>
      <c r="M162" s="22">
        <v>282.40236832099083</v>
      </c>
      <c r="N162" s="22">
        <v>1980.2906176273036</v>
      </c>
    </row>
    <row r="163" spans="2:14" x14ac:dyDescent="0.25">
      <c r="B163" s="37">
        <v>159</v>
      </c>
      <c r="D163" s="9">
        <v>23.240134659000208</v>
      </c>
      <c r="E163" s="9">
        <v>23.774815161584847</v>
      </c>
      <c r="F163" s="9">
        <v>297.58609390598201</v>
      </c>
      <c r="G163" s="9">
        <v>304.43258961637719</v>
      </c>
      <c r="H163" s="9">
        <v>2347.3128901211153</v>
      </c>
      <c r="I163" s="24"/>
      <c r="J163" s="9">
        <v>21.600434999641887</v>
      </c>
      <c r="K163" s="9">
        <v>22.054354024600045</v>
      </c>
      <c r="L163" s="22">
        <v>276.59001002062286</v>
      </c>
      <c r="M163" s="22">
        <v>282.40236832099083</v>
      </c>
      <c r="N163" s="22">
        <v>1992.8241025489929</v>
      </c>
    </row>
    <row r="164" spans="2:14" x14ac:dyDescent="0.25">
      <c r="B164" s="37">
        <v>160</v>
      </c>
      <c r="D164" s="9">
        <v>23.389200531212548</v>
      </c>
      <c r="E164" s="9">
        <v>23.9272439092179</v>
      </c>
      <c r="F164" s="9">
        <v>297.62301496941512</v>
      </c>
      <c r="G164" s="9">
        <v>304.46951201545932</v>
      </c>
      <c r="H164" s="9">
        <v>2362.0763249032834</v>
      </c>
      <c r="I164" s="24"/>
      <c r="J164" s="9">
        <v>21.736286792092464</v>
      </c>
      <c r="K164" s="9">
        <v>22.193060653685581</v>
      </c>
      <c r="L164" s="22">
        <v>276.59001002062286</v>
      </c>
      <c r="M164" s="22">
        <v>282.40236832099089</v>
      </c>
      <c r="N164" s="22">
        <v>2005.3575874706862</v>
      </c>
    </row>
    <row r="165" spans="2:14" x14ac:dyDescent="0.25">
      <c r="B165" s="37">
        <v>161</v>
      </c>
      <c r="D165" s="9">
        <v>23.533896056541483</v>
      </c>
      <c r="E165" s="9">
        <v>24.075303636474501</v>
      </c>
      <c r="F165" s="9">
        <v>297.60421098937081</v>
      </c>
      <c r="G165" s="9">
        <v>304.45072612917249</v>
      </c>
      <c r="H165" s="9">
        <v>2376.8455809986508</v>
      </c>
      <c r="I165" s="24"/>
      <c r="J165" s="9">
        <v>21.872138584543038</v>
      </c>
      <c r="K165" s="9">
        <v>22.331767282771107</v>
      </c>
      <c r="L165" s="22">
        <v>276.5900100206228</v>
      </c>
      <c r="M165" s="22">
        <v>282.40236832099077</v>
      </c>
      <c r="N165" s="22">
        <v>2017.8910723923796</v>
      </c>
    </row>
    <row r="166" spans="2:14" x14ac:dyDescent="0.25">
      <c r="B166" s="37">
        <v>162</v>
      </c>
      <c r="D166" s="9">
        <v>23.681726693707951</v>
      </c>
      <c r="E166" s="9">
        <v>24.226497241608666</v>
      </c>
      <c r="F166" s="9">
        <v>297.62504032924369</v>
      </c>
      <c r="G166" s="9">
        <v>304.47155783137384</v>
      </c>
      <c r="H166" s="9">
        <v>2391.6094219189481</v>
      </c>
      <c r="I166" s="24"/>
      <c r="J166" s="9">
        <v>22.007990376993611</v>
      </c>
      <c r="K166" s="9">
        <v>22.470473911856651</v>
      </c>
      <c r="L166" s="22">
        <v>276.59001002062269</v>
      </c>
      <c r="M166" s="22">
        <v>282.40236832099089</v>
      </c>
      <c r="N166" s="22">
        <v>2030.4245573140697</v>
      </c>
    </row>
    <row r="167" spans="2:14" x14ac:dyDescent="0.25">
      <c r="B167" s="37">
        <v>163</v>
      </c>
      <c r="D167" s="9">
        <v>23.829933124662745</v>
      </c>
      <c r="E167" s="9">
        <v>24.378066362890173</v>
      </c>
      <c r="F167" s="9">
        <v>297.65030798657807</v>
      </c>
      <c r="G167" s="9">
        <v>304.4968243541469</v>
      </c>
      <c r="H167" s="9">
        <v>2406.3720444248529</v>
      </c>
      <c r="I167" s="24"/>
      <c r="J167" s="9">
        <v>22.143842169444195</v>
      </c>
      <c r="K167" s="9">
        <v>22.60918054094218</v>
      </c>
      <c r="L167" s="22">
        <v>276.5900100206228</v>
      </c>
      <c r="M167" s="22">
        <v>282.40236832099077</v>
      </c>
      <c r="N167" s="22">
        <v>2042.9580422357624</v>
      </c>
    </row>
    <row r="168" spans="2:14" x14ac:dyDescent="0.25">
      <c r="B168" s="37">
        <v>164</v>
      </c>
      <c r="D168" s="9">
        <v>23.974027907105082</v>
      </c>
      <c r="E168" s="9">
        <v>24.525526550371126</v>
      </c>
      <c r="F168" s="9">
        <v>297.62422367209911</v>
      </c>
      <c r="G168" s="9">
        <v>304.47077262058127</v>
      </c>
      <c r="H168" s="9">
        <v>2421.146580315929</v>
      </c>
      <c r="I168" s="24"/>
      <c r="J168" s="9">
        <v>22.279693961894775</v>
      </c>
      <c r="K168" s="9">
        <v>22.747887170027713</v>
      </c>
      <c r="L168" s="22">
        <v>276.59001002062286</v>
      </c>
      <c r="M168" s="22">
        <v>282.40236832099083</v>
      </c>
      <c r="N168" s="22">
        <v>2055.4915271574528</v>
      </c>
    </row>
    <row r="169" spans="2:14" x14ac:dyDescent="0.25">
      <c r="B169" s="37">
        <v>165</v>
      </c>
      <c r="D169" s="9">
        <v>24.112475606655099</v>
      </c>
      <c r="E169" s="9">
        <v>24.667335305250923</v>
      </c>
      <c r="F169" s="9">
        <v>297.528775018734</v>
      </c>
      <c r="G169" s="9">
        <v>304.37530248126114</v>
      </c>
      <c r="H169" s="9">
        <v>2435.9020277148502</v>
      </c>
      <c r="I169" s="24"/>
      <c r="J169" s="9">
        <v>22.415545754345352</v>
      </c>
      <c r="K169" s="9">
        <v>22.886593799113246</v>
      </c>
      <c r="L169" s="22">
        <v>276.5900100206228</v>
      </c>
      <c r="M169" s="22">
        <v>282.40236832099072</v>
      </c>
      <c r="N169" s="22">
        <v>2068.0250120791447</v>
      </c>
    </row>
    <row r="170" spans="2:14" x14ac:dyDescent="0.25">
      <c r="B170" s="37">
        <v>166</v>
      </c>
      <c r="D170" s="9">
        <v>24.270032784215996</v>
      </c>
      <c r="E170" s="9">
        <v>24.828256653890481</v>
      </c>
      <c r="F170" s="9">
        <v>297.66885165575457</v>
      </c>
      <c r="G170" s="9">
        <v>304.51539610545558</v>
      </c>
      <c r="H170" s="9">
        <v>2450.6711484308471</v>
      </c>
      <c r="I170" s="24"/>
      <c r="J170" s="9">
        <v>22.551397546795918</v>
      </c>
      <c r="K170" s="9">
        <v>23.025300428198769</v>
      </c>
      <c r="L170" s="22">
        <v>276.59001002062263</v>
      </c>
      <c r="M170" s="22">
        <v>282.4023683209906</v>
      </c>
      <c r="N170" s="22">
        <v>2080.5584970008354</v>
      </c>
    </row>
    <row r="171" spans="2:14" x14ac:dyDescent="0.25">
      <c r="B171" s="37">
        <v>167</v>
      </c>
      <c r="D171" s="9">
        <v>24.413273116533883</v>
      </c>
      <c r="E171" s="9">
        <v>24.974859985025066</v>
      </c>
      <c r="F171" s="9">
        <v>297.63270791304183</v>
      </c>
      <c r="G171" s="9">
        <v>304.479254854928</v>
      </c>
      <c r="H171" s="9">
        <v>2465.4351247305158</v>
      </c>
      <c r="I171" s="24"/>
      <c r="J171" s="9">
        <v>22.687249339246502</v>
      </c>
      <c r="K171" s="9">
        <v>23.164007057284323</v>
      </c>
      <c r="L171" s="22">
        <v>276.59001002062274</v>
      </c>
      <c r="M171" s="22">
        <v>282.40236832099077</v>
      </c>
      <c r="N171" s="22">
        <v>2093.0919819225314</v>
      </c>
    </row>
    <row r="172" spans="2:14" x14ac:dyDescent="0.25">
      <c r="B172" s="37">
        <v>168</v>
      </c>
      <c r="D172" s="9">
        <v>24.556312025968491</v>
      </c>
      <c r="E172" s="9">
        <v>25.121261584786406</v>
      </c>
      <c r="F172" s="9">
        <v>297.59455343688086</v>
      </c>
      <c r="G172" s="9">
        <v>304.44109910273596</v>
      </c>
      <c r="H172" s="9">
        <v>2480.1977472364192</v>
      </c>
      <c r="I172" s="24"/>
      <c r="J172" s="9">
        <v>22.823101131697086</v>
      </c>
      <c r="K172" s="9">
        <v>23.302713686369852</v>
      </c>
      <c r="L172" s="22">
        <v>276.59001002062274</v>
      </c>
      <c r="M172" s="22">
        <v>282.40236832099072</v>
      </c>
      <c r="N172" s="22">
        <v>2105.6254668442207</v>
      </c>
    </row>
    <row r="173" spans="2:14" x14ac:dyDescent="0.25">
      <c r="B173" s="37">
        <v>169</v>
      </c>
      <c r="D173" s="9">
        <v>24.706705608970847</v>
      </c>
      <c r="E173" s="9">
        <v>25.275019215471428</v>
      </c>
      <c r="F173" s="9">
        <v>297.64545336797056</v>
      </c>
      <c r="G173" s="9">
        <v>304.4920141251697</v>
      </c>
      <c r="H173" s="9">
        <v>2494.9663264349106</v>
      </c>
      <c r="I173" s="24"/>
      <c r="J173" s="9">
        <v>22.95895292414766</v>
      </c>
      <c r="K173" s="9">
        <v>23.441420315455403</v>
      </c>
      <c r="L173" s="22">
        <v>276.59001002062274</v>
      </c>
      <c r="M173" s="22">
        <v>282.40236832099094</v>
      </c>
      <c r="N173" s="22">
        <v>2118.1589517659104</v>
      </c>
    </row>
    <row r="174" spans="2:14" x14ac:dyDescent="0.25">
      <c r="B174" s="37">
        <v>170</v>
      </c>
      <c r="D174" s="9">
        <v>24.859628770335402</v>
      </c>
      <c r="E174" s="9">
        <v>25.431305344803675</v>
      </c>
      <c r="F174" s="9">
        <v>297.72604943285387</v>
      </c>
      <c r="G174" s="9">
        <v>304.57261217287538</v>
      </c>
      <c r="H174" s="9">
        <v>2509.7301673552065</v>
      </c>
      <c r="I174" s="24"/>
      <c r="J174" s="9">
        <v>23.094804716598244</v>
      </c>
      <c r="K174" s="9">
        <v>23.580126944540918</v>
      </c>
      <c r="L174" s="22">
        <v>276.59001002062291</v>
      </c>
      <c r="M174" s="22">
        <v>282.40236832099083</v>
      </c>
      <c r="N174" s="22">
        <v>2130.692436687601</v>
      </c>
    </row>
    <row r="175" spans="2:14" x14ac:dyDescent="0.25">
      <c r="B175" s="37">
        <v>171</v>
      </c>
      <c r="D175" s="9">
        <v>24.998964028419326</v>
      </c>
      <c r="E175" s="9">
        <v>25.574004835664269</v>
      </c>
      <c r="F175" s="9">
        <v>297.64392187678237</v>
      </c>
      <c r="G175" s="9">
        <v>304.49050163556757</v>
      </c>
      <c r="H175" s="9">
        <v>2524.4995588299535</v>
      </c>
      <c r="I175" s="24"/>
      <c r="J175" s="9">
        <v>23.230656509048821</v>
      </c>
      <c r="K175" s="9">
        <v>23.718833573626455</v>
      </c>
      <c r="L175" s="22">
        <v>276.59001002062291</v>
      </c>
      <c r="M175" s="22">
        <v>282.40236832099083</v>
      </c>
      <c r="N175" s="22">
        <v>2143.2259216092971</v>
      </c>
    </row>
    <row r="176" spans="2:14" x14ac:dyDescent="0.25">
      <c r="B176" s="37">
        <v>172</v>
      </c>
      <c r="D176" s="9">
        <v>25.142267892718461</v>
      </c>
      <c r="E176" s="9">
        <v>25.720671359441116</v>
      </c>
      <c r="F176" s="9">
        <v>297.60972579467284</v>
      </c>
      <c r="G176" s="9">
        <v>304.45630375114558</v>
      </c>
      <c r="H176" s="9">
        <v>2539.2620459564791</v>
      </c>
      <c r="I176" s="24"/>
      <c r="J176" s="9">
        <v>23.366508301499398</v>
      </c>
      <c r="K176" s="9">
        <v>23.857540202711988</v>
      </c>
      <c r="L176" s="22">
        <v>276.59001002062286</v>
      </c>
      <c r="M176" s="22">
        <v>282.40236832099077</v>
      </c>
      <c r="N176" s="22">
        <v>2155.7594065309863</v>
      </c>
    </row>
    <row r="177" spans="2:14" x14ac:dyDescent="0.25">
      <c r="B177" s="37">
        <v>173</v>
      </c>
      <c r="D177" s="9">
        <v>25.293236254370004</v>
      </c>
      <c r="E177" s="9">
        <v>25.875003799624324</v>
      </c>
      <c r="F177" s="9">
        <v>297.66612549056583</v>
      </c>
      <c r="G177" s="9">
        <v>304.51271836584851</v>
      </c>
      <c r="H177" s="9">
        <v>2554.0307605343492</v>
      </c>
      <c r="I177" s="24"/>
      <c r="J177" s="9">
        <v>23.502360093949974</v>
      </c>
      <c r="K177" s="9">
        <v>23.996246831797528</v>
      </c>
      <c r="L177" s="22">
        <v>276.5900100206228</v>
      </c>
      <c r="M177" s="22">
        <v>282.40236832099083</v>
      </c>
      <c r="N177" s="22">
        <v>2168.292891452676</v>
      </c>
    </row>
    <row r="178" spans="2:14" x14ac:dyDescent="0.25">
      <c r="B178" s="37">
        <v>174</v>
      </c>
      <c r="D178" s="9">
        <v>25.445848187287734</v>
      </c>
      <c r="E178" s="9">
        <v>26.030978206925763</v>
      </c>
      <c r="F178" s="9">
        <v>297.74110829230176</v>
      </c>
      <c r="G178" s="9">
        <v>304.58769714482656</v>
      </c>
      <c r="H178" s="9">
        <v>2568.792435384612</v>
      </c>
      <c r="I178" s="24"/>
      <c r="J178" s="9">
        <v>23.638211886400551</v>
      </c>
      <c r="K178" s="9">
        <v>24.134953460883068</v>
      </c>
      <c r="L178" s="22">
        <v>276.5900100206228</v>
      </c>
      <c r="M178" s="22">
        <v>282.40236832099089</v>
      </c>
      <c r="N178" s="22">
        <v>2180.8263763743726</v>
      </c>
    </row>
    <row r="179" spans="2:14" x14ac:dyDescent="0.25">
      <c r="B179" s="37">
        <v>175</v>
      </c>
      <c r="D179" s="9">
        <v>25.585745928152978</v>
      </c>
      <c r="E179" s="9">
        <v>26.174240026322693</v>
      </c>
      <c r="F179" s="9">
        <v>297.66731587197137</v>
      </c>
      <c r="G179" s="9">
        <v>304.51391941054254</v>
      </c>
      <c r="H179" s="9">
        <v>2583.5611499624742</v>
      </c>
      <c r="I179" s="24"/>
      <c r="J179" s="9">
        <v>23.774063678851135</v>
      </c>
      <c r="K179" s="9">
        <v>24.273660089968594</v>
      </c>
      <c r="L179" s="22">
        <v>276.59001002062286</v>
      </c>
      <c r="M179" s="22">
        <v>282.40236832099077</v>
      </c>
      <c r="N179" s="22">
        <v>2193.3598612960623</v>
      </c>
    </row>
    <row r="180" spans="2:14" x14ac:dyDescent="0.25">
      <c r="B180" s="37">
        <v>176</v>
      </c>
      <c r="D180" s="9">
        <v>25.733550376694545</v>
      </c>
      <c r="E180" s="9">
        <v>26.325407350284959</v>
      </c>
      <c r="F180" s="9">
        <v>297.68582683193591</v>
      </c>
      <c r="G180" s="9">
        <v>304.53243097207326</v>
      </c>
      <c r="H180" s="9">
        <v>2598.3245847446419</v>
      </c>
      <c r="I180" s="24"/>
      <c r="J180" s="9">
        <v>23.909915471301698</v>
      </c>
      <c r="K180" s="9">
        <v>24.41236671905413</v>
      </c>
      <c r="L180" s="22">
        <v>276.59001002062269</v>
      </c>
      <c r="M180" s="22">
        <v>282.40236832099077</v>
      </c>
      <c r="N180" s="22">
        <v>2205.8933462177515</v>
      </c>
    </row>
    <row r="181" spans="2:14" x14ac:dyDescent="0.25">
      <c r="B181" s="37">
        <v>177</v>
      </c>
      <c r="D181" s="9">
        <v>25.876587413103717</v>
      </c>
      <c r="E181" s="9">
        <v>26.47180840352781</v>
      </c>
      <c r="F181" s="9">
        <v>297.64929076224507</v>
      </c>
      <c r="G181" s="9">
        <v>304.49590862642356</v>
      </c>
      <c r="H181" s="9">
        <v>2613.0930285637542</v>
      </c>
      <c r="I181" s="24"/>
      <c r="J181" s="9">
        <v>24.045767263752285</v>
      </c>
      <c r="K181" s="9">
        <v>24.551073348139674</v>
      </c>
      <c r="L181" s="22">
        <v>276.59001002062274</v>
      </c>
      <c r="M181" s="22">
        <v>282.40236832099083</v>
      </c>
      <c r="N181" s="22">
        <v>2218.4268311394485</v>
      </c>
    </row>
    <row r="182" spans="2:14" x14ac:dyDescent="0.25">
      <c r="B182" s="37">
        <v>178</v>
      </c>
      <c r="D182" s="9">
        <v>26.026899778577519</v>
      </c>
      <c r="E182" s="9">
        <v>26.625483736969318</v>
      </c>
      <c r="F182" s="9">
        <v>297.69638061997063</v>
      </c>
      <c r="G182" s="9">
        <v>304.54300005703033</v>
      </c>
      <c r="H182" s="9">
        <v>2627.8568694840446</v>
      </c>
      <c r="I182" s="24"/>
      <c r="J182" s="9">
        <v>24.181619056202866</v>
      </c>
      <c r="K182" s="9">
        <v>24.689779977225196</v>
      </c>
      <c r="L182" s="22">
        <v>276.59001002062286</v>
      </c>
      <c r="M182" s="22">
        <v>282.40236832099077</v>
      </c>
      <c r="N182" s="22">
        <v>2230.9603160611391</v>
      </c>
    </row>
    <row r="183" spans="2:14" x14ac:dyDescent="0.25">
      <c r="B183" s="37">
        <v>179</v>
      </c>
      <c r="D183" s="9">
        <v>26.169960956269858</v>
      </c>
      <c r="E183" s="9">
        <v>26.771907790082373</v>
      </c>
      <c r="F183" s="9">
        <v>297.66046840084135</v>
      </c>
      <c r="G183" s="9">
        <v>304.5070883405669</v>
      </c>
      <c r="H183" s="9">
        <v>2642.6203042662119</v>
      </c>
      <c r="I183" s="24"/>
      <c r="J183" s="9">
        <v>24.317470848653443</v>
      </c>
      <c r="K183" s="9">
        <v>24.828486606310729</v>
      </c>
      <c r="L183" s="22">
        <v>276.59001002062286</v>
      </c>
      <c r="M183" s="22">
        <v>282.40236832099072</v>
      </c>
      <c r="N183" s="22">
        <v>2243.4938009828279</v>
      </c>
    </row>
    <row r="184" spans="2:14" x14ac:dyDescent="0.25">
      <c r="B184" s="37">
        <v>180</v>
      </c>
      <c r="D184" s="9">
        <v>26.324485505047058</v>
      </c>
      <c r="E184" s="9">
        <v>26.929796386542215</v>
      </c>
      <c r="F184" s="9">
        <v>297.75461668304308</v>
      </c>
      <c r="G184" s="9">
        <v>304.60125037923103</v>
      </c>
      <c r="H184" s="9">
        <v>2657.3888834647018</v>
      </c>
      <c r="I184" s="24"/>
      <c r="J184" s="9">
        <v>24.45332264110403</v>
      </c>
      <c r="K184" s="9">
        <v>24.967193235396266</v>
      </c>
      <c r="L184" s="22">
        <v>276.59001002062297</v>
      </c>
      <c r="M184" s="22">
        <v>282.40236832099077</v>
      </c>
      <c r="N184" s="22">
        <v>2256.0272859045235</v>
      </c>
    </row>
    <row r="185" spans="2:14" x14ac:dyDescent="0.25">
      <c r="B185" s="37">
        <v>181</v>
      </c>
      <c r="D185" s="9">
        <v>26.459454111431498</v>
      </c>
      <c r="E185" s="9">
        <v>27.06812783749838</v>
      </c>
      <c r="F185" s="9">
        <v>297.62775068341733</v>
      </c>
      <c r="G185" s="9">
        <v>304.47438445093388</v>
      </c>
      <c r="H185" s="9">
        <v>2672.1521828674854</v>
      </c>
      <c r="I185" s="24"/>
      <c r="J185" s="9">
        <v>24.589174433554593</v>
      </c>
      <c r="K185" s="9">
        <v>25.105899864481817</v>
      </c>
      <c r="L185" s="22">
        <v>276.5900100206228</v>
      </c>
      <c r="M185" s="22">
        <v>282.40236832099094</v>
      </c>
      <c r="N185" s="22">
        <v>2268.5607708262155</v>
      </c>
    </row>
    <row r="186" spans="2:14" x14ac:dyDescent="0.25">
      <c r="B186" s="37">
        <v>182</v>
      </c>
      <c r="D186" s="9">
        <v>26.612759989763603</v>
      </c>
      <c r="E186" s="9">
        <v>27.224797856060142</v>
      </c>
      <c r="F186" s="9">
        <v>297.70741130713992</v>
      </c>
      <c r="G186" s="9">
        <v>304.55405963926228</v>
      </c>
      <c r="H186" s="9">
        <v>2686.9211682041046</v>
      </c>
      <c r="I186" s="24"/>
      <c r="J186" s="9">
        <v>24.725026226005181</v>
      </c>
      <c r="K186" s="9">
        <v>25.244606493567339</v>
      </c>
      <c r="L186" s="22">
        <v>276.59001002062286</v>
      </c>
      <c r="M186" s="22">
        <v>282.40236832099077</v>
      </c>
      <c r="N186" s="22">
        <v>2281.0942557479034</v>
      </c>
    </row>
    <row r="187" spans="2:14" x14ac:dyDescent="0.25">
      <c r="B187" s="37">
        <v>183</v>
      </c>
      <c r="D187" s="9">
        <v>26.761123369670258</v>
      </c>
      <c r="E187" s="9">
        <v>27.376525314498444</v>
      </c>
      <c r="F187" s="9">
        <v>297.73121349476742</v>
      </c>
      <c r="G187" s="9">
        <v>304.57787554589765</v>
      </c>
      <c r="H187" s="9">
        <v>2701.6898827819728</v>
      </c>
      <c r="I187" s="24"/>
      <c r="J187" s="9">
        <v>24.860878018455743</v>
      </c>
      <c r="K187" s="9">
        <v>25.383313122652876</v>
      </c>
      <c r="L187" s="22">
        <v>276.59001002062269</v>
      </c>
      <c r="M187" s="22">
        <v>282.40236832099083</v>
      </c>
      <c r="N187" s="22">
        <v>2293.627740669594</v>
      </c>
    </row>
    <row r="188" spans="2:14" x14ac:dyDescent="0.25">
      <c r="B188" s="37">
        <v>184</v>
      </c>
      <c r="D188" s="9">
        <v>26.903458175430899</v>
      </c>
      <c r="E188" s="9">
        <v>27.522221329833879</v>
      </c>
      <c r="F188" s="9">
        <v>297.68805050191622</v>
      </c>
      <c r="G188" s="9">
        <v>304.53469437779</v>
      </c>
      <c r="H188" s="9">
        <v>2716.4460070777768</v>
      </c>
      <c r="I188" s="24"/>
      <c r="J188" s="9">
        <v>24.996729810906334</v>
      </c>
      <c r="K188" s="9">
        <v>25.522019751738405</v>
      </c>
      <c r="L188" s="22">
        <v>276.59001002062286</v>
      </c>
      <c r="M188" s="22">
        <v>282.40236832099077</v>
      </c>
      <c r="N188" s="22">
        <v>2306.1612255912901</v>
      </c>
    </row>
    <row r="189" spans="2:14" x14ac:dyDescent="0.25">
      <c r="B189" s="37">
        <v>185</v>
      </c>
      <c r="D189" s="9">
        <v>27.057451581916837</v>
      </c>
      <c r="E189" s="9">
        <v>27.679580079660418</v>
      </c>
      <c r="F189" s="9">
        <v>297.77365979686277</v>
      </c>
      <c r="G189" s="9">
        <v>304.62033118704062</v>
      </c>
      <c r="H189" s="9">
        <v>2731.220272210106</v>
      </c>
      <c r="I189" s="24"/>
      <c r="J189" s="9">
        <v>25.132581603356915</v>
      </c>
      <c r="K189" s="9">
        <v>25.660726380823938</v>
      </c>
      <c r="L189" s="22">
        <v>276.59001002062286</v>
      </c>
      <c r="M189" s="22">
        <v>282.40236832099066</v>
      </c>
      <c r="N189" s="22">
        <v>2318.6947105129798</v>
      </c>
    </row>
    <row r="190" spans="2:14" x14ac:dyDescent="0.25">
      <c r="B190" s="37">
        <v>186</v>
      </c>
      <c r="D190" s="9">
        <v>27.196138214911919</v>
      </c>
      <c r="E190" s="9">
        <v>27.82162819987127</v>
      </c>
      <c r="F190" s="9">
        <v>297.69079956626052</v>
      </c>
      <c r="G190" s="9">
        <v>304.53745596548197</v>
      </c>
      <c r="H190" s="9">
        <v>2745.9776149203021</v>
      </c>
      <c r="I190" s="24"/>
      <c r="J190" s="9">
        <v>25.268433395807481</v>
      </c>
      <c r="K190" s="9">
        <v>25.799433009909478</v>
      </c>
      <c r="L190" s="22">
        <v>276.59001002062274</v>
      </c>
      <c r="M190" s="22">
        <v>282.40236832099072</v>
      </c>
      <c r="N190" s="22">
        <v>2331.2281954346695</v>
      </c>
    </row>
    <row r="191" spans="2:14" x14ac:dyDescent="0.25">
      <c r="B191" s="37">
        <v>187</v>
      </c>
      <c r="D191" s="9">
        <v>27.346958850665867</v>
      </c>
      <c r="E191" s="9">
        <v>27.975814240663826</v>
      </c>
      <c r="F191" s="9">
        <v>297.74093490476508</v>
      </c>
      <c r="G191" s="9">
        <v>304.5876191287893</v>
      </c>
      <c r="H191" s="9">
        <v>2760.7521508113778</v>
      </c>
      <c r="I191" s="24"/>
      <c r="J191" s="9">
        <v>25.404285188258058</v>
      </c>
      <c r="K191" s="9">
        <v>25.938139638995022</v>
      </c>
      <c r="L191" s="22">
        <v>276.5900100206228</v>
      </c>
      <c r="M191" s="22">
        <v>282.40236832099089</v>
      </c>
      <c r="N191" s="22">
        <v>2343.7616803563665</v>
      </c>
    </row>
    <row r="192" spans="2:14" x14ac:dyDescent="0.25">
      <c r="B192" s="37">
        <v>188</v>
      </c>
      <c r="D192" s="9">
        <v>27.477253172634214</v>
      </c>
      <c r="E192" s="9">
        <v>28.109470234941949</v>
      </c>
      <c r="F192" s="9">
        <v>297.56824468477146</v>
      </c>
      <c r="G192" s="9">
        <v>304.4149160135504</v>
      </c>
      <c r="H192" s="9">
        <v>2775.5103057978395</v>
      </c>
      <c r="I192" s="24"/>
      <c r="J192" s="9">
        <v>25.540136980708645</v>
      </c>
      <c r="K192" s="9">
        <v>26.076846268080544</v>
      </c>
      <c r="L192" s="22">
        <v>276.59001002062291</v>
      </c>
      <c r="M192" s="22">
        <v>282.40236832099077</v>
      </c>
      <c r="N192" s="22">
        <v>2356.2951652780548</v>
      </c>
    </row>
    <row r="193" spans="2:14" x14ac:dyDescent="0.25">
      <c r="B193" s="37">
        <v>189</v>
      </c>
      <c r="D193" s="9">
        <v>27.631945927035591</v>
      </c>
      <c r="E193" s="9">
        <v>28.26752716042197</v>
      </c>
      <c r="F193" s="9">
        <v>297.66020963669814</v>
      </c>
      <c r="G193" s="9">
        <v>304.50689512423151</v>
      </c>
      <c r="H193" s="9">
        <v>2790.2794265138359</v>
      </c>
      <c r="I193" s="24"/>
      <c r="J193" s="9">
        <v>25.675988773159215</v>
      </c>
      <c r="K193" s="9">
        <v>26.215552897166081</v>
      </c>
      <c r="L193" s="22">
        <v>276.59001002062269</v>
      </c>
      <c r="M193" s="22">
        <v>282.40236832099072</v>
      </c>
      <c r="N193" s="22">
        <v>2368.8286501997463</v>
      </c>
    </row>
    <row r="194" spans="2:14" x14ac:dyDescent="0.25">
      <c r="B194" s="37">
        <v>190</v>
      </c>
      <c r="D194" s="9">
        <v>27.777221120060837</v>
      </c>
      <c r="E194" s="9">
        <v>28.416166216035872</v>
      </c>
      <c r="F194" s="9">
        <v>297.650291478204</v>
      </c>
      <c r="G194" s="9">
        <v>304.49698766978912</v>
      </c>
      <c r="H194" s="9">
        <v>2805.0471934360635</v>
      </c>
      <c r="I194" s="24"/>
      <c r="J194" s="9">
        <v>25.811840565609806</v>
      </c>
      <c r="K194" s="9">
        <v>26.354259526251617</v>
      </c>
      <c r="L194" s="22">
        <v>276.59001002062303</v>
      </c>
      <c r="M194" s="22">
        <v>282.40236832099094</v>
      </c>
      <c r="N194" s="22">
        <v>2381.362135121442</v>
      </c>
    </row>
    <row r="195" spans="2:14" x14ac:dyDescent="0.25">
      <c r="B195" s="37">
        <v>191</v>
      </c>
      <c r="D195" s="9">
        <v>27.918716843525328</v>
      </c>
      <c r="E195" s="9">
        <v>28.561023766055126</v>
      </c>
      <c r="F195" s="9">
        <v>297.60018983402324</v>
      </c>
      <c r="G195" s="9">
        <v>304.44687491442676</v>
      </c>
      <c r="H195" s="9">
        <v>2819.8060253194085</v>
      </c>
      <c r="I195" s="24"/>
      <c r="J195" s="9">
        <v>25.947692358060369</v>
      </c>
      <c r="K195" s="9">
        <v>26.492966155337157</v>
      </c>
      <c r="L195" s="22">
        <v>276.59001002062274</v>
      </c>
      <c r="M195" s="22">
        <v>282.40236832099089</v>
      </c>
      <c r="N195" s="22">
        <v>2393.8956200431317</v>
      </c>
    </row>
    <row r="196" spans="2:14" x14ac:dyDescent="0.25">
      <c r="B196" s="37">
        <v>192</v>
      </c>
      <c r="D196" s="9">
        <v>28.060074131921183</v>
      </c>
      <c r="E196" s="9">
        <v>28.705746305244602</v>
      </c>
      <c r="F196" s="9">
        <v>297.54914211592927</v>
      </c>
      <c r="G196" s="9">
        <v>304.39585251153568</v>
      </c>
      <c r="H196" s="9">
        <v>2834.579884313599</v>
      </c>
      <c r="I196" s="24"/>
      <c r="J196" s="9">
        <v>26.083544150510942</v>
      </c>
      <c r="K196" s="9">
        <v>26.63167278442268</v>
      </c>
      <c r="L196" s="22">
        <v>276.59001002062269</v>
      </c>
      <c r="M196" s="22">
        <v>282.40236832099077</v>
      </c>
      <c r="N196" s="22">
        <v>2406.4291049648223</v>
      </c>
    </row>
    <row r="197" spans="2:14" x14ac:dyDescent="0.25">
      <c r="B197" s="37">
        <v>193</v>
      </c>
      <c r="D197" s="9">
        <v>28.209237805007103</v>
      </c>
      <c r="E197" s="9">
        <v>28.858271743187274</v>
      </c>
      <c r="F197" s="9">
        <v>297.58097341886162</v>
      </c>
      <c r="G197" s="9">
        <v>304.42767209397613</v>
      </c>
      <c r="H197" s="9">
        <v>2849.3384454381958</v>
      </c>
      <c r="I197" s="24"/>
      <c r="J197" s="9">
        <v>26.21939594296154</v>
      </c>
      <c r="K197" s="9">
        <v>26.770379413508238</v>
      </c>
      <c r="L197" s="22">
        <v>276.5900100206228</v>
      </c>
      <c r="M197" s="22">
        <v>282.40236832099083</v>
      </c>
      <c r="N197" s="22">
        <v>2418.962589886512</v>
      </c>
    </row>
    <row r="198" spans="2:14" x14ac:dyDescent="0.25">
      <c r="B198" s="37">
        <v>194</v>
      </c>
      <c r="D198" s="9">
        <v>28.355083827841938</v>
      </c>
      <c r="E198" s="9">
        <v>29.007481381818806</v>
      </c>
      <c r="F198" s="9">
        <v>297.57765887135065</v>
      </c>
      <c r="G198" s="9">
        <v>304.42436537183386</v>
      </c>
      <c r="H198" s="9">
        <v>2864.10512932541</v>
      </c>
      <c r="I198" s="24"/>
      <c r="J198" s="9">
        <v>26.355247735412117</v>
      </c>
      <c r="K198" s="9">
        <v>26.909086042593756</v>
      </c>
      <c r="L198" s="22">
        <v>276.59001002062291</v>
      </c>
      <c r="M198" s="22">
        <v>282.40236832099077</v>
      </c>
      <c r="N198" s="22">
        <v>2431.4960748082085</v>
      </c>
    </row>
    <row r="199" spans="2:14" x14ac:dyDescent="0.25">
      <c r="B199" s="37">
        <v>195</v>
      </c>
      <c r="D199" s="10">
        <v>28.499542694269461</v>
      </c>
      <c r="E199" s="10">
        <v>29.155304110834994</v>
      </c>
      <c r="F199" s="10">
        <v>297.55989520557034</v>
      </c>
      <c r="G199" s="10">
        <v>304.40661202788385</v>
      </c>
      <c r="H199" s="10">
        <v>2878.8728962476366</v>
      </c>
      <c r="J199" s="10">
        <v>26.491099527862691</v>
      </c>
      <c r="K199" s="10">
        <v>27.047792671679282</v>
      </c>
      <c r="L199" s="10">
        <v>276.5900100206228</v>
      </c>
      <c r="M199" s="10">
        <v>282.4023683209906</v>
      </c>
      <c r="N199" s="10">
        <v>2444.0295597298982</v>
      </c>
    </row>
    <row r="200" spans="2:14" x14ac:dyDescent="0.25">
      <c r="B200" s="37">
        <v>196</v>
      </c>
      <c r="D200" s="10">
        <v>28.649775332789801</v>
      </c>
      <c r="E200" s="10">
        <v>29.308899717323033</v>
      </c>
      <c r="F200" s="10">
        <v>297.60228841293031</v>
      </c>
      <c r="G200" s="10">
        <v>304.44900615878822</v>
      </c>
      <c r="H200" s="10">
        <v>2893.6367371679266</v>
      </c>
      <c r="J200" s="10">
        <v>26.626951320313264</v>
      </c>
      <c r="K200" s="10">
        <v>27.186499300764826</v>
      </c>
      <c r="L200" s="10">
        <v>276.5900100206228</v>
      </c>
      <c r="M200" s="10">
        <v>282.40236832099077</v>
      </c>
      <c r="N200" s="10">
        <v>2456.5630446515884</v>
      </c>
    </row>
    <row r="201" spans="2:14" x14ac:dyDescent="0.25">
      <c r="B201" s="37">
        <v>197</v>
      </c>
      <c r="D201" s="10">
        <v>28.791737737502611</v>
      </c>
      <c r="E201" s="10">
        <v>29.454226169718527</v>
      </c>
      <c r="F201" s="10">
        <v>297.55877946615374</v>
      </c>
      <c r="G201" s="10">
        <v>304.40550928489068</v>
      </c>
      <c r="H201" s="10">
        <v>2908.4053163664166</v>
      </c>
      <c r="J201" s="10">
        <v>26.762803112763844</v>
      </c>
      <c r="K201" s="10">
        <v>27.325205929850362</v>
      </c>
      <c r="L201" s="10">
        <v>276.59001002062274</v>
      </c>
      <c r="M201" s="10">
        <v>282.40236832099072</v>
      </c>
      <c r="N201" s="10">
        <v>2469.0965295732844</v>
      </c>
    </row>
    <row r="202" spans="2:14" x14ac:dyDescent="0.25">
      <c r="B202" s="37">
        <v>198</v>
      </c>
      <c r="D202" s="10">
        <v>28.931032192533443</v>
      </c>
      <c r="E202" s="10">
        <v>29.596883654415038</v>
      </c>
      <c r="F202" s="10">
        <v>297.48827635572803</v>
      </c>
      <c r="G202" s="10">
        <v>304.33500765746214</v>
      </c>
      <c r="H202" s="10">
        <v>2923.1694280454644</v>
      </c>
      <c r="J202" s="10">
        <v>26.898654905214425</v>
      </c>
      <c r="K202" s="10">
        <v>27.46391255893591</v>
      </c>
      <c r="L202" s="10">
        <v>276.59001002062286</v>
      </c>
      <c r="M202" s="10">
        <v>282.40236832099094</v>
      </c>
      <c r="N202" s="10">
        <v>2481.6300144949741</v>
      </c>
    </row>
    <row r="203" spans="2:14" x14ac:dyDescent="0.25">
      <c r="B203" s="37">
        <v>199</v>
      </c>
      <c r="D203" s="10">
        <v>29.075824471626294</v>
      </c>
      <c r="E203" s="10">
        <v>29.745038623834596</v>
      </c>
      <c r="F203" s="10">
        <v>297.47473005156002</v>
      </c>
      <c r="G203" s="10">
        <v>304.32145934961022</v>
      </c>
      <c r="H203" s="10">
        <v>2937.9320505513679</v>
      </c>
      <c r="J203" s="10">
        <v>27.034506697665002</v>
      </c>
      <c r="K203" s="10">
        <v>27.602619188021432</v>
      </c>
      <c r="L203" s="10">
        <v>276.59001002062291</v>
      </c>
      <c r="M203" s="10">
        <v>282.40236832099083</v>
      </c>
      <c r="N203" s="10">
        <v>2494.1634994166629</v>
      </c>
    </row>
    <row r="204" spans="2:14" x14ac:dyDescent="0.25">
      <c r="B204" s="37">
        <v>200</v>
      </c>
      <c r="D204" s="10">
        <v>29.228210250069075</v>
      </c>
      <c r="E204" s="10">
        <v>29.900788542507048</v>
      </c>
      <c r="F204" s="10">
        <v>297.53861984899726</v>
      </c>
      <c r="G204" s="10">
        <v>304.38536192318628</v>
      </c>
      <c r="H204" s="10">
        <v>2952.701035887987</v>
      </c>
      <c r="J204" s="10">
        <v>27.170358490115571</v>
      </c>
      <c r="K204" s="10">
        <v>27.741325817106961</v>
      </c>
      <c r="L204" s="10">
        <v>276.59001002062274</v>
      </c>
      <c r="M204" s="10">
        <v>282.40236832099072</v>
      </c>
      <c r="N204" s="10">
        <v>2506.6969843383595</v>
      </c>
    </row>
    <row r="205" spans="2:14" x14ac:dyDescent="0.25">
      <c r="B205" s="37">
        <v>201</v>
      </c>
      <c r="D205" s="10">
        <v>29.362574759808385</v>
      </c>
      <c r="E205" s="10">
        <v>30.038516081912064</v>
      </c>
      <c r="F205" s="10">
        <v>297.41933292851888</v>
      </c>
      <c r="G205" s="10">
        <v>304.26607640259863</v>
      </c>
      <c r="H205" s="10">
        <v>2967.4651475670407</v>
      </c>
      <c r="J205" s="10">
        <v>27.306210282566152</v>
      </c>
      <c r="K205" s="10">
        <v>27.880032446192494</v>
      </c>
      <c r="L205" s="10">
        <v>276.5900100206228</v>
      </c>
      <c r="M205" s="10">
        <v>282.40236832099077</v>
      </c>
      <c r="N205" s="10">
        <v>2519.2304692600501</v>
      </c>
    </row>
    <row r="206" spans="2:14" x14ac:dyDescent="0.25">
      <c r="B206" s="37">
        <v>202</v>
      </c>
      <c r="D206" s="10">
        <v>29.513899589999795</v>
      </c>
      <c r="E206" s="10">
        <v>30.193206162897084</v>
      </c>
      <c r="F206" s="10">
        <v>297.47217104277036</v>
      </c>
      <c r="G206" s="10">
        <v>304.31893828974745</v>
      </c>
      <c r="H206" s="10">
        <v>2982.2390065612321</v>
      </c>
      <c r="J206" s="10">
        <v>27.442062075016725</v>
      </c>
      <c r="K206" s="10">
        <v>28.018739075278035</v>
      </c>
      <c r="L206" s="10">
        <v>276.59001002062274</v>
      </c>
      <c r="M206" s="10">
        <v>282.40236832099083</v>
      </c>
      <c r="N206" s="10">
        <v>2531.7639541817398</v>
      </c>
    </row>
    <row r="207" spans="2:14" x14ac:dyDescent="0.25">
      <c r="B207" s="37">
        <v>203</v>
      </c>
      <c r="D207" s="10">
        <v>29.657279551642887</v>
      </c>
      <c r="E207" s="10">
        <v>30.339947179869995</v>
      </c>
      <c r="F207" s="10">
        <v>297.44480629660677</v>
      </c>
      <c r="G207" s="10">
        <v>304.29155500426856</v>
      </c>
      <c r="H207" s="10">
        <v>2996.9944539601506</v>
      </c>
      <c r="J207" s="10">
        <v>27.577913867467313</v>
      </c>
      <c r="K207" s="10">
        <v>28.157445704363582</v>
      </c>
      <c r="L207" s="10">
        <v>276.59001002062291</v>
      </c>
      <c r="M207" s="10">
        <v>282.40236832099094</v>
      </c>
      <c r="N207" s="10">
        <v>2544.297439103429</v>
      </c>
    </row>
    <row r="208" spans="2:14" x14ac:dyDescent="0.25">
      <c r="B208" s="37">
        <v>204</v>
      </c>
      <c r="D208" s="10">
        <v>29.804780694997511</v>
      </c>
      <c r="E208" s="10">
        <v>30.490812463454244</v>
      </c>
      <c r="F208" s="10">
        <v>297.45884021147668</v>
      </c>
      <c r="G208" s="10">
        <v>304.30560134961917</v>
      </c>
      <c r="H208" s="10">
        <v>3011.7634392967702</v>
      </c>
      <c r="J208" s="10">
        <v>27.71376565991789</v>
      </c>
      <c r="K208" s="10">
        <v>28.296152333449115</v>
      </c>
      <c r="L208" s="10">
        <v>276.5900100206228</v>
      </c>
      <c r="M208" s="10">
        <v>282.40236832099077</v>
      </c>
      <c r="N208" s="10">
        <v>2556.8309240251256</v>
      </c>
    </row>
    <row r="209" spans="2:14" x14ac:dyDescent="0.25">
      <c r="B209" s="37">
        <v>205</v>
      </c>
      <c r="D209" s="10">
        <v>29.950638304587059</v>
      </c>
      <c r="E209" s="10">
        <v>30.640032917615507</v>
      </c>
      <c r="F209" s="10">
        <v>297.45641436397068</v>
      </c>
      <c r="G209" s="10">
        <v>304.30317494342296</v>
      </c>
      <c r="H209" s="10">
        <v>3026.5267386995602</v>
      </c>
      <c r="J209" s="10">
        <v>27.849617452368463</v>
      </c>
      <c r="K209" s="10">
        <v>28.434858962534634</v>
      </c>
      <c r="L209" s="10">
        <v>276.5900100206228</v>
      </c>
      <c r="M209" s="10">
        <v>282.40236832099072</v>
      </c>
      <c r="N209" s="10">
        <v>2569.3644089468153</v>
      </c>
    </row>
    <row r="210" spans="2:14" x14ac:dyDescent="0.25">
      <c r="B210" s="37">
        <v>206</v>
      </c>
      <c r="D210" s="10">
        <v>30.088303884589511</v>
      </c>
      <c r="E210" s="10">
        <v>30.781062576149626</v>
      </c>
      <c r="F210" s="10">
        <v>297.37304742470349</v>
      </c>
      <c r="G210" s="10">
        <v>304.21981964653997</v>
      </c>
      <c r="H210" s="10">
        <v>3041.2954532774224</v>
      </c>
      <c r="J210" s="10">
        <v>27.985469244819036</v>
      </c>
      <c r="K210" s="10">
        <v>28.573565591620174</v>
      </c>
      <c r="L210" s="10">
        <v>276.59001002062269</v>
      </c>
      <c r="M210" s="10">
        <v>282.40236832099066</v>
      </c>
      <c r="N210" s="10">
        <v>2581.897893868505</v>
      </c>
    </row>
    <row r="211" spans="2:14" x14ac:dyDescent="0.25">
      <c r="B211" s="37">
        <v>207</v>
      </c>
      <c r="D211" s="10">
        <v>30.245575655753527</v>
      </c>
      <c r="E211" s="10">
        <v>30.941698487543302</v>
      </c>
      <c r="F211" s="10">
        <v>297.48332457843219</v>
      </c>
      <c r="G211" s="10">
        <v>304.33010893700276</v>
      </c>
      <c r="H211" s="10">
        <v>3056.064438614042</v>
      </c>
      <c r="J211" s="10">
        <v>28.121321037269617</v>
      </c>
      <c r="K211" s="10">
        <v>28.71227222070571</v>
      </c>
      <c r="L211" s="10">
        <v>276.59001002062274</v>
      </c>
      <c r="M211" s="10">
        <v>282.40236832099072</v>
      </c>
      <c r="N211" s="10">
        <v>2594.431378790202</v>
      </c>
    </row>
    <row r="212" spans="2:14" x14ac:dyDescent="0.25">
      <c r="B212" s="37">
        <v>208</v>
      </c>
      <c r="D212" s="10">
        <v>30.383310658348893</v>
      </c>
      <c r="E212" s="10">
        <v>31.082796334710377</v>
      </c>
      <c r="F212" s="10">
        <v>297.40130939828452</v>
      </c>
      <c r="G212" s="10">
        <v>304.24809309458612</v>
      </c>
      <c r="H212" s="10">
        <v>3070.8277380168297</v>
      </c>
      <c r="J212" s="10">
        <v>28.257172829720204</v>
      </c>
      <c r="K212" s="10">
        <v>28.85097884979124</v>
      </c>
      <c r="L212" s="10">
        <v>276.59001002062286</v>
      </c>
      <c r="M212" s="10">
        <v>282.40236832099072</v>
      </c>
      <c r="N212" s="10">
        <v>2606.9648637118917</v>
      </c>
    </row>
    <row r="213" spans="2:14" x14ac:dyDescent="0.25">
      <c r="B213" s="37">
        <v>209</v>
      </c>
      <c r="D213" s="10">
        <v>30.52646416609084</v>
      </c>
      <c r="E213" s="10">
        <v>31.229312717873029</v>
      </c>
      <c r="F213" s="10">
        <v>297.37286329827145</v>
      </c>
      <c r="G213" s="10">
        <v>304.21964663915645</v>
      </c>
      <c r="H213" s="10">
        <v>3085.5911727989915</v>
      </c>
      <c r="J213" s="10">
        <v>28.393024622170781</v>
      </c>
      <c r="K213" s="10">
        <v>28.989685478876776</v>
      </c>
      <c r="L213" s="10">
        <v>276.5900100206228</v>
      </c>
      <c r="M213" s="10">
        <v>282.40236832099072</v>
      </c>
      <c r="N213" s="10">
        <v>2619.4983486335805</v>
      </c>
    </row>
    <row r="214" spans="2:14" x14ac:dyDescent="0.25">
      <c r="B214" s="37">
        <v>210</v>
      </c>
      <c r="D214" s="10">
        <v>30.668513774795823</v>
      </c>
      <c r="E214" s="10">
        <v>31.374726374260689</v>
      </c>
      <c r="F214" s="10">
        <v>297.33398571354036</v>
      </c>
      <c r="G214" s="10">
        <v>304.18078006757838</v>
      </c>
      <c r="H214" s="10">
        <v>3100.3597519974828</v>
      </c>
      <c r="J214" s="10">
        <v>28.528876414621347</v>
      </c>
      <c r="K214" s="10">
        <v>29.12839210796232</v>
      </c>
      <c r="L214" s="10">
        <v>276.59001002062269</v>
      </c>
      <c r="M214" s="10">
        <v>282.40236832099083</v>
      </c>
      <c r="N214" s="10">
        <v>2632.0318335552774</v>
      </c>
    </row>
    <row r="215" spans="2:14" x14ac:dyDescent="0.25">
      <c r="B215" s="37">
        <v>211</v>
      </c>
      <c r="D215" s="10">
        <v>30.810848113082397</v>
      </c>
      <c r="E215" s="10">
        <v>31.520423834759953</v>
      </c>
      <c r="F215" s="10">
        <v>297.29822403265894</v>
      </c>
      <c r="G215" s="10">
        <v>304.14502036546929</v>
      </c>
      <c r="H215" s="10">
        <v>3115.1242698146625</v>
      </c>
      <c r="J215" s="10">
        <v>28.664728207071928</v>
      </c>
      <c r="K215" s="10">
        <v>29.267098737047853</v>
      </c>
      <c r="L215" s="10">
        <v>276.5900100206228</v>
      </c>
      <c r="M215" s="10">
        <v>282.40236832099089</v>
      </c>
      <c r="N215" s="10">
        <v>2644.5653184769676</v>
      </c>
    </row>
    <row r="216" spans="2:14" x14ac:dyDescent="0.25">
      <c r="B216" s="37">
        <v>212</v>
      </c>
      <c r="D216" s="10">
        <v>30.967516199133971</v>
      </c>
      <c r="E216" s="10">
        <v>31.680457171605138</v>
      </c>
      <c r="F216" s="10">
        <v>297.40045568437404</v>
      </c>
      <c r="G216" s="10">
        <v>304.24727441938501</v>
      </c>
      <c r="H216" s="10">
        <v>3129.8981288088557</v>
      </c>
      <c r="J216" s="10">
        <v>28.800579999522512</v>
      </c>
      <c r="K216" s="10">
        <v>29.405805366133389</v>
      </c>
      <c r="L216" s="10">
        <v>276.5900100206228</v>
      </c>
      <c r="M216" s="10">
        <v>282.40236832099083</v>
      </c>
      <c r="N216" s="10">
        <v>2657.0988033986578</v>
      </c>
    </row>
    <row r="217" spans="2:14" x14ac:dyDescent="0.25">
      <c r="B217" s="37">
        <v>213</v>
      </c>
      <c r="D217" s="10">
        <v>31.106354950807276</v>
      </c>
      <c r="E217" s="10">
        <v>31.822656793514248</v>
      </c>
      <c r="F217" s="10">
        <v>297.33130502757717</v>
      </c>
      <c r="G217" s="10">
        <v>304.17810408270708</v>
      </c>
      <c r="H217" s="10">
        <v>3144.6527639315123</v>
      </c>
      <c r="J217" s="10">
        <v>28.936431791973096</v>
      </c>
      <c r="K217" s="10">
        <v>29.544511995218912</v>
      </c>
      <c r="L217" s="10">
        <v>276.5900100206228</v>
      </c>
      <c r="M217" s="10">
        <v>282.4023683209906</v>
      </c>
      <c r="N217" s="10">
        <v>2669.6322883203529</v>
      </c>
    </row>
    <row r="218" spans="2:14" x14ac:dyDescent="0.25">
      <c r="B218" s="37">
        <v>214</v>
      </c>
      <c r="D218" s="10">
        <v>31.256818109583598</v>
      </c>
      <c r="E218" s="10">
        <v>31.976484123369232</v>
      </c>
      <c r="F218" s="10">
        <v>297.37339376995129</v>
      </c>
      <c r="G218" s="10">
        <v>304.22020473292355</v>
      </c>
      <c r="H218" s="10">
        <v>3159.4218846475105</v>
      </c>
      <c r="J218" s="10">
        <v>29.072283584423676</v>
      </c>
      <c r="K218" s="10">
        <v>29.683218624304455</v>
      </c>
      <c r="L218" s="10">
        <v>276.59001002062286</v>
      </c>
      <c r="M218" s="10">
        <v>282.40236832099077</v>
      </c>
      <c r="N218" s="10">
        <v>2682.1657732420435</v>
      </c>
    </row>
    <row r="219" spans="2:14" x14ac:dyDescent="0.25">
      <c r="B219" s="37">
        <v>215</v>
      </c>
      <c r="D219" s="10">
        <v>31.393214736773512</v>
      </c>
      <c r="E219" s="10">
        <v>32.116243749375819</v>
      </c>
      <c r="F219" s="10">
        <v>297.28188624798753</v>
      </c>
      <c r="G219" s="10">
        <v>304.1286979071532</v>
      </c>
      <c r="H219" s="10">
        <v>3174.1858609471851</v>
      </c>
      <c r="J219" s="10">
        <v>29.208135376874242</v>
      </c>
      <c r="K219" s="10">
        <v>29.821925253389999</v>
      </c>
      <c r="L219" s="10">
        <v>276.5900100206228</v>
      </c>
      <c r="M219" s="10">
        <v>282.40236832099089</v>
      </c>
      <c r="N219" s="10">
        <v>2694.6992581637332</v>
      </c>
    </row>
    <row r="220" spans="2:14" x14ac:dyDescent="0.25">
      <c r="B220" s="37">
        <v>216</v>
      </c>
      <c r="D220" s="10">
        <v>31.542345981726516</v>
      </c>
      <c r="E220" s="10">
        <v>32.268739072860512</v>
      </c>
      <c r="F220" s="10">
        <v>297.31125974181731</v>
      </c>
      <c r="G220" s="10">
        <v>304.15808226788801</v>
      </c>
      <c r="H220" s="10">
        <v>3188.9545755250529</v>
      </c>
      <c r="J220" s="10">
        <v>29.343987169324823</v>
      </c>
      <c r="K220" s="10">
        <v>29.960631882475525</v>
      </c>
      <c r="L220" s="10">
        <v>276.59001002062274</v>
      </c>
      <c r="M220" s="10">
        <v>282.40236832099077</v>
      </c>
      <c r="N220" s="10">
        <v>2707.2327430854239</v>
      </c>
    </row>
    <row r="221" spans="2:14" x14ac:dyDescent="0.25">
      <c r="B221" s="37">
        <v>217</v>
      </c>
      <c r="D221" s="10">
        <v>31.680914662829608</v>
      </c>
      <c r="E221" s="10">
        <v>32.410670413441316</v>
      </c>
      <c r="F221" s="10">
        <v>297.24126089753958</v>
      </c>
      <c r="G221" s="10">
        <v>304.08808087630604</v>
      </c>
      <c r="H221" s="10">
        <v>3203.717062651574</v>
      </c>
      <c r="J221" s="10">
        <v>29.4798389617754</v>
      </c>
      <c r="K221" s="10">
        <v>30.099338511561065</v>
      </c>
      <c r="L221" s="10">
        <v>276.59001002062274</v>
      </c>
      <c r="M221" s="10">
        <v>282.40236832099077</v>
      </c>
      <c r="N221" s="10">
        <v>2719.7662280071186</v>
      </c>
    </row>
    <row r="222" spans="2:14" x14ac:dyDescent="0.25">
      <c r="B222" s="37">
        <v>218</v>
      </c>
      <c r="D222" s="10">
        <v>31.833280678895271</v>
      </c>
      <c r="E222" s="10">
        <v>32.566400754830646</v>
      </c>
      <c r="F222" s="10">
        <v>297.30076178312856</v>
      </c>
      <c r="G222" s="10">
        <v>304.14759479580613</v>
      </c>
      <c r="H222" s="10">
        <v>3218.4868602644556</v>
      </c>
      <c r="J222" s="10">
        <v>29.615690754225987</v>
      </c>
      <c r="K222" s="10">
        <v>30.238045140646594</v>
      </c>
      <c r="L222" s="10">
        <v>276.59001002062286</v>
      </c>
      <c r="M222" s="10">
        <v>282.40236832099077</v>
      </c>
      <c r="N222" s="10">
        <v>2732.2997129288087</v>
      </c>
    </row>
    <row r="223" spans="2:14" x14ac:dyDescent="0.25">
      <c r="B223" s="37">
        <v>219</v>
      </c>
      <c r="D223" s="10">
        <v>31.968358380593052</v>
      </c>
      <c r="E223" s="10">
        <v>32.70484133194914</v>
      </c>
      <c r="F223" s="10">
        <v>297.19899568094229</v>
      </c>
      <c r="G223" s="10">
        <v>304.04582812924338</v>
      </c>
      <c r="H223" s="10">
        <v>3233.2502950466233</v>
      </c>
      <c r="J223" s="10">
        <v>29.751542546676561</v>
      </c>
      <c r="K223" s="10">
        <v>30.376751769732131</v>
      </c>
      <c r="L223" s="10">
        <v>276.59001002062291</v>
      </c>
      <c r="M223" s="10">
        <v>282.40236832099089</v>
      </c>
      <c r="N223" s="10">
        <v>2744.8331978504989</v>
      </c>
    </row>
    <row r="224" spans="2:14" x14ac:dyDescent="0.25">
      <c r="B224" s="37">
        <v>220</v>
      </c>
      <c r="D224" s="10">
        <v>32.122605717782733</v>
      </c>
      <c r="E224" s="10">
        <v>32.86245271682148</v>
      </c>
      <c r="F224" s="10">
        <v>297.27555826900908</v>
      </c>
      <c r="G224" s="10">
        <v>304.12240100664974</v>
      </c>
      <c r="H224" s="10">
        <v>3248.0188742451073</v>
      </c>
      <c r="J224" s="10">
        <v>29.887394339127134</v>
      </c>
      <c r="K224" s="10">
        <v>30.515458398817668</v>
      </c>
      <c r="L224" s="10">
        <v>276.5900100206228</v>
      </c>
      <c r="M224" s="10">
        <v>282.40236832099077</v>
      </c>
      <c r="N224" s="10">
        <v>2757.3666827721959</v>
      </c>
    </row>
    <row r="225" spans="2:14" x14ac:dyDescent="0.25">
      <c r="B225" s="37">
        <v>221</v>
      </c>
      <c r="D225" s="10">
        <v>32.268418616988427</v>
      </c>
      <c r="E225" s="10">
        <v>33.01162858399487</v>
      </c>
      <c r="F225" s="10">
        <v>297.27372548284364</v>
      </c>
      <c r="G225" s="10">
        <v>304.12056846980272</v>
      </c>
      <c r="H225" s="10">
        <v>3262.7827151654028</v>
      </c>
      <c r="J225" s="10">
        <v>30.023246131577707</v>
      </c>
      <c r="K225" s="10">
        <v>30.654165027903193</v>
      </c>
      <c r="L225" s="10">
        <v>276.59001002062274</v>
      </c>
      <c r="M225" s="10">
        <v>282.40236832099072</v>
      </c>
      <c r="N225" s="10">
        <v>2769.9001676938847</v>
      </c>
    </row>
    <row r="226" spans="2:14" x14ac:dyDescent="0.25">
      <c r="B226" s="37">
        <v>222</v>
      </c>
      <c r="D226" s="10">
        <v>32.417262048238129</v>
      </c>
      <c r="E226" s="10">
        <v>33.16383603207823</v>
      </c>
      <c r="F226" s="10">
        <v>297.2997023103843</v>
      </c>
      <c r="G226" s="10">
        <v>304.14655516359744</v>
      </c>
      <c r="H226" s="10">
        <v>3277.551158984516</v>
      </c>
      <c r="J226" s="10">
        <v>30.159097924028288</v>
      </c>
      <c r="K226" s="10">
        <v>30.792871656988734</v>
      </c>
      <c r="L226" s="10">
        <v>276.59001002062274</v>
      </c>
      <c r="M226" s="10">
        <v>282.40236832099077</v>
      </c>
      <c r="N226" s="10">
        <v>2782.4336526155757</v>
      </c>
    </row>
    <row r="227" spans="2:14" x14ac:dyDescent="0.25">
      <c r="B227" s="37">
        <v>223</v>
      </c>
      <c r="D227" s="10">
        <v>32.55076122589989</v>
      </c>
      <c r="E227" s="10">
        <v>33.300697468180736</v>
      </c>
      <c r="F227" s="10">
        <v>297.18535458579339</v>
      </c>
      <c r="G227" s="10">
        <v>304.03220116281409</v>
      </c>
      <c r="H227" s="10">
        <v>3292.3118861791436</v>
      </c>
      <c r="J227" s="10">
        <v>30.294949716478872</v>
      </c>
      <c r="K227" s="10">
        <v>30.93157828607427</v>
      </c>
      <c r="L227" s="10">
        <v>276.59001002062291</v>
      </c>
      <c r="M227" s="10">
        <v>282.40236832099083</v>
      </c>
      <c r="N227" s="10">
        <v>2794.9671375372709</v>
      </c>
    </row>
    <row r="228" spans="2:14" x14ac:dyDescent="0.25">
      <c r="B228" s="37">
        <v>224</v>
      </c>
      <c r="D228" s="10">
        <v>32.697202345703104</v>
      </c>
      <c r="E228" s="10">
        <v>33.450503838777564</v>
      </c>
      <c r="F228" s="10">
        <v>297.18965902986861</v>
      </c>
      <c r="G228" s="10">
        <v>304.03652658466751</v>
      </c>
      <c r="H228" s="10">
        <v>3307.0857451733355</v>
      </c>
      <c r="J228" s="10">
        <v>30.430801508929452</v>
      </c>
      <c r="K228" s="10">
        <v>31.0702849151598</v>
      </c>
      <c r="L228" s="10">
        <v>276.59001002062286</v>
      </c>
      <c r="M228" s="10">
        <v>282.40236832099072</v>
      </c>
      <c r="N228" s="10">
        <v>2807.5006224589615</v>
      </c>
    </row>
    <row r="229" spans="2:14" x14ac:dyDescent="0.25">
      <c r="B229" s="37">
        <v>225</v>
      </c>
      <c r="D229" s="10">
        <v>32.844950938234838</v>
      </c>
      <c r="E229" s="10">
        <v>33.601614350411047</v>
      </c>
      <c r="F229" s="10">
        <v>297.20575620632593</v>
      </c>
      <c r="G229" s="10">
        <v>304.05261440478654</v>
      </c>
      <c r="H229" s="10">
        <v>3321.8449831948092</v>
      </c>
      <c r="J229" s="10">
        <v>30.566653301380018</v>
      </c>
      <c r="K229" s="10">
        <v>31.20899154424534</v>
      </c>
      <c r="L229" s="10">
        <v>276.59001002062274</v>
      </c>
      <c r="M229" s="10">
        <v>282.40236832099083</v>
      </c>
      <c r="N229" s="10">
        <v>2820.0341073806508</v>
      </c>
    </row>
    <row r="230" spans="2:14" x14ac:dyDescent="0.25">
      <c r="B230" s="37">
        <v>226</v>
      </c>
      <c r="D230" s="10">
        <v>32.993252467576816</v>
      </c>
      <c r="E230" s="10">
        <v>33.753279958284686</v>
      </c>
      <c r="F230" s="10">
        <v>297.22669217808277</v>
      </c>
      <c r="G230" s="10">
        <v>304.07356055668549</v>
      </c>
      <c r="H230" s="10">
        <v>3336.6136977726792</v>
      </c>
      <c r="J230" s="10">
        <v>30.702505093830602</v>
      </c>
      <c r="K230" s="10">
        <v>31.347698173330873</v>
      </c>
      <c r="L230" s="10">
        <v>276.59001002062274</v>
      </c>
      <c r="M230" s="10">
        <v>282.40236832099072</v>
      </c>
      <c r="N230" s="10">
        <v>2832.5675923023418</v>
      </c>
    </row>
    <row r="231" spans="2:14" x14ac:dyDescent="0.25">
      <c r="B231" s="37">
        <v>227</v>
      </c>
      <c r="D231" s="10">
        <v>33.135105805239448</v>
      </c>
      <c r="E231" s="10">
        <v>33.898495955425034</v>
      </c>
      <c r="F231" s="10">
        <v>297.18960969618541</v>
      </c>
      <c r="G231" s="10">
        <v>304.03647543770632</v>
      </c>
      <c r="H231" s="10">
        <v>3351.376184899204</v>
      </c>
      <c r="J231" s="10">
        <v>30.838356886281186</v>
      </c>
      <c r="K231" s="10">
        <v>31.486404802416409</v>
      </c>
      <c r="L231" s="10">
        <v>276.5900100206228</v>
      </c>
      <c r="M231" s="10">
        <v>282.40236832099077</v>
      </c>
      <c r="N231" s="10">
        <v>2845.1010772240375</v>
      </c>
    </row>
    <row r="232" spans="2:14" x14ac:dyDescent="0.25">
      <c r="B232" s="37">
        <v>228</v>
      </c>
      <c r="D232" s="10">
        <v>33.278323529036655</v>
      </c>
      <c r="E232" s="10">
        <v>34.045077850300906</v>
      </c>
      <c r="F232" s="10">
        <v>297.16503604129053</v>
      </c>
      <c r="G232" s="10">
        <v>304.01191266698646</v>
      </c>
      <c r="H232" s="10">
        <v>3366.1453056152004</v>
      </c>
      <c r="J232" s="10">
        <v>30.974208678731756</v>
      </c>
      <c r="K232" s="10">
        <v>31.625111431501939</v>
      </c>
      <c r="L232" s="10">
        <v>276.5900100206228</v>
      </c>
      <c r="M232" s="10">
        <v>282.40236832099077</v>
      </c>
      <c r="N232" s="10">
        <v>2857.6345621457272</v>
      </c>
    </row>
    <row r="233" spans="2:14" x14ac:dyDescent="0.25">
      <c r="B233" s="37">
        <v>229</v>
      </c>
      <c r="D233" s="10">
        <v>33.426353414743538</v>
      </c>
      <c r="E233" s="10">
        <v>34.196471937935449</v>
      </c>
      <c r="F233" s="10">
        <v>297.18346045970975</v>
      </c>
      <c r="G233" s="10">
        <v>304.03034814879118</v>
      </c>
      <c r="H233" s="10">
        <v>3380.9145617105696</v>
      </c>
      <c r="J233" s="10">
        <v>31.110060471182329</v>
      </c>
      <c r="K233" s="10">
        <v>31.763818060587482</v>
      </c>
      <c r="L233" s="10">
        <v>276.59001002062274</v>
      </c>
      <c r="M233" s="10">
        <v>282.40236832099077</v>
      </c>
      <c r="N233" s="10">
        <v>2870.1680470674155</v>
      </c>
    </row>
    <row r="234" spans="2:14" x14ac:dyDescent="0.25">
      <c r="B234" s="37">
        <v>230</v>
      </c>
      <c r="D234" s="10">
        <v>33.570840815835567</v>
      </c>
      <c r="E234" s="10">
        <v>34.344322214448191</v>
      </c>
      <c r="F234" s="10">
        <v>297.17036645654014</v>
      </c>
      <c r="G234" s="10">
        <v>304.01725337051357</v>
      </c>
      <c r="H234" s="10">
        <v>3395.6779964927364</v>
      </c>
      <c r="J234" s="10">
        <v>31.245912263632906</v>
      </c>
      <c r="K234" s="10">
        <v>31.902524689673015</v>
      </c>
      <c r="L234" s="10">
        <v>276.5900100206228</v>
      </c>
      <c r="M234" s="10">
        <v>282.40236832099083</v>
      </c>
      <c r="N234" s="10">
        <v>2882.7015319891138</v>
      </c>
    </row>
    <row r="235" spans="2:14" x14ac:dyDescent="0.25">
      <c r="B235" s="37">
        <v>231</v>
      </c>
      <c r="D235" s="10">
        <v>33.715644650699517</v>
      </c>
      <c r="E235" s="10">
        <v>34.492488739638858</v>
      </c>
      <c r="F235" s="10">
        <v>297.16017477930677</v>
      </c>
      <c r="G235" s="10">
        <v>304.00705929351687</v>
      </c>
      <c r="H235" s="10">
        <v>3410.4406189986362</v>
      </c>
      <c r="J235" s="10">
        <v>31.381764056083504</v>
      </c>
      <c r="K235" s="10">
        <v>32.041231318758548</v>
      </c>
      <c r="L235" s="10">
        <v>276.59001002062291</v>
      </c>
      <c r="M235" s="10">
        <v>282.40236832099077</v>
      </c>
      <c r="N235" s="10">
        <v>2895.2350169108022</v>
      </c>
    </row>
    <row r="236" spans="2:14" x14ac:dyDescent="0.25">
      <c r="B236" s="37">
        <v>232</v>
      </c>
      <c r="D236" s="10">
        <v>33.855411973245054</v>
      </c>
      <c r="E236" s="10">
        <v>34.635620356659039</v>
      </c>
      <c r="F236" s="10">
        <v>297.10587190140217</v>
      </c>
      <c r="G236" s="10">
        <v>303.95276811410173</v>
      </c>
      <c r="H236" s="10">
        <v>3425.2102812321459</v>
      </c>
      <c r="J236" s="10">
        <v>31.517615848534078</v>
      </c>
      <c r="K236" s="10">
        <v>32.179937947844103</v>
      </c>
      <c r="L236" s="10">
        <v>276.59001002062297</v>
      </c>
      <c r="M236" s="10">
        <v>282.402368320991</v>
      </c>
      <c r="N236" s="10">
        <v>2907.7685018324919</v>
      </c>
    </row>
    <row r="237" spans="2:14" x14ac:dyDescent="0.25">
      <c r="B237" s="37">
        <v>233</v>
      </c>
      <c r="D237" s="10">
        <v>34.001010070512393</v>
      </c>
      <c r="E237" s="10">
        <v>34.784580712367102</v>
      </c>
      <c r="F237" s="10">
        <v>297.10298482235351</v>
      </c>
      <c r="G237" s="10">
        <v>303.94987484213266</v>
      </c>
      <c r="H237" s="10">
        <v>3439.9710084267676</v>
      </c>
      <c r="J237" s="10">
        <v>31.653467640984648</v>
      </c>
      <c r="K237" s="10">
        <v>32.318644576929621</v>
      </c>
      <c r="L237" s="10">
        <v>276.5900100206228</v>
      </c>
      <c r="M237" s="10">
        <v>282.40236832099083</v>
      </c>
      <c r="N237" s="10">
        <v>2920.3019867541884</v>
      </c>
    </row>
    <row r="238" spans="2:14" x14ac:dyDescent="0.25">
      <c r="B238" s="37">
        <v>234</v>
      </c>
      <c r="D238" s="10">
        <v>34.148263796223773</v>
      </c>
      <c r="E238" s="10">
        <v>34.935199688872125</v>
      </c>
      <c r="F238" s="10">
        <v>297.11452758093066</v>
      </c>
      <c r="G238" s="10">
        <v>303.96143749634916</v>
      </c>
      <c r="H238" s="10">
        <v>3454.7448674209604</v>
      </c>
      <c r="J238" s="10">
        <v>31.789319433435235</v>
      </c>
      <c r="K238" s="10">
        <v>32.457351206015133</v>
      </c>
      <c r="L238" s="10">
        <v>276.59001002062291</v>
      </c>
      <c r="M238" s="10">
        <v>282.40236832099066</v>
      </c>
      <c r="N238" s="10">
        <v>2932.8354716758786</v>
      </c>
    </row>
    <row r="239" spans="2:14" x14ac:dyDescent="0.25">
      <c r="B239" s="37">
        <v>235</v>
      </c>
      <c r="D239" s="10">
        <v>34.29972268773674</v>
      </c>
      <c r="E239" s="10">
        <v>35.090020345241847</v>
      </c>
      <c r="F239" s="10">
        <v>297.16240438558407</v>
      </c>
      <c r="G239" s="10">
        <v>304.00930382621647</v>
      </c>
      <c r="H239" s="10">
        <v>3469.5034285455554</v>
      </c>
      <c r="J239" s="10">
        <v>31.925171225885805</v>
      </c>
      <c r="K239" s="10">
        <v>32.596057835100687</v>
      </c>
      <c r="L239" s="10">
        <v>276.59001002062286</v>
      </c>
      <c r="M239" s="10">
        <v>282.40236832099083</v>
      </c>
      <c r="N239" s="10">
        <v>2945.3689565975678</v>
      </c>
    </row>
    <row r="240" spans="2:14" x14ac:dyDescent="0.25">
      <c r="B240" s="37">
        <v>236</v>
      </c>
      <c r="D240" s="10">
        <v>34.427513250587367</v>
      </c>
      <c r="E240" s="10">
        <v>35.221174955775133</v>
      </c>
      <c r="F240" s="10">
        <v>297.00568910477602</v>
      </c>
      <c r="G240" s="10">
        <v>303.85259785329981</v>
      </c>
      <c r="H240" s="10">
        <v>3484.272007744039</v>
      </c>
      <c r="J240" s="10">
        <v>32.061023018336392</v>
      </c>
      <c r="K240" s="10">
        <v>32.73476446418622</v>
      </c>
      <c r="L240" s="10">
        <v>276.59001002062286</v>
      </c>
      <c r="M240" s="10">
        <v>282.40236832099072</v>
      </c>
      <c r="N240" s="10">
        <v>2957.9024415192575</v>
      </c>
    </row>
    <row r="241" spans="2:14" x14ac:dyDescent="0.25">
      <c r="B241" s="37">
        <v>237</v>
      </c>
      <c r="D241" s="10">
        <v>34.578988483711605</v>
      </c>
      <c r="E241" s="10">
        <v>35.376013033471082</v>
      </c>
      <c r="F241" s="10">
        <v>297.05376150384905</v>
      </c>
      <c r="G241" s="10">
        <v>303.90066914628886</v>
      </c>
      <c r="H241" s="10">
        <v>3499.0353071468285</v>
      </c>
      <c r="J241" s="10">
        <v>32.196874810786973</v>
      </c>
      <c r="K241" s="10">
        <v>32.873471093271768</v>
      </c>
      <c r="L241" s="10">
        <v>276.59001002062291</v>
      </c>
      <c r="M241" s="10">
        <v>282.40236832099083</v>
      </c>
      <c r="N241" s="10">
        <v>2970.4359264409541</v>
      </c>
    </row>
    <row r="242" spans="2:14" x14ac:dyDescent="0.25">
      <c r="B242" s="37">
        <v>238</v>
      </c>
      <c r="D242" s="10">
        <v>34.732606490417112</v>
      </c>
      <c r="E242" s="10">
        <v>35.532995211255248</v>
      </c>
      <c r="F242" s="10">
        <v>297.1197602699205</v>
      </c>
      <c r="G242" s="10">
        <v>303.96667816316261</v>
      </c>
      <c r="H242" s="10">
        <v>3513.8044278628263</v>
      </c>
      <c r="J242" s="10">
        <v>32.332726603237539</v>
      </c>
      <c r="K242" s="10">
        <v>33.012177722357286</v>
      </c>
      <c r="L242" s="10">
        <v>276.5900100206228</v>
      </c>
      <c r="M242" s="10">
        <v>282.40236832099072</v>
      </c>
      <c r="N242" s="10">
        <v>2982.9694113626442</v>
      </c>
    </row>
    <row r="243" spans="2:14" x14ac:dyDescent="0.25">
      <c r="B243" s="37">
        <v>239</v>
      </c>
      <c r="D243" s="10">
        <v>34.874260307339597</v>
      </c>
      <c r="E243" s="10">
        <v>35.678013230105378</v>
      </c>
      <c r="F243" s="10">
        <v>297.08328742689451</v>
      </c>
      <c r="G243" s="10">
        <v>303.93021574795142</v>
      </c>
      <c r="H243" s="10">
        <v>3528.5736839582014</v>
      </c>
      <c r="J243" s="10">
        <v>32.468578395688112</v>
      </c>
      <c r="K243" s="10">
        <v>33.150884351442826</v>
      </c>
      <c r="L243" s="10">
        <v>276.59001002062286</v>
      </c>
      <c r="M243" s="10">
        <v>282.40236832099089</v>
      </c>
      <c r="N243" s="10">
        <v>2995.5028962843344</v>
      </c>
    </row>
    <row r="244" spans="2:14" x14ac:dyDescent="0.25">
      <c r="B244" s="37">
        <v>240</v>
      </c>
      <c r="D244" s="10">
        <v>35.015575065786379</v>
      </c>
      <c r="E244" s="10">
        <v>35.822690863972873</v>
      </c>
      <c r="F244" s="10">
        <v>297.04424222224435</v>
      </c>
      <c r="G244" s="10">
        <v>303.89116963118948</v>
      </c>
      <c r="H244" s="10">
        <v>3543.3371187403636</v>
      </c>
      <c r="J244" s="10">
        <v>32.6044301881387</v>
      </c>
      <c r="K244" s="10">
        <v>33.289590980528345</v>
      </c>
      <c r="L244" s="10">
        <v>276.59001002062291</v>
      </c>
      <c r="M244" s="10">
        <v>282.40236832099072</v>
      </c>
      <c r="N244" s="10">
        <v>3008.0363812060314</v>
      </c>
    </row>
    <row r="245" spans="2:14" x14ac:dyDescent="0.25">
      <c r="B245" s="37">
        <v>241</v>
      </c>
      <c r="D245" s="10">
        <v>35.158563709313121</v>
      </c>
      <c r="E245" s="10">
        <v>35.969043370088308</v>
      </c>
      <c r="F245" s="10">
        <v>297.01966203085811</v>
      </c>
      <c r="G245" s="10">
        <v>303.86659687485923</v>
      </c>
      <c r="H245" s="10">
        <v>3558.104885662588</v>
      </c>
      <c r="J245" s="10">
        <v>32.740281980589266</v>
      </c>
      <c r="K245" s="10">
        <v>33.428297609613892</v>
      </c>
      <c r="L245" s="10">
        <v>276.59001002062269</v>
      </c>
      <c r="M245" s="10">
        <v>282.40236832099066</v>
      </c>
      <c r="N245" s="10">
        <v>3020.5698661277215</v>
      </c>
    </row>
    <row r="246" spans="2:14" x14ac:dyDescent="0.25">
      <c r="B246" s="37">
        <v>242</v>
      </c>
      <c r="D246" s="10">
        <v>35.307906927896745</v>
      </c>
      <c r="E246" s="10">
        <v>36.121749556639628</v>
      </c>
      <c r="F246" s="10">
        <v>297.04874662003766</v>
      </c>
      <c r="G246" s="10">
        <v>303.89568131111736</v>
      </c>
      <c r="H246" s="10">
        <v>3572.8687265828853</v>
      </c>
      <c r="J246" s="10">
        <v>32.876133773039847</v>
      </c>
      <c r="K246" s="10">
        <v>33.567004238699447</v>
      </c>
      <c r="L246" s="10">
        <v>276.59001002062274</v>
      </c>
      <c r="M246" s="10">
        <v>282.40236832099089</v>
      </c>
      <c r="N246" s="10">
        <v>3033.1033510494099</v>
      </c>
    </row>
    <row r="247" spans="2:14" x14ac:dyDescent="0.25">
      <c r="B247" s="37">
        <v>243</v>
      </c>
      <c r="D247" s="10">
        <v>35.445815071726336</v>
      </c>
      <c r="E247" s="10">
        <v>36.26302011315493</v>
      </c>
      <c r="F247" s="10">
        <v>296.98178337163239</v>
      </c>
      <c r="G247" s="10">
        <v>303.82871325863448</v>
      </c>
      <c r="H247" s="10">
        <v>3587.6301306743921</v>
      </c>
      <c r="J247" s="10">
        <v>33.011985565490434</v>
      </c>
      <c r="K247" s="10">
        <v>33.70571086778498</v>
      </c>
      <c r="L247" s="10">
        <v>276.59001002062291</v>
      </c>
      <c r="M247" s="10">
        <v>282.40236832099094</v>
      </c>
      <c r="N247" s="10">
        <v>3045.6368359711068</v>
      </c>
    </row>
    <row r="248" spans="2:14" x14ac:dyDescent="0.25">
      <c r="B248" s="37">
        <v>244</v>
      </c>
      <c r="D248" s="10">
        <v>35.594671895456884</v>
      </c>
      <c r="E248" s="10">
        <v>36.415242187679084</v>
      </c>
      <c r="F248" s="10">
        <v>297.00672625892042</v>
      </c>
      <c r="G248" s="10">
        <v>303.85367506277635</v>
      </c>
      <c r="H248" s="10">
        <v>3602.4039896685845</v>
      </c>
      <c r="J248" s="10">
        <v>33.147837357941</v>
      </c>
      <c r="K248" s="10">
        <v>33.844417496870513</v>
      </c>
      <c r="L248" s="10">
        <v>276.5900100206228</v>
      </c>
      <c r="M248" s="10">
        <v>282.40236832099089</v>
      </c>
      <c r="N248" s="10">
        <v>3058.1703208927975</v>
      </c>
    </row>
    <row r="249" spans="2:14" x14ac:dyDescent="0.25">
      <c r="B249" s="37">
        <v>245</v>
      </c>
      <c r="D249" s="10">
        <v>35.737370545007671</v>
      </c>
      <c r="E249" s="10">
        <v>36.561302416992639</v>
      </c>
      <c r="F249" s="10">
        <v>296.98029063097687</v>
      </c>
      <c r="G249" s="10">
        <v>303.8272276907154</v>
      </c>
      <c r="H249" s="10">
        <v>3617.1617385169156</v>
      </c>
      <c r="J249" s="10">
        <v>33.283689150391588</v>
      </c>
      <c r="K249" s="10">
        <v>33.983124125956046</v>
      </c>
      <c r="L249" s="10">
        <v>276.59001002062291</v>
      </c>
      <c r="M249" s="10">
        <v>282.40236832099089</v>
      </c>
      <c r="N249" s="10">
        <v>3070.7038058144858</v>
      </c>
    </row>
    <row r="250" spans="2:14" x14ac:dyDescent="0.25">
      <c r="B250" s="37">
        <v>246</v>
      </c>
      <c r="D250" s="10">
        <v>35.885679761591554</v>
      </c>
      <c r="E250" s="10">
        <v>36.712977038615136</v>
      </c>
      <c r="F250" s="10">
        <v>297.00050463982666</v>
      </c>
      <c r="G250" s="10">
        <v>303.84746171004326</v>
      </c>
      <c r="H250" s="10">
        <v>3631.9362744079931</v>
      </c>
      <c r="J250" s="10">
        <v>33.419540942842161</v>
      </c>
      <c r="K250" s="10">
        <v>34.121830755041572</v>
      </c>
      <c r="L250" s="10">
        <v>276.5900100206228</v>
      </c>
      <c r="M250" s="10">
        <v>282.40236832099077</v>
      </c>
      <c r="N250" s="10">
        <v>3083.2372907361819</v>
      </c>
    </row>
    <row r="251" spans="2:14" x14ac:dyDescent="0.25">
      <c r="B251" s="37">
        <v>247</v>
      </c>
      <c r="D251" s="10">
        <v>36.03157404705464</v>
      </c>
      <c r="E251" s="10">
        <v>36.862234816478896</v>
      </c>
      <c r="F251" s="10">
        <v>297.00064920568462</v>
      </c>
      <c r="G251" s="10">
        <v>303.8476103588809</v>
      </c>
      <c r="H251" s="10">
        <v>3646.7024167776935</v>
      </c>
      <c r="J251" s="10">
        <v>33.555392735292742</v>
      </c>
      <c r="K251" s="10">
        <v>34.260537384127112</v>
      </c>
      <c r="L251" s="10">
        <v>276.59001002062286</v>
      </c>
      <c r="M251" s="10">
        <v>282.40236832099089</v>
      </c>
      <c r="N251" s="10">
        <v>3095.7707756578729</v>
      </c>
    </row>
    <row r="252" spans="2:14" x14ac:dyDescent="0.25">
      <c r="B252" s="37">
        <v>248</v>
      </c>
      <c r="D252" s="10">
        <v>36.176466720733494</v>
      </c>
      <c r="E252" s="10">
        <v>37.010492740951406</v>
      </c>
      <c r="F252" s="10">
        <v>296.99256982207481</v>
      </c>
      <c r="G252" s="10">
        <v>303.83954946094133</v>
      </c>
      <c r="H252" s="10">
        <v>3661.4762757718859</v>
      </c>
      <c r="J252" s="10">
        <v>33.691244527743308</v>
      </c>
      <c r="K252" s="10">
        <v>34.399244013212652</v>
      </c>
      <c r="L252" s="10">
        <v>276.59001002062269</v>
      </c>
      <c r="M252" s="10">
        <v>282.40236832099083</v>
      </c>
      <c r="N252" s="10">
        <v>3108.3042605795622</v>
      </c>
    </row>
    <row r="253" spans="2:14" x14ac:dyDescent="0.25">
      <c r="B253" s="37">
        <v>249</v>
      </c>
      <c r="D253" s="10">
        <v>36.326259991542365</v>
      </c>
      <c r="E253" s="10">
        <v>37.163648979727952</v>
      </c>
      <c r="F253" s="10">
        <v>297.02462546495212</v>
      </c>
      <c r="G253" s="10">
        <v>303.87160477529704</v>
      </c>
      <c r="H253" s="10">
        <v>3676.2401166921813</v>
      </c>
      <c r="J253" s="10">
        <v>33.827096320193895</v>
      </c>
      <c r="K253" s="10">
        <v>34.537950642298192</v>
      </c>
      <c r="L253" s="10">
        <v>276.5900100206228</v>
      </c>
      <c r="M253" s="10">
        <v>282.40236832099094</v>
      </c>
      <c r="N253" s="10">
        <v>3120.837745501251</v>
      </c>
    </row>
    <row r="254" spans="2:14" x14ac:dyDescent="0.25">
      <c r="B254" s="37">
        <v>250</v>
      </c>
      <c r="D254" s="10">
        <v>36.467378133769877</v>
      </c>
      <c r="E254" s="10">
        <v>37.308129966527211</v>
      </c>
      <c r="F254" s="10">
        <v>296.98577549838859</v>
      </c>
      <c r="G254" s="10">
        <v>303.83275347791891</v>
      </c>
      <c r="H254" s="10">
        <v>3691.0034160949713</v>
      </c>
      <c r="J254" s="10">
        <v>33.962948112644469</v>
      </c>
      <c r="K254" s="10">
        <v>34.676657271383718</v>
      </c>
      <c r="L254" s="10">
        <v>276.5900100206228</v>
      </c>
      <c r="M254" s="10">
        <v>282.40236832099083</v>
      </c>
      <c r="N254" s="10">
        <v>3133.3712304229484</v>
      </c>
    </row>
    <row r="255" spans="2:14" x14ac:dyDescent="0.25">
      <c r="B255" s="37">
        <v>251</v>
      </c>
      <c r="D255" s="10">
        <v>36.614345831729501</v>
      </c>
      <c r="E255" s="10">
        <v>37.458461712169466</v>
      </c>
      <c r="F255" s="10">
        <v>296.99468335199117</v>
      </c>
      <c r="G255" s="10">
        <v>303.84166977026018</v>
      </c>
      <c r="H255" s="10">
        <v>3705.7719952934626</v>
      </c>
      <c r="J255" s="10">
        <v>34.098799905095056</v>
      </c>
      <c r="K255" s="10">
        <v>34.815363900469251</v>
      </c>
      <c r="L255" s="10">
        <v>276.59001002062286</v>
      </c>
      <c r="M255" s="10">
        <v>282.40236832099083</v>
      </c>
      <c r="N255" s="10">
        <v>3145.9047153446377</v>
      </c>
    </row>
    <row r="256" spans="2:14" x14ac:dyDescent="0.25">
      <c r="B256" s="37">
        <v>252</v>
      </c>
      <c r="D256" s="10">
        <v>36.76815503810419</v>
      </c>
      <c r="E256" s="10">
        <v>37.615635706602816</v>
      </c>
      <c r="F256" s="10">
        <v>297.05879470531147</v>
      </c>
      <c r="G256" s="10">
        <v>303.90579547702151</v>
      </c>
      <c r="H256" s="10">
        <v>3720.5438235969918</v>
      </c>
      <c r="J256" s="10">
        <v>34.23465169754563</v>
      </c>
      <c r="K256" s="10">
        <v>34.954070529554784</v>
      </c>
      <c r="L256" s="10">
        <v>276.5900100206228</v>
      </c>
      <c r="M256" s="10">
        <v>282.40236832099077</v>
      </c>
      <c r="N256" s="10">
        <v>3158.4382002663274</v>
      </c>
    </row>
    <row r="257" spans="2:14" x14ac:dyDescent="0.25">
      <c r="B257" s="37">
        <v>253</v>
      </c>
      <c r="D257" s="10">
        <v>36.909867104773021</v>
      </c>
      <c r="E257" s="10">
        <v>37.7607119751993</v>
      </c>
      <c r="F257" s="10">
        <v>297.02504984660476</v>
      </c>
      <c r="G257" s="10">
        <v>303.87206014151343</v>
      </c>
      <c r="H257" s="10">
        <v>3735.3130796923697</v>
      </c>
      <c r="J257" s="10">
        <v>34.37050348999621</v>
      </c>
      <c r="K257" s="10">
        <v>35.092777158640317</v>
      </c>
      <c r="L257" s="10">
        <v>276.59001002062286</v>
      </c>
      <c r="M257" s="10">
        <v>282.40236832099083</v>
      </c>
      <c r="N257" s="10">
        <v>3170.9716851880248</v>
      </c>
    </row>
    <row r="258" spans="2:14" x14ac:dyDescent="0.25">
      <c r="B258" s="37">
        <v>254</v>
      </c>
      <c r="D258" s="10">
        <v>37.050257053299632</v>
      </c>
      <c r="E258" s="10">
        <v>37.904465385277575</v>
      </c>
      <c r="F258" s="10">
        <v>296.98097309198488</v>
      </c>
      <c r="G258" s="10">
        <v>303.82798690053011</v>
      </c>
      <c r="H258" s="10">
        <v>3750.079086682696</v>
      </c>
      <c r="J258" s="10">
        <v>34.506355282446783</v>
      </c>
      <c r="K258" s="10">
        <v>35.231483787725857</v>
      </c>
      <c r="L258" s="10">
        <v>276.59001002062291</v>
      </c>
      <c r="M258" s="10">
        <v>282.40236832099094</v>
      </c>
      <c r="N258" s="10">
        <v>3183.5051701097127</v>
      </c>
    </row>
    <row r="259" spans="2:14" x14ac:dyDescent="0.25">
      <c r="B259" s="37">
        <v>255</v>
      </c>
      <c r="D259" s="10">
        <v>37.196122474429288</v>
      </c>
      <c r="E259" s="10">
        <v>38.053692386170006</v>
      </c>
      <c r="F259" s="10">
        <v>296.98095925838732</v>
      </c>
      <c r="G259" s="10">
        <v>303.8279615284485</v>
      </c>
      <c r="H259" s="10">
        <v>3764.836835531029</v>
      </c>
      <c r="J259" s="10">
        <v>34.642207074897371</v>
      </c>
      <c r="K259" s="10">
        <v>35.370190416811383</v>
      </c>
      <c r="L259" s="10">
        <v>276.59001002062291</v>
      </c>
      <c r="M259" s="10">
        <v>282.40236832099083</v>
      </c>
      <c r="N259" s="10">
        <v>3196.0386550314033</v>
      </c>
    </row>
    <row r="260" spans="2:14" x14ac:dyDescent="0.25">
      <c r="B260" s="37">
        <v>256</v>
      </c>
      <c r="D260" s="10">
        <v>37.349634108777238</v>
      </c>
      <c r="E260" s="10">
        <v>38.210569271311584</v>
      </c>
      <c r="F260" s="10">
        <v>297.04175589030126</v>
      </c>
      <c r="G260" s="10">
        <v>303.88877590774246</v>
      </c>
      <c r="H260" s="10">
        <v>3779.6106945252209</v>
      </c>
      <c r="J260" s="10">
        <v>34.778058867347944</v>
      </c>
      <c r="K260" s="10">
        <v>35.508897045896916</v>
      </c>
      <c r="L260" s="10">
        <v>276.59001002062286</v>
      </c>
      <c r="M260" s="10">
        <v>282.40236832099077</v>
      </c>
      <c r="N260" s="10">
        <v>3208.5721399531003</v>
      </c>
    </row>
    <row r="261" spans="2:14" x14ac:dyDescent="0.25">
      <c r="B261" s="37">
        <v>257</v>
      </c>
      <c r="D261" s="10">
        <v>37.48481630536449</v>
      </c>
      <c r="E261" s="10">
        <v>38.349115114544517</v>
      </c>
      <c r="F261" s="10">
        <v>296.95687253562454</v>
      </c>
      <c r="G261" s="10">
        <v>303.80389745418165</v>
      </c>
      <c r="H261" s="10">
        <v>3794.3775137918065</v>
      </c>
      <c r="J261" s="10">
        <v>34.91391065979851</v>
      </c>
      <c r="K261" s="10">
        <v>35.647603674982435</v>
      </c>
      <c r="L261" s="10">
        <v>276.5900100206228</v>
      </c>
      <c r="M261" s="10">
        <v>282.40236832099072</v>
      </c>
      <c r="N261" s="10">
        <v>3221.1056248747905</v>
      </c>
    </row>
    <row r="262" spans="2:14" x14ac:dyDescent="0.25">
      <c r="B262" s="37">
        <v>258</v>
      </c>
      <c r="D262" s="10">
        <v>37.641988621541195</v>
      </c>
      <c r="E262" s="10">
        <v>38.509652774061813</v>
      </c>
      <c r="F262" s="10">
        <v>297.04617896376539</v>
      </c>
      <c r="G262" s="10">
        <v>303.89322213466181</v>
      </c>
      <c r="H262" s="10">
        <v>3809.1517789241266</v>
      </c>
      <c r="J262" s="10">
        <v>35.04976245224907</v>
      </c>
      <c r="K262" s="10">
        <v>35.786310304067989</v>
      </c>
      <c r="L262" s="10">
        <v>276.59001002062263</v>
      </c>
      <c r="M262" s="10">
        <v>282.40236832099083</v>
      </c>
      <c r="N262" s="10">
        <v>3233.6391097964802</v>
      </c>
    </row>
    <row r="263" spans="2:14" x14ac:dyDescent="0.25">
      <c r="B263" s="37">
        <v>259</v>
      </c>
      <c r="D263" s="10">
        <v>37.791186325876602</v>
      </c>
      <c r="E263" s="10">
        <v>38.662213353817947</v>
      </c>
      <c r="F263" s="10">
        <v>297.07210827334109</v>
      </c>
      <c r="G263" s="10">
        <v>303.91915015560187</v>
      </c>
      <c r="H263" s="10">
        <v>3823.9152137062938</v>
      </c>
      <c r="J263" s="10">
        <v>35.185614244699671</v>
      </c>
      <c r="K263" s="10">
        <v>35.925016933153529</v>
      </c>
      <c r="L263" s="10">
        <v>276.59001002062286</v>
      </c>
      <c r="M263" s="10">
        <v>282.40236832099089</v>
      </c>
      <c r="N263" s="10">
        <v>3246.1725947181699</v>
      </c>
    </row>
    <row r="264" spans="2:14" x14ac:dyDescent="0.25">
      <c r="B264" s="37">
        <v>260</v>
      </c>
      <c r="D264" s="10">
        <v>37.928233634006617</v>
      </c>
      <c r="E264" s="10">
        <v>38.802624678781626</v>
      </c>
      <c r="F264" s="10">
        <v>297.00269263627644</v>
      </c>
      <c r="G264" s="10">
        <v>303.84974217781848</v>
      </c>
      <c r="H264" s="10">
        <v>3838.6836575254069</v>
      </c>
      <c r="J264" s="10">
        <v>35.321466037150252</v>
      </c>
      <c r="K264" s="10">
        <v>36.063723562239055</v>
      </c>
      <c r="L264" s="10">
        <v>276.59001002062274</v>
      </c>
      <c r="M264" s="10">
        <v>282.40236832099077</v>
      </c>
      <c r="N264" s="10">
        <v>3258.7060796398655</v>
      </c>
    </row>
    <row r="265" spans="2:14" x14ac:dyDescent="0.25">
      <c r="B265" s="37">
        <v>261</v>
      </c>
      <c r="D265" s="10">
        <v>38.069161875757921</v>
      </c>
      <c r="E265" s="10">
        <v>38.946915795953622</v>
      </c>
      <c r="F265" s="10">
        <v>296.96408271192507</v>
      </c>
      <c r="G265" s="10">
        <v>303.81113095029724</v>
      </c>
      <c r="H265" s="10">
        <v>3853.4470923075683</v>
      </c>
      <c r="J265" s="10">
        <v>35.457317829600839</v>
      </c>
      <c r="K265" s="10">
        <v>36.202430191324581</v>
      </c>
      <c r="L265" s="10">
        <v>276.59001002062291</v>
      </c>
      <c r="M265" s="10">
        <v>282.40236832099077</v>
      </c>
      <c r="N265" s="10">
        <v>3271.2395645615552</v>
      </c>
    </row>
    <row r="266" spans="2:14" x14ac:dyDescent="0.25">
      <c r="B266" s="37">
        <v>262</v>
      </c>
      <c r="D266" s="10">
        <v>38.221347863545184</v>
      </c>
      <c r="E266" s="10">
        <v>39.102466571799532</v>
      </c>
      <c r="F266" s="10">
        <v>297.01325003744853</v>
      </c>
      <c r="G266" s="10">
        <v>303.86031184546579</v>
      </c>
      <c r="H266" s="10">
        <v>3868.2189206111047</v>
      </c>
      <c r="J266" s="10">
        <v>35.593169622051406</v>
      </c>
      <c r="K266" s="10">
        <v>36.341136820410135</v>
      </c>
      <c r="L266" s="10">
        <v>276.59001002062274</v>
      </c>
      <c r="M266" s="10">
        <v>282.40236832099077</v>
      </c>
      <c r="N266" s="10">
        <v>3283.7730494832454</v>
      </c>
    </row>
    <row r="267" spans="2:14" x14ac:dyDescent="0.25">
      <c r="B267" s="37">
        <v>263</v>
      </c>
      <c r="D267" s="10">
        <v>38.371399671516372</v>
      </c>
      <c r="E267" s="10">
        <v>39.2558824274534</v>
      </c>
      <c r="F267" s="10">
        <v>297.04552208480823</v>
      </c>
      <c r="G267" s="10">
        <v>303.89259162778751</v>
      </c>
      <c r="H267" s="10">
        <v>3882.9874998095952</v>
      </c>
      <c r="J267" s="10">
        <v>35.729021414501972</v>
      </c>
      <c r="K267" s="10">
        <v>36.479843449495661</v>
      </c>
      <c r="L267" s="10">
        <v>276.59001002062269</v>
      </c>
      <c r="M267" s="10">
        <v>282.40236832099072</v>
      </c>
      <c r="N267" s="10">
        <v>3296.3065344049414</v>
      </c>
    </row>
    <row r="268" spans="2:14" x14ac:dyDescent="0.25">
      <c r="B268" s="37">
        <v>264</v>
      </c>
      <c r="D268" s="10">
        <v>38.512076984457906</v>
      </c>
      <c r="E268" s="10">
        <v>39.399923171097605</v>
      </c>
      <c r="F268" s="10">
        <v>297.00525351310216</v>
      </c>
      <c r="G268" s="10">
        <v>303.85232597429359</v>
      </c>
      <c r="H268" s="10">
        <v>3897.7533714205447</v>
      </c>
      <c r="J268" s="10">
        <v>35.864873206952566</v>
      </c>
      <c r="K268" s="10">
        <v>36.618550078581194</v>
      </c>
      <c r="L268" s="10">
        <v>276.59001002062291</v>
      </c>
      <c r="M268" s="10">
        <v>282.40236832099083</v>
      </c>
      <c r="N268" s="10">
        <v>3308.840019326632</v>
      </c>
    </row>
    <row r="269" spans="2:14" x14ac:dyDescent="0.25">
      <c r="B269" s="37">
        <v>265</v>
      </c>
      <c r="D269" s="10">
        <v>38.653077445394544</v>
      </c>
      <c r="E269" s="10">
        <v>39.544286569152945</v>
      </c>
      <c r="F269" s="10">
        <v>296.96777156923469</v>
      </c>
      <c r="G269" s="10">
        <v>303.81484313445708</v>
      </c>
      <c r="H269" s="10">
        <v>3912.5170769614642</v>
      </c>
      <c r="J269" s="10">
        <v>36.000724999403133</v>
      </c>
      <c r="K269" s="10">
        <v>36.757256707666734</v>
      </c>
      <c r="L269" s="10">
        <v>276.5900100206228</v>
      </c>
      <c r="M269" s="10">
        <v>282.40236832099077</v>
      </c>
      <c r="N269" s="10">
        <v>3321.3735042483218</v>
      </c>
    </row>
    <row r="270" spans="2:14" x14ac:dyDescent="0.25">
      <c r="B270" s="37">
        <v>266</v>
      </c>
      <c r="D270" s="10">
        <v>38.808063623706808</v>
      </c>
      <c r="E270" s="10">
        <v>39.702638646087806</v>
      </c>
      <c r="F270" s="10">
        <v>297.03761837733856</v>
      </c>
      <c r="G270" s="10">
        <v>303.88471172073287</v>
      </c>
      <c r="H270" s="10">
        <v>3927.2937789225675</v>
      </c>
      <c r="J270" s="10">
        <v>36.136576791853713</v>
      </c>
      <c r="K270" s="10">
        <v>36.895963336752274</v>
      </c>
      <c r="L270" s="10">
        <v>276.59001002062274</v>
      </c>
      <c r="M270" s="10">
        <v>282.40236832099083</v>
      </c>
      <c r="N270" s="10">
        <v>3333.9069891700174</v>
      </c>
    </row>
    <row r="271" spans="2:14" x14ac:dyDescent="0.25">
      <c r="B271" s="37">
        <v>267</v>
      </c>
      <c r="D271" s="10">
        <v>38.947996579953625</v>
      </c>
      <c r="E271" s="10">
        <v>39.84593460115132</v>
      </c>
      <c r="F271" s="10">
        <v>296.99215588211416</v>
      </c>
      <c r="G271" s="10">
        <v>303.83924872850923</v>
      </c>
      <c r="H271" s="10">
        <v>3942.0577552222426</v>
      </c>
      <c r="J271" s="10">
        <v>36.272428584304272</v>
      </c>
      <c r="K271" s="10">
        <v>37.034669965837814</v>
      </c>
      <c r="L271" s="10">
        <v>276.59001002062257</v>
      </c>
      <c r="M271" s="10">
        <v>282.40236832099083</v>
      </c>
      <c r="N271" s="10">
        <v>3346.4404740917084</v>
      </c>
    </row>
    <row r="272" spans="2:14" x14ac:dyDescent="0.25">
      <c r="B272" s="37">
        <v>268</v>
      </c>
      <c r="D272" s="10">
        <v>39.095676915834147</v>
      </c>
      <c r="E272" s="10">
        <v>39.996979108110523</v>
      </c>
      <c r="F272" s="10">
        <v>297.00588871584119</v>
      </c>
      <c r="G272" s="10">
        <v>303.85298997450144</v>
      </c>
      <c r="H272" s="10">
        <v>3956.826875938239</v>
      </c>
      <c r="J272" s="10">
        <v>36.40828037675486</v>
      </c>
      <c r="K272" s="10">
        <v>37.173376594923333</v>
      </c>
      <c r="L272" s="10">
        <v>276.5900100206228</v>
      </c>
      <c r="M272" s="10">
        <v>282.40236832099089</v>
      </c>
      <c r="N272" s="10">
        <v>3358.9739590133972</v>
      </c>
    </row>
    <row r="273" spans="2:14" x14ac:dyDescent="0.25">
      <c r="B273" s="37">
        <v>269</v>
      </c>
      <c r="D273" s="10">
        <v>39.234312681428698</v>
      </c>
      <c r="E273" s="10">
        <v>40.138977564031777</v>
      </c>
      <c r="F273" s="10">
        <v>296.95106419446142</v>
      </c>
      <c r="G273" s="10">
        <v>303.7981625955378</v>
      </c>
      <c r="H273" s="10">
        <v>3971.5894984441434</v>
      </c>
      <c r="J273" s="10">
        <v>36.544132169205433</v>
      </c>
      <c r="K273" s="10">
        <v>37.312083224008859</v>
      </c>
      <c r="L273" s="10">
        <v>276.59001002062263</v>
      </c>
      <c r="M273" s="10">
        <v>282.4023683209906</v>
      </c>
      <c r="N273" s="10">
        <v>3371.5074439350878</v>
      </c>
    </row>
    <row r="274" spans="2:14" x14ac:dyDescent="0.25">
      <c r="B274" s="37">
        <v>270</v>
      </c>
      <c r="D274" s="10">
        <v>39.385894754002976</v>
      </c>
      <c r="E274" s="10">
        <v>40.293923684288707</v>
      </c>
      <c r="F274" s="10">
        <v>296.9942690288201</v>
      </c>
      <c r="G274" s="10">
        <v>303.84137482879242</v>
      </c>
      <c r="H274" s="10">
        <v>3986.3580776426284</v>
      </c>
      <c r="J274" s="10">
        <v>36.679983961656021</v>
      </c>
      <c r="K274" s="10">
        <v>37.450789853094399</v>
      </c>
      <c r="L274" s="10">
        <v>276.59001002062274</v>
      </c>
      <c r="M274" s="10">
        <v>282.40236832099072</v>
      </c>
      <c r="N274" s="10">
        <v>3384.040928856783</v>
      </c>
    </row>
    <row r="275" spans="2:14" x14ac:dyDescent="0.25">
      <c r="B275" s="37">
        <v>271</v>
      </c>
      <c r="D275" s="10">
        <v>39.537485410088919</v>
      </c>
      <c r="E275" s="10">
        <v>40.448879282678284</v>
      </c>
      <c r="F275" s="10">
        <v>297.03721949451887</v>
      </c>
      <c r="G275" s="10">
        <v>303.88433935989116</v>
      </c>
      <c r="H275" s="10">
        <v>4001.1305828430495</v>
      </c>
      <c r="J275" s="10">
        <v>36.815835754106601</v>
      </c>
      <c r="K275" s="10">
        <v>37.589496482179925</v>
      </c>
      <c r="L275" s="10">
        <v>276.59001002062269</v>
      </c>
      <c r="M275" s="10">
        <v>282.4023683209906</v>
      </c>
      <c r="N275" s="10">
        <v>3396.5744137784741</v>
      </c>
    </row>
    <row r="276" spans="2:14" x14ac:dyDescent="0.25">
      <c r="B276" s="37">
        <v>272</v>
      </c>
      <c r="D276" s="10">
        <v>39.677482544462229</v>
      </c>
      <c r="E276" s="10">
        <v>40.59224046473426</v>
      </c>
      <c r="F276" s="10">
        <v>296.99307455819803</v>
      </c>
      <c r="G276" s="10">
        <v>303.84020168914986</v>
      </c>
      <c r="H276" s="10">
        <v>4015.89916204154</v>
      </c>
      <c r="J276" s="10">
        <v>36.951687546557174</v>
      </c>
      <c r="K276" s="10">
        <v>37.728203111265479</v>
      </c>
      <c r="L276" s="10">
        <v>276.59001002062274</v>
      </c>
      <c r="M276" s="10">
        <v>282.40236832099089</v>
      </c>
      <c r="N276" s="10">
        <v>3409.1078987001633</v>
      </c>
    </row>
    <row r="277" spans="2:14" x14ac:dyDescent="0.25">
      <c r="B277" s="37">
        <v>273</v>
      </c>
      <c r="D277" s="10">
        <v>39.823091218760759</v>
      </c>
      <c r="E277" s="10">
        <v>40.741212014453502</v>
      </c>
      <c r="F277" s="10">
        <v>296.99110255244841</v>
      </c>
      <c r="G277" s="10">
        <v>303.83822815330234</v>
      </c>
      <c r="H277" s="10">
        <v>4030.6625968237022</v>
      </c>
      <c r="J277" s="10">
        <v>37.087539339007769</v>
      </c>
      <c r="K277" s="10">
        <v>37.866909740351012</v>
      </c>
      <c r="L277" s="10">
        <v>276.59001002062297</v>
      </c>
      <c r="M277" s="10">
        <v>282.40236832099089</v>
      </c>
      <c r="N277" s="10">
        <v>3421.6413836218603</v>
      </c>
    </row>
    <row r="278" spans="2:14" x14ac:dyDescent="0.25">
      <c r="B278" s="37">
        <v>274</v>
      </c>
      <c r="D278" s="10">
        <v>39.970527777816798</v>
      </c>
      <c r="E278" s="10">
        <v>40.89201317647418</v>
      </c>
      <c r="F278" s="10">
        <v>297.00272711726996</v>
      </c>
      <c r="G278" s="10">
        <v>303.84986403578415</v>
      </c>
      <c r="H278" s="10">
        <v>4045.4336128509817</v>
      </c>
      <c r="J278" s="10">
        <v>37.223391131458328</v>
      </c>
      <c r="K278" s="10">
        <v>38.005616369436531</v>
      </c>
      <c r="L278" s="10">
        <v>276.59001002062269</v>
      </c>
      <c r="M278" s="10">
        <v>282.40236832099066</v>
      </c>
      <c r="N278" s="10">
        <v>3434.1748685435482</v>
      </c>
    </row>
    <row r="279" spans="2:14" x14ac:dyDescent="0.25">
      <c r="B279" s="37">
        <v>275</v>
      </c>
      <c r="D279" s="10">
        <v>40.112551093731547</v>
      </c>
      <c r="E279" s="10">
        <v>41.03739825724567</v>
      </c>
      <c r="F279" s="10">
        <v>296.9741900703138</v>
      </c>
      <c r="G279" s="10">
        <v>303.82131721218127</v>
      </c>
      <c r="H279" s="10">
        <v>4060.1921739755712</v>
      </c>
      <c r="J279" s="10">
        <v>37.359242923908901</v>
      </c>
      <c r="K279" s="10">
        <v>38.144322998522071</v>
      </c>
      <c r="L279" s="10">
        <v>276.59001002062274</v>
      </c>
      <c r="M279" s="10">
        <v>282.40236832099077</v>
      </c>
      <c r="N279" s="10">
        <v>3446.7083534652397</v>
      </c>
    </row>
    <row r="280" spans="2:14" x14ac:dyDescent="0.25">
      <c r="B280" s="37">
        <v>276</v>
      </c>
      <c r="D280" s="10">
        <v>40.254398390053709</v>
      </c>
      <c r="E280" s="10">
        <v>41.182611452190443</v>
      </c>
      <c r="F280" s="10">
        <v>296.94456137008325</v>
      </c>
      <c r="G280" s="10">
        <v>303.79170929969382</v>
      </c>
      <c r="H280" s="10">
        <v>4074.9688759366804</v>
      </c>
      <c r="J280" s="10">
        <v>37.495094716359489</v>
      </c>
      <c r="K280" s="10">
        <v>38.28302962760759</v>
      </c>
      <c r="L280" s="10">
        <v>276.59001002062274</v>
      </c>
      <c r="M280" s="10">
        <v>282.4023683209906</v>
      </c>
      <c r="N280" s="10">
        <v>3459.2418383869358</v>
      </c>
    </row>
    <row r="281" spans="2:14" x14ac:dyDescent="0.25">
      <c r="B281" s="37">
        <v>277</v>
      </c>
      <c r="D281" s="10">
        <v>40.409776183053999</v>
      </c>
      <c r="E281" s="10">
        <v>41.341353292873372</v>
      </c>
      <c r="F281" s="10">
        <v>297.01459666408635</v>
      </c>
      <c r="G281" s="10">
        <v>303.8617516268136</v>
      </c>
      <c r="H281" s="10">
        <v>4089.7374551351722</v>
      </c>
      <c r="J281" s="10">
        <v>37.630946508810048</v>
      </c>
      <c r="K281" s="10">
        <v>38.421736256693137</v>
      </c>
      <c r="L281" s="10">
        <v>276.59001002062269</v>
      </c>
      <c r="M281" s="10">
        <v>282.40236832099072</v>
      </c>
      <c r="N281" s="10">
        <v>3471.775323308625</v>
      </c>
    </row>
    <row r="282" spans="2:14" x14ac:dyDescent="0.25">
      <c r="B282" s="37">
        <v>278</v>
      </c>
      <c r="D282" s="10">
        <v>40.549730143789596</v>
      </c>
      <c r="E282" s="10">
        <v>41.484670375821679</v>
      </c>
      <c r="F282" s="10">
        <v>296.97116968556838</v>
      </c>
      <c r="G282" s="10">
        <v>303.81832485301624</v>
      </c>
      <c r="H282" s="10">
        <v>4104.5019729523474</v>
      </c>
      <c r="J282" s="10">
        <v>37.766798301260636</v>
      </c>
      <c r="K282" s="10">
        <v>38.560442885778691</v>
      </c>
      <c r="L282" s="10">
        <v>276.59001002062263</v>
      </c>
      <c r="M282" s="10">
        <v>282.40236832099077</v>
      </c>
      <c r="N282" s="10">
        <v>3484.3088082303157</v>
      </c>
    </row>
    <row r="283" spans="2:14" x14ac:dyDescent="0.25">
      <c r="B283" s="37">
        <v>279</v>
      </c>
      <c r="D283" s="10">
        <v>40.70458981206653</v>
      </c>
      <c r="E283" s="10">
        <v>41.642895109798232</v>
      </c>
      <c r="F283" s="10">
        <v>297.03682661157296</v>
      </c>
      <c r="G283" s="10">
        <v>303.88399616463471</v>
      </c>
      <c r="H283" s="10">
        <v>4119.2750196702791</v>
      </c>
      <c r="J283" s="10">
        <v>37.902650093711202</v>
      </c>
      <c r="K283" s="10">
        <v>38.699149514864217</v>
      </c>
      <c r="L283" s="10">
        <v>276.59001002062257</v>
      </c>
      <c r="M283" s="10">
        <v>282.40236832099072</v>
      </c>
      <c r="N283" s="10">
        <v>3496.8422931520049</v>
      </c>
    </row>
    <row r="284" spans="2:14" x14ac:dyDescent="0.25">
      <c r="B284" s="37">
        <v>280</v>
      </c>
      <c r="D284" s="10">
        <v>40.845114523589359</v>
      </c>
      <c r="E284" s="10">
        <v>41.78678331372177</v>
      </c>
      <c r="F284" s="10">
        <v>296.99778054306029</v>
      </c>
      <c r="G284" s="10">
        <v>303.84495293902637</v>
      </c>
      <c r="H284" s="10">
        <v>4134.0411620399827</v>
      </c>
      <c r="J284" s="10">
        <v>38.038501886161782</v>
      </c>
      <c r="K284" s="10">
        <v>38.837856143949764</v>
      </c>
      <c r="L284" s="10">
        <v>276.59001002062269</v>
      </c>
      <c r="M284" s="10">
        <v>282.40236832099089</v>
      </c>
      <c r="N284" s="10">
        <v>3509.375778073701</v>
      </c>
    </row>
    <row r="285" spans="2:14" x14ac:dyDescent="0.25">
      <c r="B285" s="37">
        <v>281</v>
      </c>
      <c r="D285" s="10">
        <v>40.996672420343515</v>
      </c>
      <c r="E285" s="10">
        <v>41.941706553816502</v>
      </c>
      <c r="F285" s="10">
        <v>297.03895267015247</v>
      </c>
      <c r="G285" s="10">
        <v>303.88614129966339</v>
      </c>
      <c r="H285" s="10">
        <v>4148.815427172306</v>
      </c>
      <c r="J285" s="10">
        <v>38.174353678612384</v>
      </c>
      <c r="K285" s="10">
        <v>38.976562773035262</v>
      </c>
      <c r="L285" s="10">
        <v>276.5900100206228</v>
      </c>
      <c r="M285" s="10">
        <v>282.4023683209906</v>
      </c>
      <c r="N285" s="10">
        <v>3521.9092629953916</v>
      </c>
    </row>
    <row r="286" spans="2:14" x14ac:dyDescent="0.25">
      <c r="B286" s="37">
        <v>282</v>
      </c>
      <c r="D286" s="10">
        <v>41.140238767890999</v>
      </c>
      <c r="E286" s="10">
        <v>42.0886359310297</v>
      </c>
      <c r="F286" s="10">
        <v>297.02213582896923</v>
      </c>
      <c r="G286" s="10">
        <v>303.86932387274521</v>
      </c>
      <c r="H286" s="10">
        <v>4163.5795388513543</v>
      </c>
      <c r="J286" s="10">
        <v>38.310205471062943</v>
      </c>
      <c r="K286" s="10">
        <v>39.115269402120816</v>
      </c>
      <c r="L286" s="10">
        <v>276.59001002062263</v>
      </c>
      <c r="M286" s="10">
        <v>282.40236832099066</v>
      </c>
      <c r="N286" s="10">
        <v>3534.4427479170813</v>
      </c>
    </row>
    <row r="287" spans="2:14" x14ac:dyDescent="0.25">
      <c r="B287" s="37">
        <v>283</v>
      </c>
      <c r="D287" s="10">
        <v>41.282782740259158</v>
      </c>
      <c r="E287" s="10">
        <v>42.234542593724569</v>
      </c>
      <c r="F287" s="10">
        <v>296.99808262637845</v>
      </c>
      <c r="G287" s="10">
        <v>303.84526764727406</v>
      </c>
      <c r="H287" s="10">
        <v>4178.3421613572536</v>
      </c>
      <c r="J287" s="10">
        <v>38.446057263513531</v>
      </c>
      <c r="K287" s="10">
        <v>39.253976031206342</v>
      </c>
      <c r="L287" s="10">
        <v>276.59001002062263</v>
      </c>
      <c r="M287" s="10">
        <v>282.4023683209906</v>
      </c>
      <c r="N287" s="10">
        <v>3546.9762328387765</v>
      </c>
    </row>
    <row r="288" spans="2:14" x14ac:dyDescent="0.25">
      <c r="B288" s="37">
        <v>284</v>
      </c>
      <c r="D288" s="10">
        <v>41.427940954402644</v>
      </c>
      <c r="E288" s="10">
        <v>42.383064331117758</v>
      </c>
      <c r="F288" s="10">
        <v>296.99294006139121</v>
      </c>
      <c r="G288" s="10">
        <v>303.84012805183949</v>
      </c>
      <c r="H288" s="10">
        <v>4193.1084391063378</v>
      </c>
      <c r="J288" s="10">
        <v>38.581909055964097</v>
      </c>
      <c r="K288" s="10">
        <v>39.392682660291882</v>
      </c>
      <c r="L288" s="10">
        <v>276.59001002062269</v>
      </c>
      <c r="M288" s="10">
        <v>282.40236832099077</v>
      </c>
      <c r="N288" s="10">
        <v>3559.5097177604684</v>
      </c>
    </row>
    <row r="289" spans="2:14" x14ac:dyDescent="0.25">
      <c r="B289" s="37">
        <v>285</v>
      </c>
      <c r="D289" s="10">
        <v>41.570537251944145</v>
      </c>
      <c r="E289" s="10">
        <v>42.529025478415875</v>
      </c>
      <c r="F289" s="10">
        <v>296.96953189245937</v>
      </c>
      <c r="G289" s="10">
        <v>303.81673230785526</v>
      </c>
      <c r="H289" s="10">
        <v>4207.8805381686261</v>
      </c>
      <c r="J289" s="10">
        <v>38.717760848414677</v>
      </c>
      <c r="K289" s="10">
        <v>39.531389289377429</v>
      </c>
      <c r="L289" s="10">
        <v>276.59001002062257</v>
      </c>
      <c r="M289" s="10">
        <v>282.40236832099072</v>
      </c>
      <c r="N289" s="10">
        <v>3572.0432026821568</v>
      </c>
    </row>
    <row r="290" spans="2:14" x14ac:dyDescent="0.25">
      <c r="B290" s="37">
        <v>286</v>
      </c>
      <c r="D290" s="10">
        <v>41.722028200884651</v>
      </c>
      <c r="E290" s="10">
        <v>42.683880475039089</v>
      </c>
      <c r="F290" s="10">
        <v>297.00960641240385</v>
      </c>
      <c r="G290" s="10">
        <v>303.85681345607838</v>
      </c>
      <c r="H290" s="10">
        <v>4222.6491173671166</v>
      </c>
      <c r="J290" s="10">
        <v>38.853612640865236</v>
      </c>
      <c r="K290" s="10">
        <v>39.670095918462955</v>
      </c>
      <c r="L290" s="10">
        <v>276.59001002062257</v>
      </c>
      <c r="M290" s="10">
        <v>282.40236832099077</v>
      </c>
      <c r="N290" s="10">
        <v>3584.5766876038524</v>
      </c>
    </row>
    <row r="291" spans="2:14" x14ac:dyDescent="0.25">
      <c r="B291" s="37">
        <v>287</v>
      </c>
      <c r="D291" s="10">
        <v>41.872707523226083</v>
      </c>
      <c r="E291" s="10">
        <v>42.837923968459151</v>
      </c>
      <c r="F291" s="10">
        <v>297.04364401434174</v>
      </c>
      <c r="G291" s="10">
        <v>303.89085851547151</v>
      </c>
      <c r="H291" s="10">
        <v>4237.4182380831071</v>
      </c>
      <c r="J291" s="10">
        <v>38.989464433315817</v>
      </c>
      <c r="K291" s="10">
        <v>39.808802547548488</v>
      </c>
      <c r="L291" s="10">
        <v>276.59001002062257</v>
      </c>
      <c r="M291" s="10">
        <v>282.40236832099077</v>
      </c>
      <c r="N291" s="10">
        <v>3597.1101725255439</v>
      </c>
    </row>
    <row r="292" spans="2:14" x14ac:dyDescent="0.25">
      <c r="B292" s="37">
        <v>288</v>
      </c>
      <c r="D292" s="10">
        <v>42.010974076700123</v>
      </c>
      <c r="E292" s="10">
        <v>42.979553181410871</v>
      </c>
      <c r="F292" s="10">
        <v>296.98969520911493</v>
      </c>
      <c r="G292" s="10">
        <v>303.83690642989694</v>
      </c>
      <c r="H292" s="10">
        <v>4252.1807252096405</v>
      </c>
      <c r="J292" s="10">
        <v>39.125316225766419</v>
      </c>
      <c r="K292" s="10">
        <v>39.947509176634014</v>
      </c>
      <c r="L292" s="10">
        <v>276.59001002062274</v>
      </c>
      <c r="M292" s="10">
        <v>282.40236832099066</v>
      </c>
      <c r="N292" s="10">
        <v>3609.6436574472341</v>
      </c>
    </row>
    <row r="293" spans="2:14" x14ac:dyDescent="0.25">
      <c r="B293" s="37">
        <v>289</v>
      </c>
      <c r="D293" s="10">
        <v>42.158625028670585</v>
      </c>
      <c r="E293" s="10">
        <v>43.130568366158023</v>
      </c>
      <c r="F293" s="10">
        <v>297.00223166374434</v>
      </c>
      <c r="G293" s="10">
        <v>303.84945071057433</v>
      </c>
      <c r="H293" s="10">
        <v>4266.9501166843866</v>
      </c>
      <c r="J293" s="10">
        <v>39.261168018216985</v>
      </c>
      <c r="K293" s="10">
        <v>40.086215805719533</v>
      </c>
      <c r="L293" s="10">
        <v>276.59001002062269</v>
      </c>
      <c r="M293" s="10">
        <v>282.40236832099055</v>
      </c>
      <c r="N293" s="10">
        <v>3622.1771423689293</v>
      </c>
    </row>
    <row r="294" spans="2:14" x14ac:dyDescent="0.25">
      <c r="B294" s="37">
        <v>290</v>
      </c>
      <c r="D294" s="10">
        <v>42.299948716773002</v>
      </c>
      <c r="E294" s="10">
        <v>43.275255546661157</v>
      </c>
      <c r="F294" s="10">
        <v>296.97026058494197</v>
      </c>
      <c r="G294" s="10">
        <v>303.81748220597694</v>
      </c>
      <c r="H294" s="10">
        <v>4281.716259054092</v>
      </c>
      <c r="J294" s="10">
        <v>39.397019810667572</v>
      </c>
      <c r="K294" s="10">
        <v>40.224922434805102</v>
      </c>
      <c r="L294" s="10">
        <v>276.59001002062269</v>
      </c>
      <c r="M294" s="10">
        <v>282.40236832099077</v>
      </c>
      <c r="N294" s="10">
        <v>3634.7106272906203</v>
      </c>
    </row>
    <row r="295" spans="2:14" x14ac:dyDescent="0.25">
      <c r="B295" s="37">
        <v>291</v>
      </c>
      <c r="D295" s="10">
        <v>42.456018669004607</v>
      </c>
      <c r="E295" s="10">
        <v>43.434690842233351</v>
      </c>
      <c r="F295" s="10">
        <v>297.04168083174386</v>
      </c>
      <c r="G295" s="10">
        <v>303.88891795931175</v>
      </c>
      <c r="H295" s="10">
        <v>4296.4905241864071</v>
      </c>
      <c r="J295" s="10">
        <v>39.532871603118153</v>
      </c>
      <c r="K295" s="10">
        <v>40.363629063890627</v>
      </c>
      <c r="L295" s="10">
        <v>276.5900100206228</v>
      </c>
      <c r="M295" s="10">
        <v>282.40236832099083</v>
      </c>
      <c r="N295" s="10">
        <v>3647.2441122123096</v>
      </c>
    </row>
    <row r="296" spans="2:14" x14ac:dyDescent="0.25">
      <c r="B296" s="37">
        <v>292</v>
      </c>
      <c r="D296" s="10">
        <v>42.593535614868188</v>
      </c>
      <c r="E296" s="10">
        <v>43.575570817762653</v>
      </c>
      <c r="F296" s="10">
        <v>296.98325113850655</v>
      </c>
      <c r="G296" s="10">
        <v>303.83048753430967</v>
      </c>
      <c r="H296" s="10">
        <v>4311.2546358654681</v>
      </c>
      <c r="J296" s="10">
        <v>39.668723395568719</v>
      </c>
      <c r="K296" s="10">
        <v>40.502335692976153</v>
      </c>
      <c r="L296" s="10">
        <v>276.59001002062257</v>
      </c>
      <c r="M296" s="10">
        <v>282.4023683209906</v>
      </c>
      <c r="N296" s="10">
        <v>3659.7775971339984</v>
      </c>
    </row>
    <row r="297" spans="2:14" x14ac:dyDescent="0.25">
      <c r="B297" s="37">
        <v>293</v>
      </c>
      <c r="D297" s="10">
        <v>42.736650029567329</v>
      </c>
      <c r="E297" s="10">
        <v>43.722049095050458</v>
      </c>
      <c r="F297" s="10">
        <v>296.96411540861538</v>
      </c>
      <c r="G297" s="10">
        <v>303.81135686537948</v>
      </c>
      <c r="H297" s="10">
        <v>4326.0224027876884</v>
      </c>
      <c r="J297" s="10">
        <v>39.8045751880193</v>
      </c>
      <c r="K297" s="10">
        <v>40.641042322061686</v>
      </c>
      <c r="L297" s="10">
        <v>276.59001002062263</v>
      </c>
      <c r="M297" s="10">
        <v>282.4023683209906</v>
      </c>
      <c r="N297" s="10">
        <v>3672.3110820556963</v>
      </c>
    </row>
    <row r="298" spans="2:14" x14ac:dyDescent="0.25">
      <c r="B298" s="37">
        <v>294</v>
      </c>
      <c r="D298" s="10">
        <v>42.889401192451203</v>
      </c>
      <c r="E298" s="10">
        <v>43.878165045992958</v>
      </c>
      <c r="F298" s="10">
        <v>297.01184495096317</v>
      </c>
      <c r="G298" s="10">
        <v>303.85909784319864</v>
      </c>
      <c r="H298" s="10">
        <v>4340.7942310912322</v>
      </c>
      <c r="J298" s="10">
        <v>39.940426980469873</v>
      </c>
      <c r="K298" s="10">
        <v>40.779748951147219</v>
      </c>
      <c r="L298" s="10">
        <v>276.59001002062269</v>
      </c>
      <c r="M298" s="10">
        <v>282.40236832099066</v>
      </c>
      <c r="N298" s="10">
        <v>3684.8445669773855</v>
      </c>
    </row>
    <row r="299" spans="2:14" x14ac:dyDescent="0.25">
      <c r="B299" s="37">
        <v>295</v>
      </c>
      <c r="D299" s="10">
        <v>43.034783118810182</v>
      </c>
      <c r="E299" s="10">
        <v>44.026910403054615</v>
      </c>
      <c r="F299" s="10">
        <v>297.00839146048372</v>
      </c>
      <c r="G299" s="10">
        <v>303.85564634274891</v>
      </c>
      <c r="H299" s="10">
        <v>4355.560102702183</v>
      </c>
      <c r="J299" s="10">
        <v>40.076278772920453</v>
      </c>
      <c r="K299" s="10">
        <v>40.918455580232738</v>
      </c>
      <c r="L299" s="10">
        <v>276.59001002062269</v>
      </c>
      <c r="M299" s="10">
        <v>282.40236832099055</v>
      </c>
      <c r="N299" s="10">
        <v>3697.3780518990743</v>
      </c>
    </row>
    <row r="300" spans="2:14" x14ac:dyDescent="0.25">
      <c r="B300" s="37">
        <v>296</v>
      </c>
      <c r="D300" s="10">
        <v>43.17231925940316</v>
      </c>
      <c r="E300" s="10">
        <v>44.16780957331332</v>
      </c>
      <c r="F300" s="10">
        <v>296.95099584837601</v>
      </c>
      <c r="G300" s="10">
        <v>303.79824994878311</v>
      </c>
      <c r="H300" s="10">
        <v>4370.3242143812295</v>
      </c>
      <c r="J300" s="10">
        <v>40.212130565371041</v>
      </c>
      <c r="K300" s="10">
        <v>41.057162209318292</v>
      </c>
      <c r="L300" s="10">
        <v>276.59001002062286</v>
      </c>
      <c r="M300" s="10">
        <v>282.40236832099077</v>
      </c>
      <c r="N300" s="10">
        <v>3709.9115368207704</v>
      </c>
    </row>
    <row r="301" spans="2:14" x14ac:dyDescent="0.25">
      <c r="B301" s="37">
        <v>297</v>
      </c>
      <c r="D301" s="10">
        <v>43.33105899864502</v>
      </c>
      <c r="E301" s="10">
        <v>44.329914655895791</v>
      </c>
      <c r="F301" s="10">
        <v>297.03933982007635</v>
      </c>
      <c r="G301" s="10">
        <v>303.88660900439504</v>
      </c>
      <c r="H301" s="10">
        <v>4385.0984795135428</v>
      </c>
      <c r="J301" s="10">
        <v>40.3479823578216</v>
      </c>
      <c r="K301" s="10">
        <v>41.195868838403825</v>
      </c>
      <c r="L301" s="10">
        <v>276.59001002062257</v>
      </c>
      <c r="M301" s="10">
        <v>282.40236832099066</v>
      </c>
      <c r="N301" s="10">
        <v>3722.4450217424614</v>
      </c>
    </row>
    <row r="302" spans="2:14" x14ac:dyDescent="0.25">
      <c r="B302" s="37">
        <v>298</v>
      </c>
      <c r="D302" s="10">
        <v>43.466577058626889</v>
      </c>
      <c r="E302" s="10">
        <v>44.468794203093445</v>
      </c>
      <c r="F302" s="10">
        <v>296.96843781104525</v>
      </c>
      <c r="G302" s="10">
        <v>303.81569563257204</v>
      </c>
      <c r="H302" s="10">
        <v>4399.8558222237534</v>
      </c>
      <c r="J302" s="10">
        <v>40.483834150272187</v>
      </c>
      <c r="K302" s="10">
        <v>41.334575467489358</v>
      </c>
      <c r="L302" s="10">
        <v>276.59001002062263</v>
      </c>
      <c r="M302" s="10">
        <v>282.4023683209906</v>
      </c>
      <c r="N302" s="10">
        <v>3734.9785066641516</v>
      </c>
    </row>
    <row r="303" spans="2:14" x14ac:dyDescent="0.25">
      <c r="B303" s="37">
        <v>299</v>
      </c>
      <c r="D303" s="10">
        <v>43.611509192828336</v>
      </c>
      <c r="E303" s="10">
        <v>44.617092235917468</v>
      </c>
      <c r="F303" s="10">
        <v>296.96211294366077</v>
      </c>
      <c r="G303" s="10">
        <v>303.80938951681753</v>
      </c>
      <c r="H303" s="10">
        <v>4414.6325241848508</v>
      </c>
      <c r="J303" s="10">
        <v>40.619685942722754</v>
      </c>
      <c r="K303" s="10">
        <v>41.473282096574906</v>
      </c>
      <c r="L303" s="10">
        <v>276.59001002062257</v>
      </c>
      <c r="M303" s="10">
        <v>282.40236832099072</v>
      </c>
      <c r="N303" s="10">
        <v>3747.5119915858468</v>
      </c>
    </row>
    <row r="304" spans="2:14" x14ac:dyDescent="0.25">
      <c r="B304" s="37">
        <v>300</v>
      </c>
      <c r="D304" s="10">
        <v>43.765210903668894</v>
      </c>
      <c r="E304" s="10">
        <v>44.774158241232662</v>
      </c>
      <c r="F304" s="10">
        <v>297.01534552330105</v>
      </c>
      <c r="G304" s="10">
        <v>303.86262983642644</v>
      </c>
      <c r="H304" s="10">
        <v>4429.4021864183669</v>
      </c>
      <c r="J304" s="10">
        <v>40.755537735173363</v>
      </c>
      <c r="K304" s="10">
        <v>41.611988725660439</v>
      </c>
      <c r="L304" s="10">
        <v>276.59001002062274</v>
      </c>
      <c r="M304" s="10">
        <v>282.40236832099066</v>
      </c>
      <c r="N304" s="10">
        <v>3760.0454765075356</v>
      </c>
    </row>
    <row r="305" spans="2:14" x14ac:dyDescent="0.25">
      <c r="B305" s="37">
        <v>301</v>
      </c>
      <c r="D305" s="10">
        <v>43.905553886227835</v>
      </c>
      <c r="E305" s="10">
        <v>44.917864099212295</v>
      </c>
      <c r="F305" s="10">
        <v>296.97786574723887</v>
      </c>
      <c r="G305" s="10">
        <v>303.82514815040105</v>
      </c>
      <c r="H305" s="10">
        <v>4444.1656212005237</v>
      </c>
      <c r="J305" s="10">
        <v>40.891389527623929</v>
      </c>
      <c r="K305" s="10">
        <v>41.750695354745964</v>
      </c>
      <c r="L305" s="10">
        <v>276.59001002062269</v>
      </c>
      <c r="M305" s="10">
        <v>282.4023683209906</v>
      </c>
      <c r="N305" s="10">
        <v>3772.5789614292262</v>
      </c>
    </row>
    <row r="306" spans="2:14" x14ac:dyDescent="0.25">
      <c r="B306" s="37">
        <v>302</v>
      </c>
      <c r="D306" s="10">
        <v>44.053961765246093</v>
      </c>
      <c r="E306" s="10">
        <v>45.069636025913219</v>
      </c>
      <c r="F306" s="10">
        <v>296.99500463696842</v>
      </c>
      <c r="G306" s="10">
        <v>303.84229304575922</v>
      </c>
      <c r="H306" s="10">
        <v>4458.9342003990123</v>
      </c>
      <c r="J306" s="10">
        <v>41.027241320074481</v>
      </c>
      <c r="K306" s="10">
        <v>41.889401983831505</v>
      </c>
      <c r="L306" s="10">
        <v>276.59001002062269</v>
      </c>
      <c r="M306" s="10">
        <v>282.40236832099077</v>
      </c>
      <c r="N306" s="10">
        <v>3785.1124463509163</v>
      </c>
    </row>
    <row r="307" spans="2:14" x14ac:dyDescent="0.25">
      <c r="B307" s="37">
        <v>303</v>
      </c>
      <c r="D307" s="10">
        <v>44.200125854459884</v>
      </c>
      <c r="E307" s="10">
        <v>45.219164872336663</v>
      </c>
      <c r="F307" s="10">
        <v>296.99695354715539</v>
      </c>
      <c r="G307" s="10">
        <v>303.84425268950724</v>
      </c>
      <c r="H307" s="10">
        <v>4473.7058933231783</v>
      </c>
      <c r="J307" s="10">
        <v>41.163093112525054</v>
      </c>
      <c r="K307" s="10">
        <v>42.028108612917045</v>
      </c>
      <c r="L307" s="10">
        <v>276.59001002062251</v>
      </c>
      <c r="M307" s="10">
        <v>282.40236832099072</v>
      </c>
      <c r="N307" s="10">
        <v>3797.645931272612</v>
      </c>
    </row>
    <row r="308" spans="2:14" x14ac:dyDescent="0.25">
      <c r="B308" s="37">
        <v>304</v>
      </c>
      <c r="D308" s="10">
        <v>44.344774231634055</v>
      </c>
      <c r="E308" s="10">
        <v>45.367177297193486</v>
      </c>
      <c r="F308" s="10">
        <v>296.98873850920586</v>
      </c>
      <c r="G308" s="10">
        <v>303.83604356261242</v>
      </c>
      <c r="H308" s="10">
        <v>4488.4744725216697</v>
      </c>
      <c r="J308" s="10">
        <v>41.298944904975656</v>
      </c>
      <c r="K308" s="10">
        <v>42.166815242002592</v>
      </c>
      <c r="L308" s="10">
        <v>276.59001002062269</v>
      </c>
      <c r="M308" s="10">
        <v>282.40236832099083</v>
      </c>
      <c r="N308" s="10">
        <v>3810.1794161943026</v>
      </c>
    </row>
    <row r="309" spans="2:14" x14ac:dyDescent="0.25">
      <c r="B309" s="37">
        <v>305</v>
      </c>
      <c r="D309" s="10">
        <v>44.491395202185743</v>
      </c>
      <c r="E309" s="10">
        <v>45.517161729296873</v>
      </c>
      <c r="F309" s="10">
        <v>296.99374500776605</v>
      </c>
      <c r="G309" s="10">
        <v>303.84105202086187</v>
      </c>
      <c r="H309" s="10">
        <v>4503.2404795119855</v>
      </c>
      <c r="J309" s="10">
        <v>41.434796697426229</v>
      </c>
      <c r="K309" s="10">
        <v>42.305521871088089</v>
      </c>
      <c r="L309" s="10">
        <v>276.59001002062257</v>
      </c>
      <c r="M309" s="10">
        <v>282.40236832099049</v>
      </c>
      <c r="N309" s="10">
        <v>3822.7129011159927</v>
      </c>
    </row>
    <row r="310" spans="2:14" x14ac:dyDescent="0.25">
      <c r="B310" s="37">
        <v>306</v>
      </c>
      <c r="D310" s="10">
        <v>44.641281406529956</v>
      </c>
      <c r="E310" s="10">
        <v>45.670410901608797</v>
      </c>
      <c r="F310" s="10">
        <v>297.0204439936112</v>
      </c>
      <c r="G310" s="10">
        <v>303.86774966953038</v>
      </c>
      <c r="H310" s="10">
        <v>4518.0043204322874</v>
      </c>
      <c r="J310" s="10">
        <v>41.57064848987681</v>
      </c>
      <c r="K310" s="10">
        <v>42.444228500173644</v>
      </c>
      <c r="L310" s="10">
        <v>276.59001002062257</v>
      </c>
      <c r="M310" s="10">
        <v>282.4023683209906</v>
      </c>
      <c r="N310" s="10">
        <v>3835.2463860376884</v>
      </c>
    </row>
    <row r="311" spans="2:14" x14ac:dyDescent="0.25">
      <c r="B311" s="37">
        <v>307</v>
      </c>
      <c r="D311" s="10">
        <v>44.784164384961933</v>
      </c>
      <c r="E311" s="10">
        <v>45.816659902059378</v>
      </c>
      <c r="F311" s="10">
        <v>297.00052490979709</v>
      </c>
      <c r="G311" s="10">
        <v>303.84784951116723</v>
      </c>
      <c r="H311" s="10">
        <v>4532.7815639108967</v>
      </c>
      <c r="J311" s="10">
        <v>41.706500282327376</v>
      </c>
      <c r="K311" s="10">
        <v>42.582935129259177</v>
      </c>
      <c r="L311" s="10">
        <v>276.59001002062263</v>
      </c>
      <c r="M311" s="10">
        <v>282.40236832099072</v>
      </c>
      <c r="N311" s="10">
        <v>3847.7798709593794</v>
      </c>
    </row>
    <row r="312" spans="2:14" x14ac:dyDescent="0.25">
      <c r="B312" s="37">
        <v>308</v>
      </c>
      <c r="D312" s="10">
        <v>44.927519010393347</v>
      </c>
      <c r="E312" s="10">
        <v>45.963377217817502</v>
      </c>
      <c r="F312" s="10">
        <v>296.98385289332106</v>
      </c>
      <c r="G312" s="10">
        <v>303.83117427380569</v>
      </c>
      <c r="H312" s="10">
        <v>4547.544186416807</v>
      </c>
      <c r="J312" s="10">
        <v>41.842352074777963</v>
      </c>
      <c r="K312" s="10">
        <v>42.721641758344688</v>
      </c>
      <c r="L312" s="10">
        <v>276.59001002062257</v>
      </c>
      <c r="M312" s="10">
        <v>282.40236832099043</v>
      </c>
      <c r="N312" s="10">
        <v>3860.3133558810687</v>
      </c>
    </row>
    <row r="313" spans="2:14" x14ac:dyDescent="0.25">
      <c r="B313" s="37">
        <v>309</v>
      </c>
      <c r="D313" s="10">
        <v>45.080919837921613</v>
      </c>
      <c r="E313" s="10">
        <v>46.120142185575403</v>
      </c>
      <c r="F313" s="10">
        <v>297.03348216486808</v>
      </c>
      <c r="G313" s="10">
        <v>303.8808098985736</v>
      </c>
      <c r="H313" s="10">
        <v>4562.3131717534188</v>
      </c>
      <c r="J313" s="10">
        <v>41.978203867228522</v>
      </c>
      <c r="K313" s="10">
        <v>42.860348387430236</v>
      </c>
      <c r="L313" s="10">
        <v>276.59001002062257</v>
      </c>
      <c r="M313" s="10">
        <v>282.4023683209906</v>
      </c>
      <c r="N313" s="10">
        <v>3872.8468408027643</v>
      </c>
    </row>
    <row r="314" spans="2:14" x14ac:dyDescent="0.25">
      <c r="B314" s="37">
        <v>310</v>
      </c>
      <c r="D314" s="10">
        <v>45.217092364217123</v>
      </c>
      <c r="E314" s="10">
        <v>46.259678790402575</v>
      </c>
      <c r="F314" s="10">
        <v>296.96964194536861</v>
      </c>
      <c r="G314" s="10">
        <v>303.81697558609631</v>
      </c>
      <c r="H314" s="10">
        <v>4577.0818863312898</v>
      </c>
      <c r="J314" s="10">
        <v>42.11405565967911</v>
      </c>
      <c r="K314" s="10">
        <v>42.999055016515761</v>
      </c>
      <c r="L314" s="10">
        <v>276.59001002062251</v>
      </c>
      <c r="M314" s="10">
        <v>282.40236832099049</v>
      </c>
      <c r="N314" s="10">
        <v>3885.380325724454</v>
      </c>
    </row>
    <row r="315" spans="2:14" x14ac:dyDescent="0.25">
      <c r="B315" s="37">
        <v>311</v>
      </c>
      <c r="D315" s="10">
        <v>45.363203868499262</v>
      </c>
      <c r="E315" s="10">
        <v>46.40915329350144</v>
      </c>
      <c r="F315" s="10">
        <v>296.9712780263925</v>
      </c>
      <c r="G315" s="10">
        <v>303.8186104677759</v>
      </c>
      <c r="H315" s="10">
        <v>4591.8458626309584</v>
      </c>
      <c r="J315" s="10">
        <v>42.24990745212969</v>
      </c>
      <c r="K315" s="10">
        <v>43.137761645601309</v>
      </c>
      <c r="L315" s="10">
        <v>276.59001002062263</v>
      </c>
      <c r="M315" s="10">
        <v>282.40236832099066</v>
      </c>
      <c r="N315" s="10">
        <v>3897.9138106461432</v>
      </c>
    </row>
    <row r="316" spans="2:14" x14ac:dyDescent="0.25">
      <c r="B316" s="37">
        <v>312</v>
      </c>
      <c r="D316" s="10">
        <v>45.520584693970363</v>
      </c>
      <c r="E316" s="10">
        <v>46.569899925048119</v>
      </c>
      <c r="F316" s="10">
        <v>297.04644203724575</v>
      </c>
      <c r="G316" s="10">
        <v>303.89379160585594</v>
      </c>
      <c r="H316" s="10">
        <v>4606.6221584539298</v>
      </c>
      <c r="J316" s="10">
        <v>42.385759244580271</v>
      </c>
      <c r="K316" s="10">
        <v>43.276468274686827</v>
      </c>
      <c r="L316" s="10">
        <v>276.59001002062274</v>
      </c>
      <c r="M316" s="10">
        <v>282.40236832099066</v>
      </c>
      <c r="N316" s="10">
        <v>3910.4472955678343</v>
      </c>
    </row>
    <row r="317" spans="2:14" x14ac:dyDescent="0.25">
      <c r="B317" s="37">
        <v>313</v>
      </c>
      <c r="D317" s="10">
        <v>45.662729498665826</v>
      </c>
      <c r="E317" s="10">
        <v>46.715407574315286</v>
      </c>
      <c r="F317" s="10">
        <v>297.02202013479643</v>
      </c>
      <c r="G317" s="10">
        <v>303.86936745752161</v>
      </c>
      <c r="H317" s="10">
        <v>4621.3854578567225</v>
      </c>
      <c r="J317" s="10">
        <v>42.521611037030844</v>
      </c>
      <c r="K317" s="10">
        <v>43.415174903772368</v>
      </c>
      <c r="L317" s="10">
        <v>276.59001002062257</v>
      </c>
      <c r="M317" s="10">
        <v>282.40236832099055</v>
      </c>
      <c r="N317" s="10">
        <v>3922.9807804895318</v>
      </c>
    </row>
    <row r="318" spans="2:14" x14ac:dyDescent="0.25">
      <c r="B318" s="37">
        <v>314</v>
      </c>
      <c r="D318" s="10">
        <v>45.801400203827065</v>
      </c>
      <c r="E318" s="10">
        <v>46.857442512253208</v>
      </c>
      <c r="F318" s="10">
        <v>296.97522780421491</v>
      </c>
      <c r="G318" s="10">
        <v>303.82258189644932</v>
      </c>
      <c r="H318" s="10">
        <v>4636.1548493314685</v>
      </c>
      <c r="J318" s="10">
        <v>42.657462829481418</v>
      </c>
      <c r="K318" s="10">
        <v>43.553881532857901</v>
      </c>
      <c r="L318" s="10">
        <v>276.59001002062257</v>
      </c>
      <c r="M318" s="10">
        <v>282.40236832099055</v>
      </c>
      <c r="N318" s="10">
        <v>3935.5142654112196</v>
      </c>
    </row>
    <row r="319" spans="2:14" x14ac:dyDescent="0.25">
      <c r="B319" s="37">
        <v>315</v>
      </c>
      <c r="D319" s="10">
        <v>45.945304327950069</v>
      </c>
      <c r="E319" s="10">
        <v>47.004709604343894</v>
      </c>
      <c r="F319" s="10">
        <v>296.96255821126044</v>
      </c>
      <c r="G319" s="10">
        <v>303.80991085506548</v>
      </c>
      <c r="H319" s="10">
        <v>4650.9186902517713</v>
      </c>
      <c r="J319" s="10">
        <v>42.793314621931998</v>
      </c>
      <c r="K319" s="10">
        <v>43.692588161943434</v>
      </c>
      <c r="L319" s="10">
        <v>276.59001002062257</v>
      </c>
      <c r="M319" s="10">
        <v>282.40236832099055</v>
      </c>
      <c r="N319" s="10">
        <v>3948.0477503329103</v>
      </c>
    </row>
    <row r="320" spans="2:14" x14ac:dyDescent="0.25">
      <c r="B320" s="37">
        <v>316</v>
      </c>
      <c r="D320" s="10">
        <v>46.100603044524568</v>
      </c>
      <c r="E320" s="10">
        <v>47.163373571712029</v>
      </c>
      <c r="F320" s="10">
        <v>297.02338347221746</v>
      </c>
      <c r="G320" s="10">
        <v>303.87074938486933</v>
      </c>
      <c r="H320" s="10">
        <v>4665.6925492459623</v>
      </c>
      <c r="J320" s="10">
        <v>42.929166414382593</v>
      </c>
      <c r="K320" s="10">
        <v>43.831294791028967</v>
      </c>
      <c r="L320" s="10">
        <v>276.59001002062269</v>
      </c>
      <c r="M320" s="10">
        <v>282.40236832099055</v>
      </c>
      <c r="N320" s="10">
        <v>3960.5812352546072</v>
      </c>
    </row>
    <row r="321" spans="2:14" x14ac:dyDescent="0.25">
      <c r="B321" s="37">
        <v>317</v>
      </c>
      <c r="D321" s="10">
        <v>46.241744241734807</v>
      </c>
      <c r="E321" s="10">
        <v>47.307877459248949</v>
      </c>
      <c r="F321" s="10">
        <v>296.99289668854948</v>
      </c>
      <c r="G321" s="10">
        <v>303.84025934144086</v>
      </c>
      <c r="H321" s="10">
        <v>4680.4551717518607</v>
      </c>
      <c r="J321" s="10">
        <v>43.065018206833159</v>
      </c>
      <c r="K321" s="10">
        <v>43.970001420114492</v>
      </c>
      <c r="L321" s="10">
        <v>276.59001002062274</v>
      </c>
      <c r="M321" s="10">
        <v>282.4023683209906</v>
      </c>
      <c r="N321" s="10">
        <v>3973.1147201762965</v>
      </c>
    </row>
    <row r="322" spans="2:14" x14ac:dyDescent="0.25">
      <c r="B322" s="37">
        <v>318</v>
      </c>
      <c r="D322" s="10">
        <v>46.386692867498773</v>
      </c>
      <c r="E322" s="10">
        <v>47.456191582598528</v>
      </c>
      <c r="F322" s="10">
        <v>296.9869783932071</v>
      </c>
      <c r="G322" s="10">
        <v>303.83435578008357</v>
      </c>
      <c r="H322" s="10">
        <v>4695.2301137810691</v>
      </c>
      <c r="J322" s="10">
        <v>43.200869999283746</v>
      </c>
      <c r="K322" s="10">
        <v>44.10870804920004</v>
      </c>
      <c r="L322" s="10">
        <v>276.59001002062269</v>
      </c>
      <c r="M322" s="10">
        <v>282.40236832099055</v>
      </c>
      <c r="N322" s="10">
        <v>3985.6482050979857</v>
      </c>
    </row>
    <row r="323" spans="2:14" x14ac:dyDescent="0.25">
      <c r="B323" s="37">
        <v>319</v>
      </c>
      <c r="D323" s="10">
        <v>46.530545369145592</v>
      </c>
      <c r="E323" s="10">
        <v>47.603405756555119</v>
      </c>
      <c r="F323" s="10">
        <v>296.97410135834753</v>
      </c>
      <c r="G323" s="10">
        <v>303.82146897259395</v>
      </c>
      <c r="H323" s="10">
        <v>4709.9882687675326</v>
      </c>
      <c r="J323" s="10">
        <v>43.336721791734313</v>
      </c>
      <c r="K323" s="10">
        <v>44.247414678285566</v>
      </c>
      <c r="L323" s="10">
        <v>276.59001002062263</v>
      </c>
      <c r="M323" s="10">
        <v>282.40236832099049</v>
      </c>
      <c r="N323" s="10">
        <v>3998.1816900196818</v>
      </c>
    </row>
    <row r="324" spans="2:14" x14ac:dyDescent="0.25">
      <c r="B324" s="37">
        <v>320</v>
      </c>
      <c r="D324" s="10">
        <v>46.686393329698944</v>
      </c>
      <c r="E324" s="10">
        <v>47.762620787993036</v>
      </c>
      <c r="F324" s="10">
        <v>297.03762474246156</v>
      </c>
      <c r="G324" s="10">
        <v>303.88501699306261</v>
      </c>
      <c r="H324" s="10">
        <v>4724.7701151449646</v>
      </c>
      <c r="J324" s="10">
        <v>43.4725735841849</v>
      </c>
      <c r="K324" s="10">
        <v>44.386121307371091</v>
      </c>
      <c r="L324" s="10">
        <v>276.59001002062263</v>
      </c>
      <c r="M324" s="10">
        <v>282.40236832099043</v>
      </c>
      <c r="N324" s="10">
        <v>4010.7151749413724</v>
      </c>
    </row>
    <row r="325" spans="2:14" x14ac:dyDescent="0.25">
      <c r="B325" s="37">
        <v>321</v>
      </c>
      <c r="D325" s="10">
        <v>46.822624079593837</v>
      </c>
      <c r="E325" s="10">
        <v>47.902213302744684</v>
      </c>
      <c r="F325" s="10">
        <v>296.97632857675757</v>
      </c>
      <c r="G325" s="10">
        <v>303.82371165629974</v>
      </c>
      <c r="H325" s="10">
        <v>4739.528676269555</v>
      </c>
      <c r="J325" s="10">
        <v>43.608425376635466</v>
      </c>
      <c r="K325" s="10">
        <v>44.524827936456646</v>
      </c>
      <c r="L325" s="10">
        <v>276.59001002062269</v>
      </c>
      <c r="M325" s="10">
        <v>282.4023683209906</v>
      </c>
      <c r="N325" s="10">
        <v>4023.2486598630621</v>
      </c>
    </row>
    <row r="326" spans="2:14" x14ac:dyDescent="0.25">
      <c r="B326" s="37">
        <v>322</v>
      </c>
      <c r="D326" s="10">
        <v>46.972226265025505</v>
      </c>
      <c r="E326" s="10">
        <v>48.055180708120943</v>
      </c>
      <c r="F326" s="10">
        <v>296.99995917444949</v>
      </c>
      <c r="G326" s="10">
        <v>303.84735498601691</v>
      </c>
      <c r="H326" s="10">
        <v>4754.3023998843673</v>
      </c>
      <c r="J326" s="10">
        <v>43.744277169086033</v>
      </c>
      <c r="K326" s="10">
        <v>44.663534565542179</v>
      </c>
      <c r="L326" s="10">
        <v>276.59001002062257</v>
      </c>
      <c r="M326" s="10">
        <v>282.40236832099055</v>
      </c>
      <c r="N326" s="10">
        <v>4035.7821447847591</v>
      </c>
    </row>
    <row r="327" spans="2:14" x14ac:dyDescent="0.25">
      <c r="B327" s="37">
        <v>323</v>
      </c>
      <c r="D327" s="10">
        <v>47.115615954130234</v>
      </c>
      <c r="E327" s="10">
        <v>48.201933272646372</v>
      </c>
      <c r="F327" s="10">
        <v>296.98428416889351</v>
      </c>
      <c r="G327" s="10">
        <v>303.83167785539177</v>
      </c>
      <c r="H327" s="10">
        <v>4769.0658346665359</v>
      </c>
      <c r="J327" s="10">
        <v>43.880128961536606</v>
      </c>
      <c r="K327" s="10">
        <v>44.802241194627719</v>
      </c>
      <c r="L327" s="10">
        <v>276.59001002062246</v>
      </c>
      <c r="M327" s="10">
        <v>282.40236832099055</v>
      </c>
      <c r="N327" s="10">
        <v>4048.3156297064493</v>
      </c>
    </row>
    <row r="328" spans="2:14" x14ac:dyDescent="0.25">
      <c r="B328" s="37">
        <v>324</v>
      </c>
      <c r="D328" s="10">
        <v>47.256782143130522</v>
      </c>
      <c r="E328" s="10">
        <v>48.346462337067379</v>
      </c>
      <c r="F328" s="10">
        <v>296.95473377193417</v>
      </c>
      <c r="G328" s="10">
        <v>303.80212534648109</v>
      </c>
      <c r="H328" s="10">
        <v>4783.8292694487036</v>
      </c>
      <c r="J328" s="10">
        <v>44.015980753987179</v>
      </c>
      <c r="K328" s="10">
        <v>44.940947823713252</v>
      </c>
      <c r="L328" s="10">
        <v>276.59001002062246</v>
      </c>
      <c r="M328" s="10">
        <v>282.40236832099055</v>
      </c>
      <c r="N328" s="10">
        <v>4060.8491146281394</v>
      </c>
    </row>
    <row r="329" spans="2:14" x14ac:dyDescent="0.25">
      <c r="B329" s="37">
        <v>325</v>
      </c>
      <c r="D329" s="10">
        <v>47.409401024556352</v>
      </c>
      <c r="E329" s="10">
        <v>48.502447333058818</v>
      </c>
      <c r="F329" s="10">
        <v>296.99711083706143</v>
      </c>
      <c r="G329" s="10">
        <v>303.84452060433949</v>
      </c>
      <c r="H329" s="10">
        <v>4798.6069190654462</v>
      </c>
      <c r="J329" s="10">
        <v>44.151832546437753</v>
      </c>
      <c r="K329" s="10">
        <v>45.079654452798778</v>
      </c>
      <c r="L329" s="10">
        <v>276.59001002062246</v>
      </c>
      <c r="M329" s="10">
        <v>282.40236832099055</v>
      </c>
      <c r="N329" s="10">
        <v>4073.3825995498282</v>
      </c>
    </row>
    <row r="330" spans="2:14" x14ac:dyDescent="0.25">
      <c r="B330" s="37">
        <v>326</v>
      </c>
      <c r="D330" s="10">
        <v>47.551746450579195</v>
      </c>
      <c r="E330" s="10">
        <v>48.648155017522377</v>
      </c>
      <c r="F330" s="10">
        <v>296.97506707784521</v>
      </c>
      <c r="G330" s="10">
        <v>303.82247084357397</v>
      </c>
      <c r="H330" s="10">
        <v>4813.3676462600752</v>
      </c>
      <c r="J330" s="10">
        <v>44.287684338888361</v>
      </c>
      <c r="K330" s="10">
        <v>45.218361081884325</v>
      </c>
      <c r="L330" s="10">
        <v>276.59001002062263</v>
      </c>
      <c r="M330" s="10">
        <v>282.40236832099055</v>
      </c>
      <c r="N330" s="10">
        <v>4085.9160844715248</v>
      </c>
    </row>
    <row r="331" spans="2:14" x14ac:dyDescent="0.25">
      <c r="B331" s="37">
        <v>327</v>
      </c>
      <c r="D331" s="10">
        <v>47.699626256240293</v>
      </c>
      <c r="E331" s="10">
        <v>48.799399888883102</v>
      </c>
      <c r="F331" s="10">
        <v>296.98761632093891</v>
      </c>
      <c r="G331" s="10">
        <v>303.83503160039254</v>
      </c>
      <c r="H331" s="10">
        <v>4828.1406929779978</v>
      </c>
      <c r="J331" s="10">
        <v>44.423536131338935</v>
      </c>
      <c r="K331" s="10">
        <v>45.357067710969844</v>
      </c>
      <c r="L331" s="10">
        <v>276.59001002062257</v>
      </c>
      <c r="M331" s="10">
        <v>282.40236832099043</v>
      </c>
      <c r="N331" s="10">
        <v>4098.4495693932149</v>
      </c>
    </row>
    <row r="332" spans="2:14" x14ac:dyDescent="0.25">
      <c r="B332" s="37">
        <v>328</v>
      </c>
      <c r="D332" s="10">
        <v>47.839854255075785</v>
      </c>
      <c r="E332" s="10">
        <v>48.94299085568629</v>
      </c>
      <c r="F332" s="10">
        <v>296.95259258110633</v>
      </c>
      <c r="G332" s="10">
        <v>303.80000628299155</v>
      </c>
      <c r="H332" s="10">
        <v>4842.9045338982996</v>
      </c>
      <c r="J332" s="10">
        <v>44.559387923789501</v>
      </c>
      <c r="K332" s="10">
        <v>45.495774340055377</v>
      </c>
      <c r="L332" s="10">
        <v>276.59001002062257</v>
      </c>
      <c r="M332" s="10">
        <v>282.40236832099049</v>
      </c>
      <c r="N332" s="10">
        <v>4110.9830543149055</v>
      </c>
    </row>
    <row r="333" spans="2:14" x14ac:dyDescent="0.25">
      <c r="B333" s="37">
        <v>329</v>
      </c>
      <c r="D333" s="10">
        <v>47.991929265816154</v>
      </c>
      <c r="E333" s="10">
        <v>49.098431888445219</v>
      </c>
      <c r="F333" s="10">
        <v>296.9910952668622</v>
      </c>
      <c r="G333" s="10">
        <v>303.83852630032004</v>
      </c>
      <c r="H333" s="10">
        <v>4857.6817773769108</v>
      </c>
      <c r="J333" s="10">
        <v>44.69523971624006</v>
      </c>
      <c r="K333" s="10">
        <v>45.634480969140917</v>
      </c>
      <c r="L333" s="10">
        <v>276.59001002062251</v>
      </c>
      <c r="M333" s="10">
        <v>282.4023683209906</v>
      </c>
      <c r="N333" s="10">
        <v>4123.516539236598</v>
      </c>
    </row>
    <row r="334" spans="2:14" x14ac:dyDescent="0.25">
      <c r="B334" s="37">
        <v>330</v>
      </c>
      <c r="D334" s="10">
        <v>48.134592266547315</v>
      </c>
      <c r="E334" s="10">
        <v>49.244457764597094</v>
      </c>
      <c r="F334" s="10">
        <v>296.97129624341233</v>
      </c>
      <c r="G334" s="10">
        <v>303.81872509014522</v>
      </c>
      <c r="H334" s="10">
        <v>4872.4452121590793</v>
      </c>
      <c r="J334" s="10">
        <v>44.831091508690669</v>
      </c>
      <c r="K334" s="10">
        <v>45.773187598226443</v>
      </c>
      <c r="L334" s="10">
        <v>276.59001002062257</v>
      </c>
      <c r="M334" s="10">
        <v>282.40236832099043</v>
      </c>
      <c r="N334" s="10">
        <v>4136.0500241582895</v>
      </c>
    </row>
    <row r="335" spans="2:14" x14ac:dyDescent="0.25">
      <c r="B335" s="37">
        <v>331</v>
      </c>
      <c r="D335" s="10">
        <v>48.291816514782447</v>
      </c>
      <c r="E335" s="10">
        <v>49.405047356172851</v>
      </c>
      <c r="F335" s="10">
        <v>297.04118254795293</v>
      </c>
      <c r="G335" s="10">
        <v>303.8886244012582</v>
      </c>
      <c r="H335" s="10">
        <v>4887.2194772913926</v>
      </c>
      <c r="J335" s="10">
        <v>44.966943301141249</v>
      </c>
      <c r="K335" s="10">
        <v>45.911894227312004</v>
      </c>
      <c r="L335" s="10">
        <v>276.59001002062269</v>
      </c>
      <c r="M335" s="10">
        <v>282.40236832099072</v>
      </c>
      <c r="N335" s="10">
        <v>4148.5835090799847</v>
      </c>
    </row>
    <row r="336" spans="2:14" x14ac:dyDescent="0.25">
      <c r="B336" s="37">
        <v>332</v>
      </c>
      <c r="D336" s="10">
        <v>48.422437583818187</v>
      </c>
      <c r="E336" s="10">
        <v>49.539029912424361</v>
      </c>
      <c r="F336" s="10">
        <v>296.94750555346701</v>
      </c>
      <c r="G336" s="10">
        <v>303.79493668755237</v>
      </c>
      <c r="H336" s="10">
        <v>4901.9768200016024</v>
      </c>
      <c r="J336" s="10">
        <v>45.102795093591794</v>
      </c>
      <c r="K336" s="10">
        <v>46.050600856397516</v>
      </c>
      <c r="L336" s="10">
        <v>276.5900100206224</v>
      </c>
      <c r="M336" s="10">
        <v>282.40236832099043</v>
      </c>
      <c r="N336" s="10">
        <v>4161.1169940016707</v>
      </c>
    </row>
    <row r="337" spans="2:14" x14ac:dyDescent="0.25">
      <c r="B337" s="37">
        <v>333</v>
      </c>
      <c r="D337" s="10">
        <v>48.572768736218059</v>
      </c>
      <c r="E337" s="10">
        <v>49.692727117691845</v>
      </c>
      <c r="F337" s="10">
        <v>296.97489903538633</v>
      </c>
      <c r="G337" s="10">
        <v>303.82234742911999</v>
      </c>
      <c r="H337" s="10">
        <v>4916.7541988595913</v>
      </c>
      <c r="J337" s="10">
        <v>45.238646886042396</v>
      </c>
      <c r="K337" s="10">
        <v>46.189307485483049</v>
      </c>
      <c r="L337" s="10">
        <v>276.59001002062257</v>
      </c>
      <c r="M337" s="10">
        <v>282.40236832099049</v>
      </c>
      <c r="N337" s="10">
        <v>4173.6504789233659</v>
      </c>
    </row>
    <row r="338" spans="2:14" x14ac:dyDescent="0.25">
      <c r="B338" s="37">
        <v>334</v>
      </c>
      <c r="D338" s="10">
        <v>48.723564125936747</v>
      </c>
      <c r="E338" s="10">
        <v>49.846885444529207</v>
      </c>
      <c r="F338" s="10">
        <v>297.00495834284516</v>
      </c>
      <c r="G338" s="10">
        <v>303.85240490015855</v>
      </c>
      <c r="H338" s="10">
        <v>4931.5179044005026</v>
      </c>
      <c r="J338" s="10">
        <v>45.374498678492984</v>
      </c>
      <c r="K338" s="10">
        <v>46.328014114568589</v>
      </c>
      <c r="L338" s="10">
        <v>276.59001002062257</v>
      </c>
      <c r="M338" s="10">
        <v>282.40236832099049</v>
      </c>
      <c r="N338" s="10">
        <v>4186.1839638450629</v>
      </c>
    </row>
    <row r="339" spans="2:14" x14ac:dyDescent="0.25">
      <c r="B339" s="37">
        <v>335</v>
      </c>
      <c r="D339" s="10">
        <v>48.867240154078331</v>
      </c>
      <c r="E339" s="10">
        <v>49.993925551202508</v>
      </c>
      <c r="F339" s="10">
        <v>296.99157013801107</v>
      </c>
      <c r="G339" s="10">
        <v>303.83902180682702</v>
      </c>
      <c r="H339" s="10">
        <v>4946.2866189783699</v>
      </c>
      <c r="J339" s="10">
        <v>45.510350470943557</v>
      </c>
      <c r="K339" s="10">
        <v>46.466720743654129</v>
      </c>
      <c r="L339" s="10">
        <v>276.59001002062257</v>
      </c>
      <c r="M339" s="10">
        <v>282.40236832099055</v>
      </c>
      <c r="N339" s="10">
        <v>4198.7174487667435</v>
      </c>
    </row>
    <row r="340" spans="2:14" x14ac:dyDescent="0.25">
      <c r="B340" s="37">
        <v>336</v>
      </c>
      <c r="D340" s="10">
        <v>49.007446665333262</v>
      </c>
      <c r="E340" s="10">
        <v>50.137496264385035</v>
      </c>
      <c r="F340" s="10">
        <v>296.95723832692272</v>
      </c>
      <c r="G340" s="10">
        <v>303.80469582452463</v>
      </c>
      <c r="H340" s="10">
        <v>4961.0558750737509</v>
      </c>
      <c r="J340" s="10">
        <v>45.64620226339413</v>
      </c>
      <c r="K340" s="10">
        <v>46.605427372739655</v>
      </c>
      <c r="L340" s="10">
        <v>276.59001002062251</v>
      </c>
      <c r="M340" s="10">
        <v>282.40236832099043</v>
      </c>
      <c r="N340" s="10">
        <v>4211.2509336884414</v>
      </c>
    </row>
    <row r="341" spans="2:14" x14ac:dyDescent="0.25">
      <c r="B341" s="37">
        <v>337</v>
      </c>
      <c r="D341" s="10">
        <v>49.162885439523201</v>
      </c>
      <c r="E341" s="10">
        <v>50.296299024559652</v>
      </c>
      <c r="F341" s="10">
        <v>297.01513522686685</v>
      </c>
      <c r="G341" s="10">
        <v>303.86259721405395</v>
      </c>
      <c r="H341" s="10">
        <v>4975.8241835134868</v>
      </c>
      <c r="J341" s="10">
        <v>45.782054055844696</v>
      </c>
      <c r="K341" s="10">
        <v>46.744134001825181</v>
      </c>
      <c r="L341" s="10">
        <v>276.59001002062251</v>
      </c>
      <c r="M341" s="10">
        <v>282.40236832099049</v>
      </c>
      <c r="N341" s="10">
        <v>4223.7844186101383</v>
      </c>
    </row>
    <row r="342" spans="2:14" x14ac:dyDescent="0.25">
      <c r="B342" s="37">
        <v>338</v>
      </c>
      <c r="D342" s="10">
        <v>49.30755286547857</v>
      </c>
      <c r="E342" s="10">
        <v>50.444330498197708</v>
      </c>
      <c r="F342" s="10">
        <v>297.0078075035168</v>
      </c>
      <c r="G342" s="10">
        <v>303.85527432536617</v>
      </c>
      <c r="H342" s="10">
        <v>4990.5927627119763</v>
      </c>
      <c r="J342" s="10">
        <v>45.917905848295277</v>
      </c>
      <c r="K342" s="10">
        <v>46.882840630910749</v>
      </c>
      <c r="L342" s="10">
        <v>276.59001002062251</v>
      </c>
      <c r="M342" s="10">
        <v>282.4023683209906</v>
      </c>
      <c r="N342" s="10">
        <v>4236.3179035318208</v>
      </c>
    </row>
    <row r="343" spans="2:14" x14ac:dyDescent="0.25">
      <c r="B343" s="37">
        <v>339</v>
      </c>
      <c r="D343" s="10">
        <v>49.442444751529059</v>
      </c>
      <c r="E343" s="10">
        <v>50.582586462779837</v>
      </c>
      <c r="F343" s="10">
        <v>296.94181299921439</v>
      </c>
      <c r="G343" s="10">
        <v>303.78928481247584</v>
      </c>
      <c r="H343" s="10">
        <v>5005.3614772898327</v>
      </c>
      <c r="J343" s="10">
        <v>46.053757640745843</v>
      </c>
      <c r="K343" s="10">
        <v>47.021547259996233</v>
      </c>
      <c r="L343" s="10">
        <v>276.5900100206224</v>
      </c>
      <c r="M343" s="10">
        <v>282.40236832099032</v>
      </c>
      <c r="N343" s="10">
        <v>4248.8513884535168</v>
      </c>
    </row>
    <row r="344" spans="2:14" x14ac:dyDescent="0.25">
      <c r="B344" s="37">
        <v>340</v>
      </c>
      <c r="D344" s="10">
        <v>49.59858206345595</v>
      </c>
      <c r="E344" s="10">
        <v>50.742086866070451</v>
      </c>
      <c r="F344" s="10">
        <v>297.00342735698689</v>
      </c>
      <c r="G344" s="10">
        <v>303.85089822099604</v>
      </c>
      <c r="H344" s="10">
        <v>5020.1258597276355</v>
      </c>
      <c r="J344" s="10">
        <v>46.189609433196438</v>
      </c>
      <c r="K344" s="10">
        <v>47.160253889081794</v>
      </c>
      <c r="L344" s="10">
        <v>276.59001002062263</v>
      </c>
      <c r="M344" s="10">
        <v>282.40236832099055</v>
      </c>
      <c r="N344" s="10">
        <v>4261.384873375202</v>
      </c>
    </row>
    <row r="345" spans="2:14" x14ac:dyDescent="0.25">
      <c r="B345" s="37">
        <v>341</v>
      </c>
      <c r="D345" s="10">
        <v>49.740801858315521</v>
      </c>
      <c r="E345" s="10">
        <v>50.887670739461676</v>
      </c>
      <c r="F345" s="10">
        <v>296.98158464979502</v>
      </c>
      <c r="G345" s="10">
        <v>303.82906046408738</v>
      </c>
      <c r="H345" s="10">
        <v>5034.8945743055046</v>
      </c>
      <c r="J345" s="10">
        <v>46.325461225647011</v>
      </c>
      <c r="K345" s="10">
        <v>47.29896051816732</v>
      </c>
      <c r="L345" s="10">
        <v>276.59001002062246</v>
      </c>
      <c r="M345" s="10">
        <v>282.40236832099032</v>
      </c>
      <c r="N345" s="10">
        <v>4273.9183582968963</v>
      </c>
    </row>
    <row r="346" spans="2:14" x14ac:dyDescent="0.25">
      <c r="B346" s="37">
        <v>342</v>
      </c>
      <c r="D346" s="10">
        <v>49.884470616837064</v>
      </c>
      <c r="E346" s="10">
        <v>51.034702805289903</v>
      </c>
      <c r="F346" s="10">
        <v>296.9684955397193</v>
      </c>
      <c r="G346" s="10">
        <v>303.81597168414703</v>
      </c>
      <c r="H346" s="10">
        <v>5049.6599043989409</v>
      </c>
      <c r="J346" s="10">
        <v>46.461313018097577</v>
      </c>
      <c r="K346" s="10">
        <v>47.43766714725286</v>
      </c>
      <c r="L346" s="10">
        <v>276.59001002062251</v>
      </c>
      <c r="M346" s="10">
        <v>282.40236832099055</v>
      </c>
      <c r="N346" s="10">
        <v>4286.4518432185941</v>
      </c>
    </row>
    <row r="347" spans="2:14" x14ac:dyDescent="0.25">
      <c r="B347" s="37">
        <v>343</v>
      </c>
      <c r="D347" s="10">
        <v>50.032852101455397</v>
      </c>
      <c r="E347" s="10">
        <v>51.186449633248863</v>
      </c>
      <c r="F347" s="10">
        <v>296.98345640482501</v>
      </c>
      <c r="G347" s="10">
        <v>303.8309449628905</v>
      </c>
      <c r="H347" s="10">
        <v>5064.4341695312705</v>
      </c>
      <c r="J347" s="10">
        <v>46.597164810548165</v>
      </c>
      <c r="K347" s="10">
        <v>47.5763737763384</v>
      </c>
      <c r="L347" s="10">
        <v>276.59001002062257</v>
      </c>
      <c r="M347" s="10">
        <v>282.40236832099055</v>
      </c>
      <c r="N347" s="10">
        <v>4298.9853281402766</v>
      </c>
    </row>
    <row r="348" spans="2:14" x14ac:dyDescent="0.25">
      <c r="B348" s="37">
        <v>344</v>
      </c>
      <c r="D348" s="10">
        <v>50.17577520089224</v>
      </c>
      <c r="E348" s="10">
        <v>51.33273576235139</v>
      </c>
      <c r="F348" s="10">
        <v>296.96602475939386</v>
      </c>
      <c r="G348" s="10">
        <v>303.81351196540737</v>
      </c>
      <c r="H348" s="10">
        <v>5079.1982812103142</v>
      </c>
      <c r="J348" s="10">
        <v>46.733016602998745</v>
      </c>
      <c r="K348" s="10">
        <v>47.715080405423933</v>
      </c>
      <c r="L348" s="10">
        <v>276.59001002062257</v>
      </c>
      <c r="M348" s="10">
        <v>282.40236832099049</v>
      </c>
      <c r="N348" s="10">
        <v>4311.5188130619727</v>
      </c>
    </row>
    <row r="349" spans="2:14" x14ac:dyDescent="0.25">
      <c r="B349" s="37">
        <v>345</v>
      </c>
      <c r="D349" s="10">
        <v>50.32410168830075</v>
      </c>
      <c r="E349" s="10">
        <v>51.484426297442539</v>
      </c>
      <c r="F349" s="10">
        <v>296.98058149825954</v>
      </c>
      <c r="G349" s="10">
        <v>303.82807336774238</v>
      </c>
      <c r="H349" s="10">
        <v>5093.9668604088056</v>
      </c>
      <c r="J349" s="10">
        <v>46.868868395449326</v>
      </c>
      <c r="K349" s="10">
        <v>47.85378703450948</v>
      </c>
      <c r="L349" s="10">
        <v>276.59001002062263</v>
      </c>
      <c r="M349" s="10">
        <v>282.40236832099066</v>
      </c>
      <c r="N349" s="10">
        <v>4324.0522979836705</v>
      </c>
    </row>
    <row r="350" spans="2:14" x14ac:dyDescent="0.25">
      <c r="B350" s="37">
        <v>346</v>
      </c>
      <c r="D350" s="10">
        <v>50.47145779950803</v>
      </c>
      <c r="E350" s="10">
        <v>51.635148399819471</v>
      </c>
      <c r="F350" s="10">
        <v>296.98934410665748</v>
      </c>
      <c r="G350" s="10">
        <v>303.83685204871949</v>
      </c>
      <c r="H350" s="10">
        <v>5108.7439685080499</v>
      </c>
      <c r="J350" s="10">
        <v>47.004720187899885</v>
      </c>
      <c r="K350" s="10">
        <v>47.992493663594992</v>
      </c>
      <c r="L350" s="10">
        <v>276.59001002062246</v>
      </c>
      <c r="M350" s="10">
        <v>282.40236832099043</v>
      </c>
      <c r="N350" s="10">
        <v>4336.5857829053521</v>
      </c>
    </row>
    <row r="351" spans="2:14" x14ac:dyDescent="0.25">
      <c r="B351" s="37">
        <v>347</v>
      </c>
      <c r="D351" s="10">
        <v>50.613905965935359</v>
      </c>
      <c r="E351" s="10">
        <v>51.780959379969481</v>
      </c>
      <c r="F351" s="10">
        <v>296.96925960372766</v>
      </c>
      <c r="G351" s="10">
        <v>303.81676488255312</v>
      </c>
      <c r="H351" s="10">
        <v>5123.507132531462</v>
      </c>
      <c r="J351" s="10">
        <v>47.140571980350472</v>
      </c>
      <c r="K351" s="10">
        <v>48.131200292680518</v>
      </c>
      <c r="L351" s="10">
        <v>276.59001002062257</v>
      </c>
      <c r="M351" s="10">
        <v>282.40236832099049</v>
      </c>
      <c r="N351" s="10">
        <v>4349.1192678270481</v>
      </c>
    </row>
    <row r="352" spans="2:14" x14ac:dyDescent="0.25">
      <c r="B352" s="37">
        <v>348</v>
      </c>
      <c r="D352" s="10">
        <v>50.75904130099245</v>
      </c>
      <c r="E352" s="10">
        <v>51.929458176578287</v>
      </c>
      <c r="F352" s="10">
        <v>296.96501176884345</v>
      </c>
      <c r="G352" s="10">
        <v>303.81251818985231</v>
      </c>
      <c r="H352" s="10">
        <v>5138.273139521777</v>
      </c>
      <c r="J352" s="10">
        <v>47.276423772801039</v>
      </c>
      <c r="K352" s="10">
        <v>48.269906921766065</v>
      </c>
      <c r="L352" s="10">
        <v>276.59001002062246</v>
      </c>
      <c r="M352" s="10">
        <v>282.40236832099043</v>
      </c>
      <c r="N352" s="10">
        <v>4361.6527527487451</v>
      </c>
    </row>
    <row r="353" spans="2:14" x14ac:dyDescent="0.25">
      <c r="B353" s="37">
        <v>349</v>
      </c>
      <c r="D353" s="10">
        <v>50.912966674125499</v>
      </c>
      <c r="E353" s="10">
        <v>52.086747689940971</v>
      </c>
      <c r="F353" s="10">
        <v>297.01206691071962</v>
      </c>
      <c r="G353" s="10">
        <v>303.85957842658451</v>
      </c>
      <c r="H353" s="10">
        <v>5153.0421248584025</v>
      </c>
      <c r="J353" s="10">
        <v>47.412275565251633</v>
      </c>
      <c r="K353" s="10">
        <v>48.408613550851591</v>
      </c>
      <c r="L353" s="10">
        <v>276.59001002062257</v>
      </c>
      <c r="M353" s="10">
        <v>282.40236832099043</v>
      </c>
      <c r="N353" s="10">
        <v>4374.1862376704257</v>
      </c>
    </row>
    <row r="354" spans="2:14" x14ac:dyDescent="0.25">
      <c r="B354" s="37">
        <v>350</v>
      </c>
      <c r="D354" s="10">
        <v>51.050376706566013</v>
      </c>
      <c r="E354" s="10">
        <v>52.227522417893127</v>
      </c>
      <c r="F354" s="10">
        <v>296.9627825424418</v>
      </c>
      <c r="G354" s="10">
        <v>303.81030235415437</v>
      </c>
      <c r="H354" s="10">
        <v>5167.813547023813</v>
      </c>
      <c r="J354" s="10">
        <v>47.548127357702214</v>
      </c>
      <c r="K354" s="10">
        <v>48.547320179937152</v>
      </c>
      <c r="L354" s="10">
        <v>276.59001002062251</v>
      </c>
      <c r="M354" s="10">
        <v>282.40236832099055</v>
      </c>
      <c r="N354" s="10">
        <v>4386.7197225921245</v>
      </c>
    </row>
  </sheetData>
  <conditionalFormatting sqref="E8:E198">
    <cfRule type="cellIs" dxfId="9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A7B00-CB26-4D5A-B5EF-32B8EF8B1D99}">
  <sheetPr codeName="Sheet11">
    <tabColor theme="6" tint="0.79998168889431442"/>
  </sheetPr>
  <dimension ref="A1:AF354"/>
  <sheetViews>
    <sheetView zoomScale="70" zoomScaleNormal="70" workbookViewId="0">
      <selection activeCell="J8" sqref="J8:N8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38</v>
      </c>
      <c r="D5" s="3" t="s">
        <v>43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/>
      <c r="V7" s="39">
        <v>4</v>
      </c>
      <c r="W7" s="39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4</v>
      </c>
      <c r="C8" s="24"/>
      <c r="D8" s="9">
        <v>0.66124862364955883</v>
      </c>
      <c r="E8" s="9">
        <v>0.68274004795840137</v>
      </c>
      <c r="F8" s="9">
        <v>210.35649417807946</v>
      </c>
      <c r="G8" s="9">
        <v>217.19334874505029</v>
      </c>
      <c r="H8" s="9">
        <v>94.350035429155795</v>
      </c>
      <c r="I8" s="24"/>
      <c r="J8" s="9">
        <v>0.77335792718816221</v>
      </c>
      <c r="K8" s="9">
        <v>0.684550577445738</v>
      </c>
      <c r="L8" s="22">
        <v>149.68036753113441</v>
      </c>
      <c r="M8" s="22">
        <v>217.76931461014374</v>
      </c>
      <c r="N8" s="22">
        <v>1227.9156363636357</v>
      </c>
      <c r="O8" s="21"/>
      <c r="P8" s="42">
        <v>2</v>
      </c>
      <c r="Q8" s="39">
        <v>25</v>
      </c>
      <c r="R8" s="39"/>
      <c r="S8" s="39"/>
      <c r="T8" s="39"/>
      <c r="U8" s="39"/>
      <c r="V8" s="39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5</v>
      </c>
      <c r="C9" s="24"/>
      <c r="D9" s="9">
        <v>0.84521441142886067</v>
      </c>
      <c r="E9" s="9">
        <v>0.87208059238801205</v>
      </c>
      <c r="F9" s="9">
        <v>215.10377072474995</v>
      </c>
      <c r="G9" s="9">
        <v>221.94110898016064</v>
      </c>
      <c r="H9" s="9">
        <v>117.94588486190105</v>
      </c>
      <c r="I9" s="24"/>
      <c r="J9" s="9">
        <v>0.96669740898520262</v>
      </c>
      <c r="K9" s="9">
        <v>0.8556882218071723</v>
      </c>
      <c r="L9" s="22">
        <v>149.68036753113441</v>
      </c>
      <c r="M9" s="22">
        <v>217.76931461014368</v>
      </c>
      <c r="N9" s="22">
        <v>1534.8945454545449</v>
      </c>
      <c r="O9" s="21"/>
      <c r="P9" s="42">
        <v>3</v>
      </c>
      <c r="Q9" s="39">
        <v>35</v>
      </c>
      <c r="R9" s="39"/>
      <c r="S9" s="39"/>
      <c r="T9" s="39"/>
      <c r="U9" s="39"/>
      <c r="V9" s="39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6</v>
      </c>
      <c r="C10" s="24"/>
      <c r="D10" s="9">
        <v>1.0115590345795282</v>
      </c>
      <c r="E10" s="9">
        <v>1.0437985786545529</v>
      </c>
      <c r="F10" s="9">
        <v>214.5315237042451</v>
      </c>
      <c r="G10" s="9">
        <v>221.3688888777173</v>
      </c>
      <c r="H10" s="9">
        <v>141.53561883446216</v>
      </c>
      <c r="I10" s="24"/>
      <c r="J10" s="9">
        <v>1.1600368907822436</v>
      </c>
      <c r="K10" s="9">
        <v>1.0268258661686069</v>
      </c>
      <c r="L10" s="22">
        <v>149.68036753113444</v>
      </c>
      <c r="M10" s="22">
        <v>217.76931461014371</v>
      </c>
      <c r="N10" s="22">
        <v>1841.8734545454552</v>
      </c>
      <c r="O10" s="21"/>
      <c r="P10" s="43"/>
      <c r="Q10" s="39">
        <v>50</v>
      </c>
      <c r="R10" s="39"/>
      <c r="S10" s="39"/>
      <c r="T10" s="39"/>
      <c r="U10" s="39"/>
      <c r="V10" s="26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7</v>
      </c>
      <c r="C11" s="21"/>
      <c r="D11" s="9">
        <v>1.1793792773068741</v>
      </c>
      <c r="E11" s="9">
        <v>1.2169924466235138</v>
      </c>
      <c r="F11" s="9">
        <v>214.39101827975423</v>
      </c>
      <c r="G11" s="9">
        <v>221.22845033039806</v>
      </c>
      <c r="H11" s="9">
        <v>165.12650313348442</v>
      </c>
      <c r="I11" s="24"/>
      <c r="J11" s="9">
        <v>1.3533763725792829</v>
      </c>
      <c r="K11" s="9">
        <v>1.1979635105300419</v>
      </c>
      <c r="L11" s="22">
        <v>149.68036753113446</v>
      </c>
      <c r="M11" s="22">
        <v>217.76931461014388</v>
      </c>
      <c r="N11" s="22">
        <v>2148.8523636363625</v>
      </c>
      <c r="O11" s="21"/>
      <c r="P11" s="43"/>
      <c r="Q11" s="39">
        <v>75</v>
      </c>
      <c r="R11" s="39"/>
      <c r="S11" s="39"/>
      <c r="T11" s="39"/>
      <c r="U11" s="39">
        <v>4</v>
      </c>
      <c r="V11" s="26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8</v>
      </c>
      <c r="C12" s="21"/>
      <c r="D12" s="9">
        <v>1.3471385056029579</v>
      </c>
      <c r="E12" s="9">
        <v>1.3901246931331797</v>
      </c>
      <c r="F12" s="9">
        <v>214.27593425216526</v>
      </c>
      <c r="G12" s="9">
        <v>221.11331990677124</v>
      </c>
      <c r="H12" s="9">
        <v>188.71472351859705</v>
      </c>
      <c r="I12" s="24"/>
      <c r="J12" s="9">
        <v>1.5467158543763244</v>
      </c>
      <c r="K12" s="9">
        <v>1.369101154891476</v>
      </c>
      <c r="L12" s="22">
        <v>149.68036753113441</v>
      </c>
      <c r="M12" s="22">
        <v>217.76931461014374</v>
      </c>
      <c r="N12" s="22">
        <v>2455.8312727272714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1.5127300257986704</v>
      </c>
      <c r="E13" s="9">
        <v>1.5610896592213164</v>
      </c>
      <c r="F13" s="9">
        <v>213.87993931080624</v>
      </c>
      <c r="G13" s="9">
        <v>220.7173493477145</v>
      </c>
      <c r="H13" s="9">
        <v>212.30482075214618</v>
      </c>
      <c r="I13" s="24"/>
      <c r="J13" s="9">
        <v>1.7400553361733633</v>
      </c>
      <c r="K13" s="9">
        <v>1.540238799252911</v>
      </c>
      <c r="L13" s="22">
        <v>149.68036753113446</v>
      </c>
      <c r="M13" s="22">
        <v>217.76931461014382</v>
      </c>
      <c r="N13" s="22">
        <v>2762.810181818184</v>
      </c>
      <c r="O13" s="21"/>
      <c r="P13" s="21"/>
      <c r="Q13" s="39">
        <v>10</v>
      </c>
    </row>
    <row r="14" spans="1:29" x14ac:dyDescent="0.25">
      <c r="B14" s="37">
        <v>10</v>
      </c>
      <c r="C14" s="21"/>
      <c r="D14" s="9">
        <v>1.6830975930772363</v>
      </c>
      <c r="E14" s="9">
        <v>1.7368306034118464</v>
      </c>
      <c r="F14" s="9">
        <v>214.1708860338903</v>
      </c>
      <c r="G14" s="9">
        <v>221.00830679901136</v>
      </c>
      <c r="H14" s="9">
        <v>235.8946152682052</v>
      </c>
      <c r="I14" s="24"/>
      <c r="J14" s="9">
        <v>1.9333948179704052</v>
      </c>
      <c r="K14" s="9">
        <v>1.7113764436143446</v>
      </c>
      <c r="L14" s="22">
        <v>149.68036753113441</v>
      </c>
      <c r="M14" s="22">
        <v>217.76931461014368</v>
      </c>
      <c r="N14" s="22">
        <v>3069.7890909090897</v>
      </c>
      <c r="O14" s="21"/>
      <c r="P14" s="21"/>
      <c r="Q14" s="39">
        <v>25</v>
      </c>
    </row>
    <row r="15" spans="1:29" x14ac:dyDescent="0.25">
      <c r="B15" s="37">
        <v>11</v>
      </c>
      <c r="C15" s="21"/>
      <c r="D15" s="9">
        <v>1.8456265491523385</v>
      </c>
      <c r="E15" s="9">
        <v>1.9047329226028227</v>
      </c>
      <c r="F15" s="9">
        <v>213.50216245519042</v>
      </c>
      <c r="G15" s="9">
        <v>220.33959040200787</v>
      </c>
      <c r="H15" s="9">
        <v>259.48434924076673</v>
      </c>
      <c r="I15" s="24"/>
      <c r="J15" s="9">
        <v>2.1267342997674463</v>
      </c>
      <c r="K15" s="9">
        <v>1.8825140879757796</v>
      </c>
      <c r="L15" s="22">
        <v>149.68036753113446</v>
      </c>
      <c r="M15" s="22">
        <v>217.76931461014374</v>
      </c>
      <c r="N15" s="22">
        <v>3376.7679999999978</v>
      </c>
      <c r="O15" s="21"/>
      <c r="P15" s="21"/>
      <c r="Q15" s="39">
        <v>35</v>
      </c>
    </row>
    <row r="16" spans="1:29" x14ac:dyDescent="0.25">
      <c r="B16" s="37">
        <v>12</v>
      </c>
      <c r="C16" s="21"/>
      <c r="D16" s="9">
        <v>2.0166540387883498</v>
      </c>
      <c r="E16" s="9">
        <v>2.0811343271983738</v>
      </c>
      <c r="F16" s="9">
        <v>213.84607765646467</v>
      </c>
      <c r="G16" s="9">
        <v>220.6835701055542</v>
      </c>
      <c r="H16" s="9">
        <v>283.07650495324521</v>
      </c>
      <c r="I16" s="24"/>
      <c r="J16" s="9">
        <v>2.3200737815644872</v>
      </c>
      <c r="K16" s="9">
        <v>2.0536517323372139</v>
      </c>
      <c r="L16" s="22">
        <v>149.68036753113444</v>
      </c>
      <c r="M16" s="22">
        <v>217.76931461014371</v>
      </c>
      <c r="N16" s="22">
        <v>3683.7469090909103</v>
      </c>
      <c r="O16" s="21"/>
      <c r="P16" s="21"/>
      <c r="Q16" s="39">
        <v>50</v>
      </c>
    </row>
    <row r="17" spans="2:29" ht="15.75" thickBot="1" x14ac:dyDescent="0.3">
      <c r="B17" s="37">
        <v>13</v>
      </c>
      <c r="C17" s="21"/>
      <c r="D17" s="9">
        <v>2.1820862314194653</v>
      </c>
      <c r="E17" s="9">
        <v>2.2519398829453627</v>
      </c>
      <c r="F17" s="9">
        <v>213.58939772608147</v>
      </c>
      <c r="G17" s="9">
        <v>220.4268907378395</v>
      </c>
      <c r="H17" s="9">
        <v>306.66623892580611</v>
      </c>
      <c r="I17" s="24"/>
      <c r="J17" s="9">
        <v>2.5134132633615249</v>
      </c>
      <c r="K17" s="9">
        <v>2.2247893766986495</v>
      </c>
      <c r="L17" s="22">
        <v>149.68036753113444</v>
      </c>
      <c r="M17" s="22">
        <v>217.76931461014385</v>
      </c>
      <c r="N17" s="22">
        <v>3990.7258181818179</v>
      </c>
      <c r="O17" s="21"/>
      <c r="P17" s="21"/>
      <c r="Q17" s="39">
        <v>75</v>
      </c>
    </row>
    <row r="18" spans="2:29" ht="15.75" thickBot="1" x14ac:dyDescent="0.3">
      <c r="B18" s="37">
        <v>14</v>
      </c>
      <c r="C18" s="21"/>
      <c r="D18" s="9">
        <v>2.3492777563984411</v>
      </c>
      <c r="E18" s="9">
        <v>2.4245045089144699</v>
      </c>
      <c r="F18" s="9">
        <v>213.52929464996231</v>
      </c>
      <c r="G18" s="9">
        <v>220.36676431901515</v>
      </c>
      <c r="H18" s="9">
        <v>330.25482257190714</v>
      </c>
      <c r="I18" s="24"/>
      <c r="J18" s="9">
        <v>2.7067527451585658</v>
      </c>
      <c r="K18" s="9">
        <v>2.3959270210600838</v>
      </c>
      <c r="L18" s="22">
        <v>149.68036753113446</v>
      </c>
      <c r="M18" s="22">
        <v>217.76931461014388</v>
      </c>
      <c r="N18" s="22">
        <v>4297.704727272725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2.5168153795768418</v>
      </c>
      <c r="E19" s="9">
        <v>2.5974161160328708</v>
      </c>
      <c r="F19" s="9">
        <v>213.50656553122744</v>
      </c>
      <c r="G19" s="9">
        <v>220.3440898723683</v>
      </c>
      <c r="H19" s="9">
        <v>353.84728100187533</v>
      </c>
      <c r="I19" s="24"/>
      <c r="J19" s="9">
        <v>2.900092226955608</v>
      </c>
      <c r="K19" s="9">
        <v>2.567064665421519</v>
      </c>
      <c r="L19" s="22">
        <v>149.68036753113441</v>
      </c>
      <c r="M19" s="22">
        <v>217.76931461014388</v>
      </c>
      <c r="N19" s="22">
        <v>4604.6836363636376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1.8814364679638087</v>
      </c>
      <c r="E20" s="9">
        <v>1.9351757018133444</v>
      </c>
      <c r="F20" s="9">
        <v>239.40912102640675</v>
      </c>
      <c r="G20" s="9">
        <v>246.24733372166386</v>
      </c>
      <c r="H20" s="9">
        <v>235.92192687010061</v>
      </c>
      <c r="I20" s="24"/>
      <c r="J20" s="9">
        <v>1.9333948179704052</v>
      </c>
      <c r="K20" s="9">
        <v>1.7113764436143446</v>
      </c>
      <c r="L20" s="22">
        <v>149.68036753113441</v>
      </c>
      <c r="M20" s="22">
        <v>217.76931461014368</v>
      </c>
      <c r="N20" s="22">
        <v>3069.7890909090897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1.9985579189321458</v>
      </c>
      <c r="E21" s="9">
        <v>2.0556556817061784</v>
      </c>
      <c r="F21" s="9">
        <v>239.35303268745696</v>
      </c>
      <c r="G21" s="9">
        <v>246.19122464085095</v>
      </c>
      <c r="H21" s="9">
        <v>250.66628725851132</v>
      </c>
      <c r="I21" s="24"/>
      <c r="J21" s="9">
        <v>2.0542319940935547</v>
      </c>
      <c r="K21" s="9">
        <v>1.8183374713402416</v>
      </c>
      <c r="L21" s="22">
        <v>149.68036753113444</v>
      </c>
      <c r="M21" s="22">
        <v>217.76931461014377</v>
      </c>
      <c r="N21" s="22">
        <v>3261.6509090909117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2.1150013266990939</v>
      </c>
      <c r="E22" s="9">
        <v>2.1754582717364008</v>
      </c>
      <c r="F22" s="9">
        <v>239.22648334178353</v>
      </c>
      <c r="G22" s="9">
        <v>246.06473075670823</v>
      </c>
      <c r="H22" s="9">
        <v>265.41351479334759</v>
      </c>
      <c r="I22" s="24"/>
      <c r="J22" s="9">
        <v>2.1750691702167035</v>
      </c>
      <c r="K22" s="9">
        <v>1.9252984990661379</v>
      </c>
      <c r="L22" s="22">
        <v>149.68036753113441</v>
      </c>
      <c r="M22" s="22">
        <v>217.76931461014371</v>
      </c>
      <c r="N22" s="22">
        <v>3453.5127272727236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2.2335756265966249</v>
      </c>
      <c r="E23" s="9">
        <v>2.2973913258476646</v>
      </c>
      <c r="F23" s="9">
        <v>239.34159339465316</v>
      </c>
      <c r="G23" s="9">
        <v>246.17984456486801</v>
      </c>
      <c r="H23" s="9">
        <v>280.15886385293982</v>
      </c>
      <c r="I23" s="24"/>
      <c r="J23" s="9">
        <v>2.2959063463398572</v>
      </c>
      <c r="K23" s="9">
        <v>2.0322595267920351</v>
      </c>
      <c r="L23" s="22">
        <v>149.68036753113441</v>
      </c>
      <c r="M23" s="22">
        <v>217.76931461014382</v>
      </c>
      <c r="N23" s="22">
        <v>3645.3745454545437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2.3491873327769444</v>
      </c>
      <c r="E24" s="9">
        <v>2.4163617862417142</v>
      </c>
      <c r="F24" s="9">
        <v>239.14360502437788</v>
      </c>
      <c r="G24" s="9">
        <v>245.98185957435368</v>
      </c>
      <c r="H24" s="9">
        <v>294.90421291253119</v>
      </c>
      <c r="I24" s="24"/>
      <c r="J24" s="9">
        <v>2.4167435224630047</v>
      </c>
      <c r="K24" s="9">
        <v>2.1392205545179319</v>
      </c>
      <c r="L24" s="22">
        <v>149.68036753113441</v>
      </c>
      <c r="M24" s="22">
        <v>217.76931461014377</v>
      </c>
      <c r="N24" s="22">
        <v>3837.2363636363652</v>
      </c>
      <c r="O24" s="21"/>
    </row>
    <row r="25" spans="2:29" x14ac:dyDescent="0.25">
      <c r="B25" s="37">
        <v>21</v>
      </c>
      <c r="C25" s="21"/>
      <c r="D25" s="9">
        <v>2.4688070645567741</v>
      </c>
      <c r="E25" s="9">
        <v>2.5393407002848183</v>
      </c>
      <c r="F25" s="9">
        <v>239.35305435820663</v>
      </c>
      <c r="G25" s="9">
        <v>246.19135346584764</v>
      </c>
      <c r="H25" s="9">
        <v>309.65144044736803</v>
      </c>
      <c r="I25" s="24"/>
      <c r="J25" s="9">
        <v>2.5375806985861562</v>
      </c>
      <c r="K25" s="9">
        <v>2.2461815822438269</v>
      </c>
      <c r="L25" s="22">
        <v>149.68036753113441</v>
      </c>
      <c r="M25" s="22">
        <v>217.76931461014357</v>
      </c>
      <c r="N25" s="22">
        <v>4029.0981818181854</v>
      </c>
      <c r="O25" s="21"/>
    </row>
    <row r="26" spans="2:29" x14ac:dyDescent="0.25">
      <c r="B26" s="37">
        <v>22</v>
      </c>
      <c r="C26" s="21"/>
      <c r="D26" s="9">
        <v>2.5858442917331357</v>
      </c>
      <c r="E26" s="9">
        <v>2.6597366816749113</v>
      </c>
      <c r="F26" s="9">
        <v>239.30446744429253</v>
      </c>
      <c r="G26" s="9">
        <v>246.14276744546967</v>
      </c>
      <c r="H26" s="9">
        <v>324.39678950695946</v>
      </c>
      <c r="I26" s="24"/>
      <c r="J26" s="9">
        <v>2.6584178747093081</v>
      </c>
      <c r="K26" s="9">
        <v>2.3531426099697246</v>
      </c>
      <c r="L26" s="22">
        <v>149.68036753113438</v>
      </c>
      <c r="M26" s="22">
        <v>217.76931461014374</v>
      </c>
      <c r="N26" s="22">
        <v>4220.9599999999973</v>
      </c>
      <c r="O26" s="21"/>
    </row>
    <row r="27" spans="2:29" x14ac:dyDescent="0.25">
      <c r="B27" s="37">
        <v>23</v>
      </c>
      <c r="C27" s="21"/>
      <c r="D27" s="9">
        <v>2.6992914202099163</v>
      </c>
      <c r="E27" s="9">
        <v>2.7765423953984976</v>
      </c>
      <c r="F27" s="9">
        <v>238.94230856988148</v>
      </c>
      <c r="G27" s="9">
        <v>245.78059442987905</v>
      </c>
      <c r="H27" s="9">
        <v>339.14139706316598</v>
      </c>
      <c r="I27" s="24"/>
      <c r="J27" s="9">
        <v>2.7792550508324552</v>
      </c>
      <c r="K27" s="9">
        <v>2.4601036376956209</v>
      </c>
      <c r="L27" s="22">
        <v>149.68036753113438</v>
      </c>
      <c r="M27" s="22">
        <v>217.76931461014371</v>
      </c>
      <c r="N27" s="22">
        <v>4412.8218181818174</v>
      </c>
      <c r="O27" s="21"/>
    </row>
    <row r="28" spans="2:29" x14ac:dyDescent="0.25">
      <c r="B28" s="37">
        <v>24</v>
      </c>
      <c r="C28" s="21"/>
      <c r="D28" s="9">
        <v>2.818396349577251</v>
      </c>
      <c r="E28" s="9">
        <v>2.8990064507067981</v>
      </c>
      <c r="F28" s="9">
        <v>239.09029235396699</v>
      </c>
      <c r="G28" s="9">
        <v>245.92861111940152</v>
      </c>
      <c r="H28" s="9">
        <v>353.88837743020639</v>
      </c>
      <c r="I28" s="24"/>
      <c r="J28" s="9">
        <v>2.900092226955608</v>
      </c>
      <c r="K28" s="9">
        <v>2.567064665421519</v>
      </c>
      <c r="L28" s="22">
        <v>149.68036753113441</v>
      </c>
      <c r="M28" s="22">
        <v>217.76931461014388</v>
      </c>
      <c r="N28" s="22">
        <v>4604.6836363636376</v>
      </c>
      <c r="O28" s="21"/>
    </row>
    <row r="29" spans="2:29" x14ac:dyDescent="0.25">
      <c r="B29" s="37">
        <v>25</v>
      </c>
      <c r="C29" s="21"/>
      <c r="D29" s="9">
        <v>2.9337423708225758</v>
      </c>
      <c r="E29" s="9">
        <v>3.017711282488162</v>
      </c>
      <c r="F29" s="9">
        <v>238.92031664990819</v>
      </c>
      <c r="G29" s="9">
        <v>245.75864000216117</v>
      </c>
      <c r="H29" s="9">
        <v>368.63397365759408</v>
      </c>
      <c r="I29" s="24"/>
      <c r="J29" s="9">
        <v>3.0209294030787599</v>
      </c>
      <c r="K29" s="9">
        <v>2.674025693147414</v>
      </c>
      <c r="L29" s="22">
        <v>149.68036753113444</v>
      </c>
      <c r="M29" s="22">
        <v>217.76931461014368</v>
      </c>
      <c r="N29" s="22">
        <v>4796.5454545454522</v>
      </c>
      <c r="O29" s="21"/>
    </row>
    <row r="30" spans="2:29" x14ac:dyDescent="0.25">
      <c r="B30" s="37">
        <v>26</v>
      </c>
      <c r="C30" s="21"/>
      <c r="D30" s="9">
        <v>3.0521886309175175</v>
      </c>
      <c r="E30" s="9">
        <v>3.1395162967968337</v>
      </c>
      <c r="F30" s="9">
        <v>239.00618482890638</v>
      </c>
      <c r="G30" s="9">
        <v>245.84450800474315</v>
      </c>
      <c r="H30" s="9">
        <v>383.37932271718563</v>
      </c>
      <c r="I30" s="24"/>
      <c r="J30" s="9">
        <v>3.1417665792019069</v>
      </c>
      <c r="K30" s="9">
        <v>2.7809867208733094</v>
      </c>
      <c r="L30" s="22">
        <v>149.68036753113441</v>
      </c>
      <c r="M30" s="22">
        <v>217.76931461014362</v>
      </c>
      <c r="N30" s="22">
        <v>4988.4072727272724</v>
      </c>
      <c r="O30" s="21"/>
    </row>
    <row r="31" spans="2:29" x14ac:dyDescent="0.25">
      <c r="B31" s="37">
        <v>27</v>
      </c>
      <c r="C31" s="21"/>
      <c r="D31" s="9">
        <v>3.1693605464252799</v>
      </c>
      <c r="E31" s="9">
        <v>3.2600473945678732</v>
      </c>
      <c r="F31" s="9">
        <v>238.98959885345522</v>
      </c>
      <c r="G31" s="9">
        <v>245.82795414355559</v>
      </c>
      <c r="H31" s="9">
        <v>398.1265502520223</v>
      </c>
      <c r="I31" s="24"/>
      <c r="J31" s="9">
        <v>3.2626037553250598</v>
      </c>
      <c r="K31" s="9">
        <v>2.8879477485992076</v>
      </c>
      <c r="L31" s="22">
        <v>149.68036753113446</v>
      </c>
      <c r="M31" s="22">
        <v>217.76931461014374</v>
      </c>
      <c r="N31" s="22">
        <v>5180.2690909090934</v>
      </c>
      <c r="O31" s="21"/>
    </row>
    <row r="32" spans="2:29" x14ac:dyDescent="0.25">
      <c r="B32" s="37">
        <v>28</v>
      </c>
      <c r="C32" s="21"/>
      <c r="D32" s="9">
        <v>3.2854690176977037</v>
      </c>
      <c r="E32" s="9">
        <v>3.3795146200540263</v>
      </c>
      <c r="F32" s="9">
        <v>238.89687118778028</v>
      </c>
      <c r="G32" s="9">
        <v>245.73522517342815</v>
      </c>
      <c r="H32" s="9">
        <v>412.87189931161447</v>
      </c>
      <c r="I32" s="24"/>
      <c r="J32" s="9">
        <v>3.3834409314482055</v>
      </c>
      <c r="K32" s="9">
        <v>2.9949087763251048</v>
      </c>
      <c r="L32" s="22">
        <v>149.68036753113438</v>
      </c>
      <c r="M32" s="22">
        <v>217.76931461014377</v>
      </c>
      <c r="N32" s="22">
        <v>5372.130909090909</v>
      </c>
      <c r="O32" s="21"/>
    </row>
    <row r="33" spans="2:15" x14ac:dyDescent="0.25">
      <c r="B33" s="37">
        <v>29</v>
      </c>
      <c r="C33" s="21"/>
      <c r="D33" s="9">
        <v>3.4039806759748026</v>
      </c>
      <c r="E33" s="9">
        <v>3.5013854718588617</v>
      </c>
      <c r="F33" s="9">
        <v>238.97925624895723</v>
      </c>
      <c r="G33" s="9">
        <v>245.81763986251516</v>
      </c>
      <c r="H33" s="9">
        <v>427.61917628000924</v>
      </c>
      <c r="I33" s="24"/>
      <c r="J33" s="9">
        <v>3.5042781075713578</v>
      </c>
      <c r="K33" s="9">
        <v>3.1018698040510007</v>
      </c>
      <c r="L33" s="22">
        <v>149.68036753113449</v>
      </c>
      <c r="M33" s="22">
        <v>217.76931461014382</v>
      </c>
      <c r="N33" s="22">
        <v>5563.9927272727309</v>
      </c>
      <c r="O33" s="21"/>
    </row>
    <row r="34" spans="2:15" x14ac:dyDescent="0.25">
      <c r="B34" s="37">
        <v>30</v>
      </c>
      <c r="C34" s="21"/>
      <c r="D34" s="9">
        <v>3.5166564257687054</v>
      </c>
      <c r="E34" s="9">
        <v>3.6174197393128016</v>
      </c>
      <c r="F34" s="9">
        <v>238.66009138753336</v>
      </c>
      <c r="G34" s="9">
        <v>245.49845678562252</v>
      </c>
      <c r="H34" s="9">
        <v>442.36348723486128</v>
      </c>
      <c r="I34" s="24"/>
      <c r="J34" s="9">
        <v>3.6251152836945124</v>
      </c>
      <c r="K34" s="9">
        <v>3.208830831776897</v>
      </c>
      <c r="L34" s="22">
        <v>149.68036753113452</v>
      </c>
      <c r="M34" s="22">
        <v>217.76931461014377</v>
      </c>
      <c r="N34" s="22">
        <v>5755.8545454545429</v>
      </c>
      <c r="O34" s="21"/>
    </row>
    <row r="35" spans="2:15" x14ac:dyDescent="0.25">
      <c r="B35" s="37">
        <v>31</v>
      </c>
      <c r="C35" s="21"/>
      <c r="D35" s="9">
        <v>3.6332440563860273</v>
      </c>
      <c r="E35" s="9">
        <v>3.7373661241438545</v>
      </c>
      <c r="F35" s="9">
        <v>238.61843610690511</v>
      </c>
      <c r="G35" s="9">
        <v>245.45680000071511</v>
      </c>
      <c r="H35" s="9">
        <v>457.10883629445277</v>
      </c>
      <c r="I35" s="24"/>
      <c r="J35" s="9">
        <v>3.7459524598176577</v>
      </c>
      <c r="K35" s="9">
        <v>3.3157918595027938</v>
      </c>
      <c r="L35" s="22">
        <v>149.68036753113446</v>
      </c>
      <c r="M35" s="22">
        <v>217.76931461014371</v>
      </c>
      <c r="N35" s="22">
        <v>5947.7163636363584</v>
      </c>
      <c r="O35" s="21"/>
    </row>
    <row r="36" spans="2:15" x14ac:dyDescent="0.25">
      <c r="B36" s="37">
        <v>32</v>
      </c>
      <c r="C36" s="21"/>
      <c r="D36" s="9">
        <v>3.7501378926300548</v>
      </c>
      <c r="E36" s="9">
        <v>3.8576192102379263</v>
      </c>
      <c r="F36" s="9">
        <v>238.59886631570626</v>
      </c>
      <c r="G36" s="9">
        <v>245.4372603336316</v>
      </c>
      <c r="H36" s="9">
        <v>471.85636043064392</v>
      </c>
      <c r="I36" s="24"/>
      <c r="J36" s="9">
        <v>3.8667896359408105</v>
      </c>
      <c r="K36" s="9">
        <v>3.4227528872286892</v>
      </c>
      <c r="L36" s="22">
        <v>149.68036753113444</v>
      </c>
      <c r="M36" s="22">
        <v>217.76931461014368</v>
      </c>
      <c r="N36" s="22">
        <v>6139.5781818181795</v>
      </c>
      <c r="O36" s="21"/>
    </row>
    <row r="37" spans="2:15" x14ac:dyDescent="0.25">
      <c r="B37" s="37">
        <v>33</v>
      </c>
      <c r="C37" s="21"/>
      <c r="D37" s="9">
        <v>3.8692255089228427</v>
      </c>
      <c r="E37" s="9">
        <v>3.9800655807444456</v>
      </c>
      <c r="F37" s="9">
        <v>238.71583007912218</v>
      </c>
      <c r="G37" s="9">
        <v>245.55422181666904</v>
      </c>
      <c r="H37" s="9">
        <v>486.60170949023524</v>
      </c>
      <c r="I37" s="24"/>
      <c r="J37" s="9">
        <v>3.9876268120639633</v>
      </c>
      <c r="K37" s="9">
        <v>3.5297139149545878</v>
      </c>
      <c r="L37" s="22">
        <v>149.68036753113449</v>
      </c>
      <c r="M37" s="22">
        <v>217.76931461014385</v>
      </c>
      <c r="N37" s="22">
        <v>6331.4400000000014</v>
      </c>
      <c r="O37" s="21"/>
    </row>
    <row r="38" spans="2:15" x14ac:dyDescent="0.25">
      <c r="B38" s="37">
        <v>34</v>
      </c>
      <c r="D38" s="9">
        <v>3.9838738919444046</v>
      </c>
      <c r="E38" s="9">
        <v>4.0980731460292805</v>
      </c>
      <c r="F38" s="9">
        <v>238.56008596207465</v>
      </c>
      <c r="G38" s="9">
        <v>245.39850118560375</v>
      </c>
      <c r="H38" s="9">
        <v>501.34893702507213</v>
      </c>
      <c r="I38" s="24"/>
      <c r="J38" s="9">
        <v>4.1084639881871095</v>
      </c>
      <c r="K38" s="9">
        <v>3.6366749426804836</v>
      </c>
      <c r="L38" s="22">
        <v>149.68036753113444</v>
      </c>
      <c r="M38" s="22">
        <v>217.76931461014379</v>
      </c>
      <c r="N38" s="22">
        <v>6523.3018181818234</v>
      </c>
    </row>
    <row r="39" spans="2:15" x14ac:dyDescent="0.25">
      <c r="B39" s="37">
        <v>35</v>
      </c>
      <c r="D39" s="9">
        <v>4.1010550965054975</v>
      </c>
      <c r="E39" s="9">
        <v>4.218613544118111</v>
      </c>
      <c r="F39" s="9">
        <v>238.56057709785628</v>
      </c>
      <c r="G39" s="9">
        <v>245.39901512057153</v>
      </c>
      <c r="H39" s="9">
        <v>516.09621399346702</v>
      </c>
      <c r="I39" s="24"/>
      <c r="J39" s="9">
        <v>4.2293011643102627</v>
      </c>
      <c r="K39" s="9">
        <v>3.74363597040638</v>
      </c>
      <c r="L39" s="22">
        <v>149.68036753113452</v>
      </c>
      <c r="M39" s="22">
        <v>217.76931461014379</v>
      </c>
      <c r="N39" s="22">
        <v>6715.1636363636399</v>
      </c>
    </row>
    <row r="40" spans="2:15" x14ac:dyDescent="0.25">
      <c r="B40" s="37">
        <v>36</v>
      </c>
      <c r="D40" s="9">
        <v>4.221694553565027</v>
      </c>
      <c r="E40" s="9">
        <v>4.3426121947053771</v>
      </c>
      <c r="F40" s="9">
        <v>238.7566213418761</v>
      </c>
      <c r="G40" s="9">
        <v>245.5950808971559</v>
      </c>
      <c r="H40" s="9">
        <v>530.84349096186179</v>
      </c>
      <c r="I40" s="24"/>
      <c r="J40" s="9">
        <v>4.350138340433408</v>
      </c>
      <c r="K40" s="9">
        <v>3.8505969981322763</v>
      </c>
      <c r="L40" s="22">
        <v>149.68036753113444</v>
      </c>
      <c r="M40" s="22">
        <v>217.76931461014371</v>
      </c>
      <c r="N40" s="22">
        <v>6907.0254545454472</v>
      </c>
    </row>
    <row r="41" spans="2:15" x14ac:dyDescent="0.25">
      <c r="B41" s="37">
        <v>37</v>
      </c>
      <c r="D41" s="9">
        <v>4.3327476438735308</v>
      </c>
      <c r="E41" s="9">
        <v>4.4570238026739188</v>
      </c>
      <c r="F41" s="9">
        <v>238.41456742266044</v>
      </c>
      <c r="G41" s="9">
        <v>245.25301015616236</v>
      </c>
      <c r="H41" s="9">
        <v>545.58780191671394</v>
      </c>
      <c r="I41" s="24"/>
      <c r="J41" s="9">
        <v>4.4709755165565621</v>
      </c>
      <c r="K41" s="9">
        <v>3.9575580258581726</v>
      </c>
      <c r="L41" s="22">
        <v>149.68036753113446</v>
      </c>
      <c r="M41" s="22">
        <v>217.76931461014382</v>
      </c>
      <c r="N41" s="22">
        <v>7098.8872727272692</v>
      </c>
    </row>
    <row r="42" spans="2:15" x14ac:dyDescent="0.25">
      <c r="B42" s="37">
        <v>38</v>
      </c>
      <c r="D42" s="9">
        <v>4.4525360727208145</v>
      </c>
      <c r="E42" s="9">
        <v>4.5801714250489365</v>
      </c>
      <c r="F42" s="9">
        <v>238.55853941153077</v>
      </c>
      <c r="G42" s="9">
        <v>245.39700242033615</v>
      </c>
      <c r="H42" s="9">
        <v>560.33507888511042</v>
      </c>
      <c r="I42" s="24"/>
      <c r="J42" s="9">
        <v>4.5918126926797145</v>
      </c>
      <c r="K42" s="9">
        <v>4.0645190535840712</v>
      </c>
      <c r="L42" s="22">
        <v>149.68036753113446</v>
      </c>
      <c r="M42" s="22">
        <v>217.76931461014385</v>
      </c>
      <c r="N42" s="22">
        <v>7290.7490909090875</v>
      </c>
    </row>
    <row r="43" spans="2:15" x14ac:dyDescent="0.25">
      <c r="B43" s="37">
        <v>39</v>
      </c>
      <c r="D43" s="9">
        <v>4.5685384564988567</v>
      </c>
      <c r="E43" s="9">
        <v>4.699533058677023</v>
      </c>
      <c r="F43" s="9">
        <v>238.49748028268584</v>
      </c>
      <c r="G43" s="9">
        <v>245.33596546730396</v>
      </c>
      <c r="H43" s="9">
        <v>575.08260302129997</v>
      </c>
      <c r="I43" s="24"/>
      <c r="J43" s="9">
        <v>4.7126498688028633</v>
      </c>
      <c r="K43" s="9">
        <v>4.1714800813099666</v>
      </c>
      <c r="L43" s="22">
        <v>149.68036753113452</v>
      </c>
      <c r="M43" s="22">
        <v>217.76931461014385</v>
      </c>
      <c r="N43" s="22">
        <v>7482.6109090909085</v>
      </c>
    </row>
    <row r="44" spans="2:15" x14ac:dyDescent="0.25">
      <c r="B44" s="37">
        <v>40</v>
      </c>
      <c r="D44" s="9">
        <v>4.6845060721069869</v>
      </c>
      <c r="E44" s="9">
        <v>4.818859360912116</v>
      </c>
      <c r="F44" s="9">
        <v>238.43770443755901</v>
      </c>
      <c r="G44" s="9">
        <v>245.27618202158374</v>
      </c>
      <c r="H44" s="9">
        <v>589.82765547953761</v>
      </c>
      <c r="I44" s="24"/>
      <c r="J44" s="9">
        <v>4.8334870449260121</v>
      </c>
      <c r="K44" s="9">
        <v>4.2784411090358647</v>
      </c>
      <c r="L44" s="22">
        <v>149.68036753113441</v>
      </c>
      <c r="M44" s="22">
        <v>217.76931461014382</v>
      </c>
      <c r="N44" s="22">
        <v>7674.4727272727305</v>
      </c>
    </row>
    <row r="45" spans="2:15" x14ac:dyDescent="0.25">
      <c r="B45" s="37">
        <v>41</v>
      </c>
      <c r="D45" s="9">
        <v>4.8029455004959347</v>
      </c>
      <c r="E45" s="9">
        <v>4.9406579828287978</v>
      </c>
      <c r="F45" s="9">
        <v>238.50358921136606</v>
      </c>
      <c r="G45" s="9">
        <v>245.34208473712275</v>
      </c>
      <c r="H45" s="9">
        <v>604.57493244793261</v>
      </c>
      <c r="I45" s="24"/>
      <c r="J45" s="9">
        <v>4.9543242210491618</v>
      </c>
      <c r="K45" s="9">
        <v>4.3854021367617593</v>
      </c>
      <c r="L45" s="22">
        <v>149.68036753113444</v>
      </c>
      <c r="M45" s="22">
        <v>217.76931461014377</v>
      </c>
      <c r="N45" s="22">
        <v>7866.3345454545488</v>
      </c>
    </row>
    <row r="46" spans="2:15" x14ac:dyDescent="0.25">
      <c r="B46" s="37">
        <v>42</v>
      </c>
      <c r="D46" s="9">
        <v>4.9202279534548001</v>
      </c>
      <c r="E46" s="9">
        <v>5.0612996856377093</v>
      </c>
      <c r="F46" s="9">
        <v>238.51025171330312</v>
      </c>
      <c r="G46" s="9">
        <v>245.3487670566729</v>
      </c>
      <c r="H46" s="9">
        <v>619.32245658412376</v>
      </c>
      <c r="I46" s="24"/>
      <c r="J46" s="9">
        <v>5.0751613971723133</v>
      </c>
      <c r="K46" s="9">
        <v>4.4923631644876556</v>
      </c>
      <c r="L46" s="22">
        <v>149.68036753113444</v>
      </c>
      <c r="M46" s="22">
        <v>217.76931461014368</v>
      </c>
      <c r="N46" s="22">
        <v>8058.1963636363707</v>
      </c>
    </row>
    <row r="47" spans="2:15" x14ac:dyDescent="0.25">
      <c r="B47" s="37">
        <v>43</v>
      </c>
      <c r="D47" s="9">
        <v>5.0381990424447123</v>
      </c>
      <c r="E47" s="9">
        <v>5.1826299681553571</v>
      </c>
      <c r="F47" s="9">
        <v>238.54920994700015</v>
      </c>
      <c r="G47" s="9">
        <v>245.38774151947845</v>
      </c>
      <c r="H47" s="9">
        <v>634.06973355251841</v>
      </c>
      <c r="I47" s="24"/>
      <c r="J47" s="9">
        <v>5.1959985732954648</v>
      </c>
      <c r="K47" s="9">
        <v>4.5993241922135519</v>
      </c>
      <c r="L47" s="22">
        <v>149.68036753113444</v>
      </c>
      <c r="M47" s="22">
        <v>217.76931461014374</v>
      </c>
      <c r="N47" s="22">
        <v>8250.0581818181763</v>
      </c>
    </row>
    <row r="48" spans="2:15" x14ac:dyDescent="0.25">
      <c r="B48" s="37">
        <v>44</v>
      </c>
      <c r="D48" s="9">
        <v>5.1519513743788954</v>
      </c>
      <c r="E48" s="9">
        <v>5.2997408177495764</v>
      </c>
      <c r="F48" s="9">
        <v>238.39118694929309</v>
      </c>
      <c r="G48" s="9">
        <v>245.22970273943085</v>
      </c>
      <c r="H48" s="9">
        <v>648.81404450737045</v>
      </c>
      <c r="I48" s="24"/>
      <c r="J48" s="9">
        <v>5.3168357494186189</v>
      </c>
      <c r="K48" s="9">
        <v>4.7062852199394509</v>
      </c>
      <c r="L48" s="22">
        <v>149.68036753113446</v>
      </c>
      <c r="M48" s="22">
        <v>217.76931461014382</v>
      </c>
      <c r="N48" s="22">
        <v>8441.9199999999946</v>
      </c>
    </row>
    <row r="49" spans="2:32" x14ac:dyDescent="0.25">
      <c r="B49" s="37">
        <v>45</v>
      </c>
      <c r="D49" s="9">
        <v>5.2700822684358961</v>
      </c>
      <c r="E49" s="9">
        <v>5.4212313446483194</v>
      </c>
      <c r="F49" s="9">
        <v>238.4382897702414</v>
      </c>
      <c r="G49" s="9">
        <v>245.27684093447934</v>
      </c>
      <c r="H49" s="9">
        <v>663.56324938456862</v>
      </c>
      <c r="I49" s="24"/>
      <c r="J49" s="9">
        <v>5.4376729255417704</v>
      </c>
      <c r="K49" s="9">
        <v>4.8132462476653455</v>
      </c>
      <c r="L49" s="22">
        <v>149.68036753113446</v>
      </c>
      <c r="M49" s="22">
        <v>217.76931461014377</v>
      </c>
      <c r="N49" s="22">
        <v>8633.7818181818166</v>
      </c>
    </row>
    <row r="50" spans="2:32" x14ac:dyDescent="0.25">
      <c r="B50" s="37">
        <v>46</v>
      </c>
      <c r="D50" s="9">
        <v>5.3870675741103389</v>
      </c>
      <c r="E50" s="9">
        <v>5.5415754045364922</v>
      </c>
      <c r="F50" s="9">
        <v>238.43264068163739</v>
      </c>
      <c r="G50" s="9">
        <v>245.2711867937274</v>
      </c>
      <c r="H50" s="9">
        <v>678.30859844416216</v>
      </c>
      <c r="I50" s="24"/>
      <c r="J50" s="9">
        <v>5.5585101016649112</v>
      </c>
      <c r="K50" s="9">
        <v>4.9202072753912427</v>
      </c>
      <c r="L50" s="22">
        <v>149.68036753113438</v>
      </c>
      <c r="M50" s="22">
        <v>217.76931461014377</v>
      </c>
      <c r="N50" s="22">
        <v>8825.6436363636349</v>
      </c>
    </row>
    <row r="51" spans="2:32" x14ac:dyDescent="0.25">
      <c r="B51" s="37">
        <v>47</v>
      </c>
      <c r="D51" s="9">
        <v>5.502765776435802</v>
      </c>
      <c r="E51" s="9">
        <v>5.6606323498112232</v>
      </c>
      <c r="F51" s="9">
        <v>238.37147661269731</v>
      </c>
      <c r="G51" s="9">
        <v>245.21001739966496</v>
      </c>
      <c r="H51" s="9">
        <v>693.05389807019446</v>
      </c>
      <c r="I51" s="24"/>
      <c r="J51" s="9">
        <v>5.6793472777880636</v>
      </c>
      <c r="K51" s="9">
        <v>5.0271683031171381</v>
      </c>
      <c r="L51" s="22">
        <v>149.68036753113449</v>
      </c>
      <c r="M51" s="22">
        <v>217.76931461014377</v>
      </c>
      <c r="N51" s="22">
        <v>9017.5054545454605</v>
      </c>
    </row>
    <row r="52" spans="2:32" x14ac:dyDescent="0.25">
      <c r="B52" s="37">
        <v>48</v>
      </c>
      <c r="D52" s="9">
        <v>5.6196313560181501</v>
      </c>
      <c r="E52" s="9">
        <v>5.78085756223531</v>
      </c>
      <c r="F52" s="9">
        <v>238.36237653966492</v>
      </c>
      <c r="G52" s="9">
        <v>245.20094996908404</v>
      </c>
      <c r="H52" s="9">
        <v>707.80310294739252</v>
      </c>
      <c r="I52" s="24"/>
      <c r="J52" s="9">
        <v>5.800184453911216</v>
      </c>
      <c r="K52" s="9">
        <v>5.1341293308430389</v>
      </c>
      <c r="L52" s="22">
        <v>149.68036753113444</v>
      </c>
      <c r="M52" s="22">
        <v>217.76931461014394</v>
      </c>
      <c r="N52" s="22">
        <v>9209.3672727272751</v>
      </c>
    </row>
    <row r="53" spans="2:32" x14ac:dyDescent="0.25">
      <c r="B53" s="37">
        <v>49</v>
      </c>
      <c r="D53" s="9">
        <v>5.7386738521111607</v>
      </c>
      <c r="E53" s="9">
        <v>5.9032588125420542</v>
      </c>
      <c r="F53" s="9">
        <v>238.44409961415562</v>
      </c>
      <c r="G53" s="9">
        <v>245.28266784635065</v>
      </c>
      <c r="H53" s="9">
        <v>722.54845200698583</v>
      </c>
      <c r="I53" s="24"/>
      <c r="J53" s="9">
        <v>5.9210216300343683</v>
      </c>
      <c r="K53" s="9">
        <v>5.2410903585689335</v>
      </c>
      <c r="L53" s="22">
        <v>149.68036753113455</v>
      </c>
      <c r="M53" s="22">
        <v>217.76931461014385</v>
      </c>
      <c r="N53" s="22">
        <v>9401.2290909090862</v>
      </c>
    </row>
    <row r="54" spans="2:32" x14ac:dyDescent="0.25">
      <c r="B54" s="37">
        <v>50</v>
      </c>
      <c r="D54" s="9">
        <v>5.8538663775225501</v>
      </c>
      <c r="E54" s="9">
        <v>6.0218105202167189</v>
      </c>
      <c r="F54" s="9">
        <v>238.36578536236479</v>
      </c>
      <c r="G54" s="9">
        <v>245.20436603513494</v>
      </c>
      <c r="H54" s="9">
        <v>737.29567954182176</v>
      </c>
      <c r="I54" s="24"/>
      <c r="J54" s="9">
        <v>6.0418588061575198</v>
      </c>
      <c r="K54" s="9">
        <v>5.3480513862948289</v>
      </c>
      <c r="L54" s="22">
        <v>149.68036753113444</v>
      </c>
      <c r="M54" s="22">
        <v>217.76931461014371</v>
      </c>
      <c r="N54" s="22">
        <v>9593.0909090909045</v>
      </c>
      <c r="AD54" s="26"/>
    </row>
    <row r="55" spans="2:32" x14ac:dyDescent="0.25">
      <c r="B55" s="37">
        <v>51</v>
      </c>
      <c r="D55" s="9">
        <v>5.9718029050430506</v>
      </c>
      <c r="E55" s="9">
        <v>6.1431062412649515</v>
      </c>
      <c r="F55" s="9">
        <v>238.40008544720231</v>
      </c>
      <c r="G55" s="9">
        <v>245.2386785223697</v>
      </c>
      <c r="H55" s="9">
        <v>752.04295651021619</v>
      </c>
      <c r="I55" s="24"/>
      <c r="J55" s="9">
        <v>6.1626959822806615</v>
      </c>
      <c r="K55" s="9">
        <v>5.4550124140207261</v>
      </c>
      <c r="L55" s="22">
        <v>149.68036753113441</v>
      </c>
      <c r="M55" s="22">
        <v>217.76931461014377</v>
      </c>
      <c r="N55" s="22">
        <v>9784.9527272727282</v>
      </c>
    </row>
    <row r="56" spans="2:32" x14ac:dyDescent="0.25">
      <c r="B56" s="37">
        <v>52</v>
      </c>
      <c r="D56" s="9">
        <v>6.0870026193318179</v>
      </c>
      <c r="E56" s="9">
        <v>6.2616649801145341</v>
      </c>
      <c r="F56" s="9">
        <v>238.3259111761912</v>
      </c>
      <c r="G56" s="9">
        <v>245.16450956113732</v>
      </c>
      <c r="H56" s="9">
        <v>766.78949197522547</v>
      </c>
      <c r="I56" s="24"/>
      <c r="J56" s="9">
        <v>6.2835331584038148</v>
      </c>
      <c r="K56" s="9">
        <v>5.5619734417466189</v>
      </c>
      <c r="L56" s="22">
        <v>149.68036753113441</v>
      </c>
      <c r="M56" s="22">
        <v>217.76931461014362</v>
      </c>
      <c r="N56" s="22">
        <v>9976.8145454545447</v>
      </c>
    </row>
    <row r="57" spans="2:32" x14ac:dyDescent="0.25">
      <c r="B57" s="37">
        <v>53</v>
      </c>
      <c r="D57" s="9">
        <v>6.2031570220671162</v>
      </c>
      <c r="E57" s="9">
        <v>6.381178137063567</v>
      </c>
      <c r="F57" s="9">
        <v>238.29120981889753</v>
      </c>
      <c r="G57" s="9">
        <v>245.12980292800393</v>
      </c>
      <c r="H57" s="9">
        <v>781.53484103481833</v>
      </c>
      <c r="I57" s="24"/>
      <c r="J57" s="9">
        <v>6.4043703345269654</v>
      </c>
      <c r="K57" s="9">
        <v>5.6689344694725179</v>
      </c>
      <c r="L57" s="22">
        <v>149.68036753113441</v>
      </c>
      <c r="M57" s="22">
        <v>217.76931461014377</v>
      </c>
      <c r="N57" s="22">
        <v>10168.676363636359</v>
      </c>
      <c r="P57" s="28"/>
    </row>
    <row r="58" spans="2:32" x14ac:dyDescent="0.25">
      <c r="B58" s="37">
        <v>54</v>
      </c>
      <c r="D58" s="9">
        <v>6.3226855572192555</v>
      </c>
      <c r="E58" s="9">
        <v>6.5040662374706724</v>
      </c>
      <c r="F58" s="9">
        <v>238.38500903607897</v>
      </c>
      <c r="G58" s="9">
        <v>245.22362764353673</v>
      </c>
      <c r="H58" s="9">
        <v>796.28374931066344</v>
      </c>
      <c r="I58" s="24"/>
      <c r="J58" s="9">
        <v>6.5252075106501195</v>
      </c>
      <c r="K58" s="9">
        <v>5.7758954971984151</v>
      </c>
      <c r="L58" s="22">
        <v>149.68036753113446</v>
      </c>
      <c r="M58" s="22">
        <v>217.76931461014374</v>
      </c>
      <c r="N58" s="22">
        <v>10360.538181818187</v>
      </c>
    </row>
    <row r="59" spans="2:32" x14ac:dyDescent="0.25">
      <c r="B59" s="37">
        <v>55</v>
      </c>
      <c r="D59" s="9">
        <v>6.4385711609005698</v>
      </c>
      <c r="E59" s="9">
        <v>6.6233106516880271</v>
      </c>
      <c r="F59" s="9">
        <v>238.34054474003923</v>
      </c>
      <c r="G59" s="9">
        <v>245.17915998074139</v>
      </c>
      <c r="H59" s="9">
        <v>811.02934553804926</v>
      </c>
      <c r="I59" s="24"/>
      <c r="J59" s="9">
        <v>6.646044686773271</v>
      </c>
      <c r="K59" s="9">
        <v>5.8828565249243132</v>
      </c>
      <c r="L59" s="22">
        <v>149.68036753113441</v>
      </c>
      <c r="M59" s="22">
        <v>217.76931461014382</v>
      </c>
      <c r="N59" s="22">
        <v>10552.400000000001</v>
      </c>
    </row>
    <row r="60" spans="2:32" x14ac:dyDescent="0.25">
      <c r="B60" s="37">
        <v>56</v>
      </c>
      <c r="D60" s="9">
        <v>6.5540591399925425</v>
      </c>
      <c r="E60" s="9">
        <v>6.7421578243077356</v>
      </c>
      <c r="F60" s="9">
        <v>238.28321218215135</v>
      </c>
      <c r="G60" s="9">
        <v>245.12183810060952</v>
      </c>
      <c r="H60" s="9">
        <v>825.77662250644596</v>
      </c>
      <c r="I60" s="24"/>
      <c r="J60" s="9">
        <v>6.7668818628964109</v>
      </c>
      <c r="K60" s="9">
        <v>5.9898175526502095</v>
      </c>
      <c r="L60" s="22">
        <v>149.68036753113438</v>
      </c>
      <c r="M60" s="22">
        <v>217.76931461014377</v>
      </c>
      <c r="N60" s="22">
        <v>10744.261818181818</v>
      </c>
      <c r="AE60" s="26"/>
      <c r="AF60" s="26"/>
    </row>
    <row r="61" spans="2:32" x14ac:dyDescent="0.25">
      <c r="B61" s="37">
        <v>57</v>
      </c>
      <c r="D61" s="9">
        <v>6.6735723748552669</v>
      </c>
      <c r="E61" s="9">
        <v>6.8650302526981983</v>
      </c>
      <c r="F61" s="9">
        <v>238.37166840062088</v>
      </c>
      <c r="G61" s="9">
        <v>245.21030462217703</v>
      </c>
      <c r="H61" s="9">
        <v>840.52389947484062</v>
      </c>
      <c r="I61" s="24"/>
      <c r="J61" s="9">
        <v>6.8877190390195633</v>
      </c>
      <c r="K61" s="9">
        <v>6.0967785803761041</v>
      </c>
      <c r="L61" s="22">
        <v>149.68036753113444</v>
      </c>
      <c r="M61" s="22">
        <v>217.76931461014377</v>
      </c>
      <c r="N61" s="22">
        <v>10936.123636363629</v>
      </c>
    </row>
    <row r="62" spans="2:32" x14ac:dyDescent="0.25">
      <c r="B62" s="37">
        <v>58</v>
      </c>
      <c r="D62" s="9">
        <v>6.7879955024782879</v>
      </c>
      <c r="E62" s="9">
        <v>6.9828125625844901</v>
      </c>
      <c r="F62" s="9">
        <v>238.27839682711755</v>
      </c>
      <c r="G62" s="9">
        <v>245.11704260107692</v>
      </c>
      <c r="H62" s="9">
        <v>855.27112700967643</v>
      </c>
      <c r="I62" s="24"/>
      <c r="J62" s="9">
        <v>7.0085562151427157</v>
      </c>
      <c r="K62" s="9">
        <v>6.2037396081020013</v>
      </c>
      <c r="L62" s="22">
        <v>149.68036753113444</v>
      </c>
      <c r="M62" s="22">
        <v>217.76931461014382</v>
      </c>
      <c r="N62" s="22">
        <v>11127.985454545462</v>
      </c>
    </row>
    <row r="63" spans="2:32" x14ac:dyDescent="0.25">
      <c r="B63" s="37">
        <v>59</v>
      </c>
      <c r="D63" s="9">
        <v>6.9054921786019143</v>
      </c>
      <c r="E63" s="9">
        <v>7.1036682069466233</v>
      </c>
      <c r="F63" s="9">
        <v>238.29434884650709</v>
      </c>
      <c r="G63" s="9">
        <v>245.13299646350438</v>
      </c>
      <c r="H63" s="9">
        <v>870.01741530689105</v>
      </c>
      <c r="I63" s="24"/>
      <c r="J63" s="9">
        <v>7.1293933912658689</v>
      </c>
      <c r="K63" s="9">
        <v>6.3107006358278976</v>
      </c>
      <c r="L63" s="22">
        <v>149.68036753113444</v>
      </c>
      <c r="M63" s="22">
        <v>217.76931461014374</v>
      </c>
      <c r="N63" s="22">
        <v>11319.847272727273</v>
      </c>
    </row>
    <row r="64" spans="2:32" x14ac:dyDescent="0.25">
      <c r="B64" s="37">
        <v>60</v>
      </c>
      <c r="D64" s="9">
        <v>7.0207241651155048</v>
      </c>
      <c r="E64" s="9">
        <v>7.2222594433102598</v>
      </c>
      <c r="F64" s="9">
        <v>238.23292184235316</v>
      </c>
      <c r="G64" s="9">
        <v>245.0715807968256</v>
      </c>
      <c r="H64" s="9">
        <v>884.76493944308231</v>
      </c>
      <c r="I64" s="24"/>
      <c r="J64" s="9">
        <v>7.2502305673890231</v>
      </c>
      <c r="K64" s="9">
        <v>6.4176616635537931</v>
      </c>
      <c r="L64" s="22">
        <v>149.68036753113452</v>
      </c>
      <c r="M64" s="22">
        <v>217.76931461014374</v>
      </c>
      <c r="N64" s="22">
        <v>11511.709090909086</v>
      </c>
    </row>
    <row r="65" spans="2:29" x14ac:dyDescent="0.25">
      <c r="B65" s="37">
        <v>61</v>
      </c>
      <c r="D65" s="9">
        <v>7.1359170841236965</v>
      </c>
      <c r="E65" s="9">
        <v>7.3408110489454099</v>
      </c>
      <c r="F65" s="9">
        <v>238.17220490027236</v>
      </c>
      <c r="G65" s="9">
        <v>245.01085602206285</v>
      </c>
      <c r="H65" s="9">
        <v>899.50999190131813</v>
      </c>
      <c r="I65" s="24"/>
      <c r="J65" s="9">
        <v>7.3710677435121745</v>
      </c>
      <c r="K65" s="9">
        <v>6.5246226912796876</v>
      </c>
      <c r="L65" s="22">
        <v>149.68036753113444</v>
      </c>
      <c r="M65" s="22">
        <v>217.76931461014368</v>
      </c>
      <c r="N65" s="22">
        <v>11703.570909090917</v>
      </c>
    </row>
    <row r="66" spans="2:29" x14ac:dyDescent="0.25">
      <c r="B66" s="37">
        <v>62</v>
      </c>
      <c r="D66" s="9">
        <v>7.2577870332228329</v>
      </c>
      <c r="E66" s="9">
        <v>7.4660410589358293</v>
      </c>
      <c r="F66" s="9">
        <v>238.33270826117621</v>
      </c>
      <c r="G66" s="9">
        <v>245.17139693132737</v>
      </c>
      <c r="H66" s="9">
        <v>914.2610752537629</v>
      </c>
      <c r="I66" s="24"/>
      <c r="J66" s="9">
        <v>7.4919049196353145</v>
      </c>
      <c r="K66" s="9">
        <v>6.6315837190055875</v>
      </c>
      <c r="L66" s="22">
        <v>149.68036753113444</v>
      </c>
      <c r="M66" s="22">
        <v>217.76931461014371</v>
      </c>
      <c r="N66" s="22">
        <v>11895.432727272717</v>
      </c>
    </row>
    <row r="67" spans="2:29" x14ac:dyDescent="0.25">
      <c r="B67" s="37">
        <v>63</v>
      </c>
      <c r="D67" s="9">
        <v>7.3732989778020999</v>
      </c>
      <c r="E67" s="9">
        <v>7.5849118140511322</v>
      </c>
      <c r="F67" s="9">
        <v>238.28264486786512</v>
      </c>
      <c r="G67" s="9">
        <v>245.12132948667883</v>
      </c>
      <c r="H67" s="9">
        <v>929.00667148114894</v>
      </c>
      <c r="I67" s="24"/>
      <c r="J67" s="9">
        <v>7.6127420957584642</v>
      </c>
      <c r="K67" s="9">
        <v>6.7385447467314847</v>
      </c>
      <c r="L67" s="22">
        <v>149.68036753113438</v>
      </c>
      <c r="M67" s="22">
        <v>217.76931461014371</v>
      </c>
      <c r="N67" s="22">
        <v>12087.29454545455</v>
      </c>
    </row>
    <row r="68" spans="2:29" x14ac:dyDescent="0.25">
      <c r="B68" s="37">
        <v>64</v>
      </c>
      <c r="D68" s="9">
        <v>7.4884241087415413</v>
      </c>
      <c r="E68" s="9">
        <v>7.703396138518313</v>
      </c>
      <c r="F68" s="9">
        <v>238.22184063528687</v>
      </c>
      <c r="G68" s="9">
        <v>245.06053351310416</v>
      </c>
      <c r="H68" s="9">
        <v>943.75394844954542</v>
      </c>
      <c r="I68" s="24"/>
      <c r="J68" s="9">
        <v>7.733579271881621</v>
      </c>
      <c r="K68" s="9">
        <v>6.8455057744573784</v>
      </c>
      <c r="L68" s="22">
        <v>149.68036753113441</v>
      </c>
      <c r="M68" s="22">
        <v>217.76931461014368</v>
      </c>
      <c r="N68" s="22">
        <v>12279.156363636359</v>
      </c>
    </row>
    <row r="69" spans="2:29" x14ac:dyDescent="0.25">
      <c r="B69" s="37">
        <v>65</v>
      </c>
      <c r="D69" s="9">
        <v>7.6096564123936536</v>
      </c>
      <c r="E69" s="9">
        <v>7.8279879961609318</v>
      </c>
      <c r="F69" s="9">
        <v>238.35419981081503</v>
      </c>
      <c r="G69" s="9">
        <v>245.19291198414271</v>
      </c>
      <c r="H69" s="9">
        <v>958.50280729183078</v>
      </c>
      <c r="I69" s="24"/>
      <c r="J69" s="9">
        <v>7.8544164480047707</v>
      </c>
      <c r="K69" s="9">
        <v>6.9524668021832756</v>
      </c>
      <c r="L69" s="22">
        <v>149.68036753113444</v>
      </c>
      <c r="M69" s="22">
        <v>217.76931461014368</v>
      </c>
      <c r="N69" s="22">
        <v>12471.018181818192</v>
      </c>
      <c r="AB69" s="29"/>
    </row>
    <row r="70" spans="2:29" x14ac:dyDescent="0.25">
      <c r="B70" s="37">
        <v>66</v>
      </c>
      <c r="D70" s="9">
        <v>7.7241511977796229</v>
      </c>
      <c r="E70" s="9">
        <v>7.9458420313969471</v>
      </c>
      <c r="F70" s="9">
        <v>238.2747090577214</v>
      </c>
      <c r="G70" s="9">
        <v>245.11343055971841</v>
      </c>
      <c r="H70" s="9">
        <v>973.25033142802056</v>
      </c>
      <c r="I70" s="24"/>
      <c r="J70" s="9">
        <v>7.9752536241279248</v>
      </c>
      <c r="K70" s="9">
        <v>7.0594278299091737</v>
      </c>
      <c r="L70" s="22">
        <v>149.68036753113446</v>
      </c>
      <c r="M70" s="22">
        <v>217.76931461014379</v>
      </c>
      <c r="N70" s="22">
        <v>12662.880000000003</v>
      </c>
      <c r="AB70" s="29"/>
    </row>
    <row r="71" spans="2:29" x14ac:dyDescent="0.25">
      <c r="B71" s="37">
        <v>67</v>
      </c>
      <c r="D71" s="9">
        <v>7.8404521265196188</v>
      </c>
      <c r="E71" s="9">
        <v>8.0655019283754505</v>
      </c>
      <c r="F71" s="9">
        <v>238.25247551376557</v>
      </c>
      <c r="G71" s="9">
        <v>245.09119750846716</v>
      </c>
      <c r="H71" s="9">
        <v>987.99661972523506</v>
      </c>
      <c r="I71" s="24"/>
      <c r="J71" s="9">
        <v>8.0960908002510656</v>
      </c>
      <c r="K71" s="9">
        <v>7.1663888576350683</v>
      </c>
      <c r="L71" s="22">
        <v>149.68036753113446</v>
      </c>
      <c r="M71" s="22">
        <v>217.76931461014379</v>
      </c>
      <c r="N71" s="22">
        <v>12854.74181818181</v>
      </c>
      <c r="AB71" s="29"/>
    </row>
    <row r="72" spans="2:29" x14ac:dyDescent="0.25">
      <c r="B72" s="37">
        <v>68</v>
      </c>
      <c r="D72" s="9">
        <v>7.9577569241453006</v>
      </c>
      <c r="E72" s="9">
        <v>8.1861659195288698</v>
      </c>
      <c r="F72" s="9">
        <v>238.26095245234359</v>
      </c>
      <c r="G72" s="9">
        <v>245.09968167057957</v>
      </c>
      <c r="H72" s="9">
        <v>1002.7438966936299</v>
      </c>
      <c r="I72" s="24"/>
      <c r="J72" s="9">
        <v>8.2169279763742189</v>
      </c>
      <c r="K72" s="9">
        <v>7.2733498853609664</v>
      </c>
      <c r="L72" s="22">
        <v>149.68036753113444</v>
      </c>
      <c r="M72" s="22">
        <v>217.76931461014377</v>
      </c>
      <c r="N72" s="22">
        <v>13046.603636363647</v>
      </c>
      <c r="AB72" s="29"/>
    </row>
    <row r="73" spans="2:29" x14ac:dyDescent="0.25">
      <c r="B73" s="37">
        <v>69</v>
      </c>
      <c r="D73" s="9">
        <v>8.0754667410773155</v>
      </c>
      <c r="E73" s="9">
        <v>8.3072349074596925</v>
      </c>
      <c r="F73" s="9">
        <v>238.28113450384117</v>
      </c>
      <c r="G73" s="9">
        <v>245.11987007147729</v>
      </c>
      <c r="H73" s="9">
        <v>1017.4910747949068</v>
      </c>
      <c r="I73" s="24"/>
      <c r="J73" s="9">
        <v>8.3377651524973704</v>
      </c>
      <c r="K73" s="9">
        <v>7.3803109130868636</v>
      </c>
      <c r="L73" s="22">
        <v>149.68036753113438</v>
      </c>
      <c r="M73" s="22">
        <v>217.76931461014371</v>
      </c>
      <c r="N73" s="22">
        <v>13238.465454545445</v>
      </c>
      <c r="AB73" s="29"/>
    </row>
    <row r="74" spans="2:29" x14ac:dyDescent="0.25">
      <c r="B74" s="37">
        <v>70</v>
      </c>
      <c r="D74" s="9">
        <v>8.1922757511058641</v>
      </c>
      <c r="E74" s="9">
        <v>8.4274035503299825</v>
      </c>
      <c r="F74" s="9">
        <v>238.27453971465675</v>
      </c>
      <c r="G74" s="9">
        <v>245.11329488310727</v>
      </c>
      <c r="H74" s="9">
        <v>1032.240279672106</v>
      </c>
      <c r="I74" s="24"/>
      <c r="J74" s="9">
        <v>8.4586023286205236</v>
      </c>
      <c r="K74" s="9">
        <v>7.4872719408127573</v>
      </c>
      <c r="L74" s="22">
        <v>149.68036753113449</v>
      </c>
      <c r="M74" s="22">
        <v>217.76931461014371</v>
      </c>
      <c r="N74" s="22">
        <v>13430.32727272728</v>
      </c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</row>
    <row r="75" spans="2:29" x14ac:dyDescent="0.25">
      <c r="B75" s="37">
        <v>71</v>
      </c>
      <c r="D75" s="9">
        <v>8.3082001689920784</v>
      </c>
      <c r="E75" s="9">
        <v>8.5466867787522371</v>
      </c>
      <c r="F75" s="9">
        <v>238.24276446887043</v>
      </c>
      <c r="G75" s="9">
        <v>245.08151510587655</v>
      </c>
      <c r="H75" s="9">
        <v>1046.9858758994942</v>
      </c>
      <c r="I75" s="24"/>
      <c r="J75" s="9">
        <v>8.5794395047436751</v>
      </c>
      <c r="K75" s="9">
        <v>7.5942329685386598</v>
      </c>
      <c r="L75" s="22">
        <v>149.68036753113444</v>
      </c>
      <c r="M75" s="22">
        <v>217.76931461014388</v>
      </c>
      <c r="N75" s="22">
        <v>13622.189090909089</v>
      </c>
      <c r="O75" s="28"/>
      <c r="V75" s="29"/>
      <c r="W75" s="29"/>
      <c r="X75" s="29"/>
      <c r="Y75" s="29"/>
      <c r="Z75" s="29"/>
      <c r="AA75" s="29"/>
      <c r="AB75" s="29"/>
    </row>
    <row r="76" spans="2:29" x14ac:dyDescent="0.25">
      <c r="B76" s="37">
        <v>72</v>
      </c>
      <c r="D76" s="9">
        <v>8.6964785519445797</v>
      </c>
      <c r="E76" s="9">
        <v>8.9383549980818522</v>
      </c>
      <c r="F76" s="9">
        <v>245.91331872660038</v>
      </c>
      <c r="G76" s="9">
        <v>252.75294228642761</v>
      </c>
      <c r="H76" s="9">
        <v>1061.8676275680166</v>
      </c>
      <c r="I76" s="24"/>
      <c r="J76" s="9">
        <v>8.7002766808668142</v>
      </c>
      <c r="K76" s="9">
        <v>7.7011939962645517</v>
      </c>
      <c r="L76" s="22">
        <v>149.68036753113441</v>
      </c>
      <c r="M76" s="22">
        <v>217.76931461014371</v>
      </c>
      <c r="N76" s="22">
        <v>13814.050909090894</v>
      </c>
      <c r="V76" s="29"/>
      <c r="W76" s="29"/>
      <c r="X76" s="29"/>
      <c r="Y76" s="29"/>
      <c r="Z76" s="29"/>
      <c r="AA76" s="29"/>
      <c r="AB76" s="29"/>
    </row>
    <row r="77" spans="2:29" x14ac:dyDescent="0.25">
      <c r="B77" s="37">
        <v>73</v>
      </c>
      <c r="D77" s="9">
        <v>8.8190522122231272</v>
      </c>
      <c r="E77" s="9">
        <v>9.064288769309508</v>
      </c>
      <c r="F77" s="9">
        <v>245.96322048757148</v>
      </c>
      <c r="G77" s="9">
        <v>252.80286401283016</v>
      </c>
      <c r="H77" s="9">
        <v>1076.6189305968544</v>
      </c>
      <c r="I77" s="24"/>
      <c r="J77" s="9">
        <v>8.8211138569899727</v>
      </c>
      <c r="K77" s="9">
        <v>7.8081550239904507</v>
      </c>
      <c r="L77" s="22">
        <v>149.68036753113438</v>
      </c>
      <c r="M77" s="22">
        <v>217.76931461014371</v>
      </c>
      <c r="N77" s="22">
        <v>14005.912727272733</v>
      </c>
      <c r="V77" s="29"/>
      <c r="W77" s="29"/>
      <c r="X77" s="29"/>
      <c r="Y77" s="29"/>
      <c r="Z77" s="29"/>
      <c r="AA77" s="29"/>
      <c r="AB77" s="29"/>
    </row>
    <row r="78" spans="2:29" x14ac:dyDescent="0.25">
      <c r="B78" s="37">
        <v>74</v>
      </c>
      <c r="D78" s="9">
        <v>8.9400880908083646</v>
      </c>
      <c r="E78" s="9">
        <v>9.1886843863493795</v>
      </c>
      <c r="F78" s="9">
        <v>245.96946442339004</v>
      </c>
      <c r="G78" s="9">
        <v>252.80911712599928</v>
      </c>
      <c r="H78" s="9">
        <v>1091.3685989512476</v>
      </c>
      <c r="I78" s="24"/>
      <c r="J78" s="9">
        <v>8.9419510331131207</v>
      </c>
      <c r="K78" s="9">
        <v>7.9151160517163452</v>
      </c>
      <c r="L78" s="22">
        <v>149.68036753113444</v>
      </c>
      <c r="M78" s="22">
        <v>217.76931461014382</v>
      </c>
      <c r="N78" s="22">
        <v>14197.774545454538</v>
      </c>
      <c r="V78" s="29"/>
      <c r="W78" s="29"/>
      <c r="X78" s="29"/>
      <c r="Y78" s="29"/>
      <c r="Z78" s="29"/>
      <c r="AA78" s="29"/>
      <c r="AB78" s="29"/>
    </row>
    <row r="79" spans="2:29" x14ac:dyDescent="0.25">
      <c r="B79" s="37">
        <v>75</v>
      </c>
      <c r="D79" s="9">
        <v>9.0572805101230234</v>
      </c>
      <c r="E79" s="9">
        <v>9.3092361992163823</v>
      </c>
      <c r="F79" s="9">
        <v>245.87120634578102</v>
      </c>
      <c r="G79" s="9">
        <v>252.71085861820745</v>
      </c>
      <c r="H79" s="9">
        <v>1106.1167537181946</v>
      </c>
      <c r="I79" s="24"/>
      <c r="J79" s="9">
        <v>9.0627882092362686</v>
      </c>
      <c r="K79" s="9">
        <v>8.0220770794422407</v>
      </c>
      <c r="L79" s="22">
        <v>149.68036753113441</v>
      </c>
      <c r="M79" s="22">
        <v>217.76931461014371</v>
      </c>
      <c r="N79" s="22">
        <v>14389.636363636377</v>
      </c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76</v>
      </c>
      <c r="D80" s="9">
        <v>9.181939393671982</v>
      </c>
      <c r="E80" s="9">
        <v>9.4372551937144475</v>
      </c>
      <c r="F80" s="9">
        <v>245.97555358839315</v>
      </c>
      <c r="G80" s="9">
        <v>252.81522466034451</v>
      </c>
      <c r="H80" s="9">
        <v>1120.8680567470319</v>
      </c>
      <c r="I80" s="24"/>
      <c r="J80" s="9">
        <v>9.183625385359429</v>
      </c>
      <c r="K80" s="9">
        <v>8.1290381071681388</v>
      </c>
      <c r="L80" s="22">
        <v>149.68036753113438</v>
      </c>
      <c r="M80" s="22">
        <v>217.76931461014377</v>
      </c>
      <c r="N80" s="22">
        <v>14581.498181818175</v>
      </c>
      <c r="V80" s="29"/>
      <c r="W80" s="29"/>
      <c r="X80" s="29"/>
      <c r="Y80" s="29"/>
      <c r="Z80" s="29"/>
      <c r="AA80" s="29"/>
      <c r="AC80" s="29"/>
    </row>
    <row r="81" spans="2:29" x14ac:dyDescent="0.25">
      <c r="B81" s="37">
        <v>77</v>
      </c>
      <c r="D81" s="9">
        <v>9.3009932744368378</v>
      </c>
      <c r="E81" s="9">
        <v>9.5596682748863611</v>
      </c>
      <c r="F81" s="9">
        <v>245.92898777589852</v>
      </c>
      <c r="G81" s="9">
        <v>252.76865308329366</v>
      </c>
      <c r="H81" s="9">
        <v>1135.6153639050053</v>
      </c>
      <c r="I81" s="24"/>
      <c r="J81" s="9">
        <v>9.304462561482568</v>
      </c>
      <c r="K81" s="9">
        <v>8.2359991348940369</v>
      </c>
      <c r="L81" s="22">
        <v>149.68036753113441</v>
      </c>
      <c r="M81" s="22">
        <v>217.76931461014374</v>
      </c>
      <c r="N81" s="22">
        <v>14773.36000000001</v>
      </c>
      <c r="V81" s="29"/>
      <c r="W81" s="29"/>
      <c r="X81" s="29"/>
      <c r="Y81" s="29"/>
      <c r="Z81" s="29"/>
      <c r="AA81" s="29"/>
      <c r="AC81" s="29"/>
    </row>
    <row r="82" spans="2:29" x14ac:dyDescent="0.25">
      <c r="B82" s="37">
        <v>78</v>
      </c>
      <c r="D82" s="9">
        <v>9.4210999852211241</v>
      </c>
      <c r="E82" s="9">
        <v>9.6831351931923884</v>
      </c>
      <c r="F82" s="9">
        <v>245.91109710045288</v>
      </c>
      <c r="G82" s="9">
        <v>252.75078307897365</v>
      </c>
      <c r="H82" s="9">
        <v>1150.3670907383289</v>
      </c>
      <c r="I82" s="24"/>
      <c r="J82" s="9">
        <v>9.4252997376057248</v>
      </c>
      <c r="K82" s="9">
        <v>8.3429601626199297</v>
      </c>
      <c r="L82" s="22">
        <v>149.68036753113446</v>
      </c>
      <c r="M82" s="22">
        <v>217.76931461014377</v>
      </c>
      <c r="N82" s="22">
        <v>14965.221818181817</v>
      </c>
      <c r="V82" s="29"/>
      <c r="W82" s="29"/>
      <c r="X82" s="29"/>
      <c r="Y82" s="29"/>
      <c r="Z82" s="29"/>
      <c r="AA82" s="29"/>
      <c r="AC82" s="29"/>
    </row>
    <row r="83" spans="2:29" x14ac:dyDescent="0.25">
      <c r="B83" s="37">
        <v>79</v>
      </c>
      <c r="D83" s="9">
        <v>9.5418190750764467</v>
      </c>
      <c r="E83" s="9">
        <v>9.807213414474317</v>
      </c>
      <c r="F83" s="9">
        <v>245.90944143803912</v>
      </c>
      <c r="G83" s="9">
        <v>252.74911983150363</v>
      </c>
      <c r="H83" s="9">
        <v>1165.1140951788107</v>
      </c>
      <c r="I83" s="24"/>
      <c r="J83" s="9">
        <v>9.5461369137288727</v>
      </c>
      <c r="K83" s="9">
        <v>8.4499211903458296</v>
      </c>
      <c r="L83" s="22">
        <v>149.68036753113441</v>
      </c>
      <c r="M83" s="22">
        <v>217.76931461014377</v>
      </c>
      <c r="N83" s="22">
        <v>15157.083636363623</v>
      </c>
      <c r="V83" s="29"/>
      <c r="W83" s="29"/>
      <c r="X83" s="29"/>
      <c r="Y83" s="29"/>
      <c r="Z83" s="29"/>
      <c r="AA83" s="29"/>
      <c r="AC83" s="29"/>
    </row>
    <row r="84" spans="2:29" x14ac:dyDescent="0.25">
      <c r="B84" s="37">
        <v>80</v>
      </c>
      <c r="D84" s="9">
        <v>9.6646386446700916</v>
      </c>
      <c r="E84" s="9">
        <v>9.9333937020451017</v>
      </c>
      <c r="F84" s="9">
        <v>245.96128355717804</v>
      </c>
      <c r="G84" s="9">
        <v>252.80099493230489</v>
      </c>
      <c r="H84" s="9">
        <v>1179.8680621215594</v>
      </c>
      <c r="I84" s="24"/>
      <c r="J84" s="9">
        <v>9.6669740898520189</v>
      </c>
      <c r="K84" s="9">
        <v>8.5568822180717277</v>
      </c>
      <c r="L84" s="22">
        <v>149.68036753113441</v>
      </c>
      <c r="M84" s="22">
        <v>217.76931461014377</v>
      </c>
      <c r="N84" s="22">
        <v>15348.945454545461</v>
      </c>
      <c r="V84" s="29"/>
      <c r="W84" s="29"/>
      <c r="X84" s="29"/>
      <c r="Y84" s="29"/>
      <c r="Z84" s="29"/>
      <c r="AA84" s="29"/>
      <c r="AC84" s="29"/>
    </row>
    <row r="85" spans="2:29" x14ac:dyDescent="0.25">
      <c r="B85" s="37">
        <v>81</v>
      </c>
      <c r="D85" s="9">
        <v>9.7840012203366147</v>
      </c>
      <c r="E85" s="9">
        <v>10.056115409138219</v>
      </c>
      <c r="F85" s="9">
        <v>245.92495263934788</v>
      </c>
      <c r="G85" s="9">
        <v>252.7646563031652</v>
      </c>
      <c r="H85" s="9">
        <v>1194.6150665620414</v>
      </c>
      <c r="I85" s="24"/>
      <c r="J85" s="9">
        <v>9.7878112659751757</v>
      </c>
      <c r="K85" s="9">
        <v>8.6638432457976187</v>
      </c>
      <c r="L85" s="22">
        <v>149.68036753113444</v>
      </c>
      <c r="M85" s="22">
        <v>217.76931461014365</v>
      </c>
      <c r="N85" s="22">
        <v>15540.807272727267</v>
      </c>
      <c r="AC85" s="29"/>
    </row>
    <row r="86" spans="2:29" x14ac:dyDescent="0.25">
      <c r="B86" s="37">
        <v>82</v>
      </c>
      <c r="D86" s="9">
        <v>9.9030612205915975</v>
      </c>
      <c r="E86" s="9">
        <v>10.17853507886738</v>
      </c>
      <c r="F86" s="9">
        <v>245.88199523054183</v>
      </c>
      <c r="G86" s="9">
        <v>252.72170473025332</v>
      </c>
      <c r="H86" s="9">
        <v>1209.3644321989445</v>
      </c>
      <c r="I86" s="24"/>
      <c r="J86" s="9">
        <v>9.9086484420983165</v>
      </c>
      <c r="K86" s="9">
        <v>8.7708042735235168</v>
      </c>
      <c r="L86" s="22">
        <v>149.68036753113444</v>
      </c>
      <c r="M86" s="22">
        <v>217.76931461014371</v>
      </c>
      <c r="N86" s="22">
        <v>15732.669090909098</v>
      </c>
      <c r="AC86" s="29"/>
    </row>
    <row r="87" spans="2:29" x14ac:dyDescent="0.25">
      <c r="B87" s="37">
        <v>83</v>
      </c>
      <c r="D87" s="9">
        <v>10.027053246803137</v>
      </c>
      <c r="E87" s="9">
        <v>10.305887367785038</v>
      </c>
      <c r="F87" s="9">
        <v>245.96105427662383</v>
      </c>
      <c r="G87" s="9">
        <v>252.80078402343355</v>
      </c>
      <c r="H87" s="9">
        <v>1224.1164012062604</v>
      </c>
      <c r="I87" s="24"/>
      <c r="J87" s="9">
        <v>10.029485618221479</v>
      </c>
      <c r="K87" s="9">
        <v>8.8777653012494167</v>
      </c>
      <c r="L87" s="22">
        <v>149.68036753113438</v>
      </c>
      <c r="M87" s="22">
        <v>217.76931461014374</v>
      </c>
      <c r="N87" s="22">
        <v>15924.530909090901</v>
      </c>
      <c r="AC87" s="29"/>
    </row>
    <row r="88" spans="2:29" x14ac:dyDescent="0.25">
      <c r="B88" s="37">
        <v>84</v>
      </c>
      <c r="D88" s="9">
        <v>10.146398707748004</v>
      </c>
      <c r="E88" s="9">
        <v>10.428592139505689</v>
      </c>
      <c r="F88" s="9">
        <v>245.92560879920842</v>
      </c>
      <c r="G88" s="9">
        <v>252.76533523841803</v>
      </c>
      <c r="H88" s="9">
        <v>1238.8641927122167</v>
      </c>
      <c r="I88" s="24"/>
      <c r="J88" s="9">
        <v>10.150322794344625</v>
      </c>
      <c r="K88" s="9">
        <v>8.9847263289753077</v>
      </c>
      <c r="L88" s="22">
        <v>149.68036753113441</v>
      </c>
      <c r="M88" s="22">
        <v>217.76931461014357</v>
      </c>
      <c r="N88" s="22">
        <v>16116.392727272741</v>
      </c>
      <c r="AC88" s="29"/>
    </row>
    <row r="89" spans="2:29" x14ac:dyDescent="0.25">
      <c r="B89" s="37">
        <v>85</v>
      </c>
      <c r="D89" s="9">
        <v>10.265020930380821</v>
      </c>
      <c r="E89" s="9">
        <v>10.550574031612689</v>
      </c>
      <c r="F89" s="9">
        <v>245.87367391380451</v>
      </c>
      <c r="G89" s="9">
        <v>252.71340571498993</v>
      </c>
      <c r="H89" s="9">
        <v>1253.6135583491223</v>
      </c>
      <c r="I89" s="24"/>
      <c r="J89" s="9">
        <v>10.271159970467764</v>
      </c>
      <c r="K89" s="9">
        <v>9.0916873567012075</v>
      </c>
      <c r="L89" s="22">
        <v>149.68036753113444</v>
      </c>
      <c r="M89" s="22">
        <v>217.76931461014379</v>
      </c>
      <c r="N89" s="22">
        <v>16308.254545454545</v>
      </c>
      <c r="AC89" s="29"/>
    </row>
    <row r="90" spans="2:29" x14ac:dyDescent="0.25">
      <c r="B90" s="37">
        <v>86</v>
      </c>
      <c r="D90" s="9">
        <v>10.389426853628787</v>
      </c>
      <c r="E90" s="9">
        <v>10.678340217566765</v>
      </c>
      <c r="F90" s="9">
        <v>245.95987046719503</v>
      </c>
      <c r="G90" s="9">
        <v>252.79962154986487</v>
      </c>
      <c r="H90" s="9">
        <v>1268.3655273564357</v>
      </c>
      <c r="I90" s="24"/>
      <c r="J90" s="9">
        <v>10.391997146590928</v>
      </c>
      <c r="K90" s="9">
        <v>9.1986483844271039</v>
      </c>
      <c r="L90" s="22">
        <v>149.68036753113444</v>
      </c>
      <c r="M90" s="22">
        <v>217.76931461014374</v>
      </c>
      <c r="N90" s="22">
        <v>16500.116363636353</v>
      </c>
    </row>
    <row r="91" spans="2:29" x14ac:dyDescent="0.25">
      <c r="B91" s="37">
        <v>87</v>
      </c>
      <c r="D91" s="9">
        <v>10.508805788467866</v>
      </c>
      <c r="E91" s="9">
        <v>10.801078283832442</v>
      </c>
      <c r="F91" s="9">
        <v>245.92644420869567</v>
      </c>
      <c r="G91" s="9">
        <v>252.76618765546195</v>
      </c>
      <c r="H91" s="9">
        <v>1283.1125317969211</v>
      </c>
      <c r="I91" s="24"/>
      <c r="J91" s="9">
        <v>10.51283432271407</v>
      </c>
      <c r="K91" s="9">
        <v>9.3056094121529984</v>
      </c>
      <c r="L91" s="22">
        <v>149.68036753113438</v>
      </c>
      <c r="M91" s="22">
        <v>217.76931461014368</v>
      </c>
      <c r="N91" s="22">
        <v>16691.978181818191</v>
      </c>
    </row>
    <row r="92" spans="2:29" x14ac:dyDescent="0.25">
      <c r="B92" s="37">
        <v>88</v>
      </c>
      <c r="D92" s="9">
        <v>10.627588835086959</v>
      </c>
      <c r="E92" s="9">
        <v>10.923221455196735</v>
      </c>
      <c r="F92" s="9">
        <v>245.87999116265624</v>
      </c>
      <c r="G92" s="9">
        <v>252.71975012849038</v>
      </c>
      <c r="H92" s="9">
        <v>1297.8638953692564</v>
      </c>
      <c r="I92" s="24"/>
      <c r="J92" s="9">
        <v>10.633671498837233</v>
      </c>
      <c r="K92" s="9">
        <v>9.4125704398788983</v>
      </c>
      <c r="L92" s="22">
        <v>149.68036753113438</v>
      </c>
      <c r="M92" s="22">
        <v>217.76931461014374</v>
      </c>
      <c r="N92" s="22">
        <v>16883.839999999989</v>
      </c>
    </row>
    <row r="93" spans="2:29" x14ac:dyDescent="0.25">
      <c r="B93" s="37">
        <v>89</v>
      </c>
      <c r="D93" s="9">
        <v>10.750056476688391</v>
      </c>
      <c r="E93" s="9">
        <v>11.049048821456701</v>
      </c>
      <c r="F93" s="9">
        <v>245.91887099857382</v>
      </c>
      <c r="G93" s="9">
        <v>252.75863598232857</v>
      </c>
      <c r="H93" s="9">
        <v>1312.6135031801518</v>
      </c>
      <c r="I93" s="24"/>
      <c r="J93" s="9">
        <v>10.754508674960373</v>
      </c>
      <c r="K93" s="9">
        <v>9.5195314676047911</v>
      </c>
      <c r="L93" s="22">
        <v>149.68036753113441</v>
      </c>
      <c r="M93" s="22">
        <v>217.76931461014371</v>
      </c>
      <c r="N93" s="22">
        <v>17075.701818181828</v>
      </c>
    </row>
    <row r="94" spans="2:29" x14ac:dyDescent="0.25">
      <c r="B94" s="37">
        <v>90</v>
      </c>
      <c r="D94" s="9">
        <v>10.873673218883301</v>
      </c>
      <c r="E94" s="9">
        <v>11.176025771173366</v>
      </c>
      <c r="F94" s="9">
        <v>245.98288164868586</v>
      </c>
      <c r="G94" s="9">
        <v>252.82266343990131</v>
      </c>
      <c r="H94" s="9">
        <v>1327.3652300134754</v>
      </c>
      <c r="I94" s="24"/>
      <c r="J94" s="9">
        <v>10.875345851083514</v>
      </c>
      <c r="K94" s="9">
        <v>9.6264924953306892</v>
      </c>
      <c r="L94" s="22">
        <v>149.68036753113438</v>
      </c>
      <c r="M94" s="22">
        <v>217.76931461014371</v>
      </c>
      <c r="N94" s="22">
        <v>17267.563636363633</v>
      </c>
    </row>
    <row r="95" spans="2:29" x14ac:dyDescent="0.25">
      <c r="B95" s="37">
        <v>91</v>
      </c>
      <c r="D95" s="9">
        <v>10.990692669239191</v>
      </c>
      <c r="E95" s="9">
        <v>11.296404352955857</v>
      </c>
      <c r="F95" s="9">
        <v>245.89788239101193</v>
      </c>
      <c r="G95" s="9">
        <v>252.73765654451148</v>
      </c>
      <c r="H95" s="9">
        <v>1342.1122344539585</v>
      </c>
      <c r="I95" s="24"/>
      <c r="J95" s="9">
        <v>10.996183027206678</v>
      </c>
      <c r="K95" s="9">
        <v>9.7334535230565891</v>
      </c>
      <c r="L95" s="22">
        <v>149.68036753113438</v>
      </c>
      <c r="M95" s="22">
        <v>217.76931461014374</v>
      </c>
      <c r="N95" s="22">
        <v>17459.425454545435</v>
      </c>
    </row>
    <row r="96" spans="2:29" x14ac:dyDescent="0.25">
      <c r="B96" s="37">
        <v>92</v>
      </c>
      <c r="D96" s="9">
        <v>11.111264865324427</v>
      </c>
      <c r="E96" s="9">
        <v>11.420335928797344</v>
      </c>
      <c r="F96" s="9">
        <v>245.89335354586908</v>
      </c>
      <c r="G96" s="9">
        <v>252.73312572324883</v>
      </c>
      <c r="H96" s="9">
        <v>1356.8603286774041</v>
      </c>
      <c r="I96" s="24"/>
      <c r="J96" s="9">
        <v>11.117020203329819</v>
      </c>
      <c r="K96" s="9">
        <v>9.8404145507824836</v>
      </c>
      <c r="L96" s="22">
        <v>149.68036753113438</v>
      </c>
      <c r="M96" s="22">
        <v>217.76931461014371</v>
      </c>
      <c r="N96" s="22">
        <v>17651.28727272727</v>
      </c>
    </row>
    <row r="97" spans="2:14" x14ac:dyDescent="0.25">
      <c r="B97" s="37">
        <v>93</v>
      </c>
      <c r="D97" s="9">
        <v>11.233256780805185</v>
      </c>
      <c r="E97" s="9">
        <v>11.545688038003753</v>
      </c>
      <c r="F97" s="9">
        <v>245.92000278756075</v>
      </c>
      <c r="G97" s="9">
        <v>252.75979085084811</v>
      </c>
      <c r="H97" s="9">
        <v>1371.6119949672302</v>
      </c>
      <c r="I97" s="24"/>
      <c r="J97" s="9">
        <v>11.237857379452983</v>
      </c>
      <c r="K97" s="9">
        <v>9.9473755785083782</v>
      </c>
      <c r="L97" s="22">
        <v>149.68036753113438</v>
      </c>
      <c r="M97" s="22">
        <v>217.76931461014368</v>
      </c>
      <c r="N97" s="22">
        <v>17843.149090909083</v>
      </c>
    </row>
    <row r="98" spans="2:14" x14ac:dyDescent="0.25">
      <c r="B98" s="37">
        <v>94</v>
      </c>
      <c r="D98" s="9">
        <v>11.353223817174637</v>
      </c>
      <c r="E98" s="9">
        <v>11.669014743847377</v>
      </c>
      <c r="F98" s="9">
        <v>245.90222767642956</v>
      </c>
      <c r="G98" s="9">
        <v>252.7420199327365</v>
      </c>
      <c r="H98" s="9">
        <v>1386.3613606041363</v>
      </c>
      <c r="I98" s="24"/>
      <c r="J98" s="9">
        <v>11.358694555576124</v>
      </c>
      <c r="K98" s="9">
        <v>10.054336606234274</v>
      </c>
      <c r="L98" s="22">
        <v>149.68036753113446</v>
      </c>
      <c r="M98" s="22">
        <v>217.76931461014374</v>
      </c>
      <c r="N98" s="22">
        <v>18035.010909090921</v>
      </c>
    </row>
    <row r="99" spans="2:14" x14ac:dyDescent="0.25">
      <c r="B99" s="37">
        <v>95</v>
      </c>
      <c r="D99" s="9">
        <v>11.473347854502292</v>
      </c>
      <c r="E99" s="9">
        <v>11.792498519629675</v>
      </c>
      <c r="F99" s="9">
        <v>245.88819150502223</v>
      </c>
      <c r="G99" s="9">
        <v>252.72798934441244</v>
      </c>
      <c r="H99" s="9">
        <v>1401.1110289585297</v>
      </c>
      <c r="I99" s="24"/>
      <c r="J99" s="9">
        <v>11.479531731699289</v>
      </c>
      <c r="K99" s="9">
        <v>10.161297633960176</v>
      </c>
      <c r="L99" s="22">
        <v>149.68036753113449</v>
      </c>
      <c r="M99" s="22">
        <v>217.76931461014391</v>
      </c>
      <c r="N99" s="22">
        <v>18226.872727272716</v>
      </c>
    </row>
    <row r="100" spans="2:14" x14ac:dyDescent="0.25">
      <c r="B100" s="37">
        <v>96</v>
      </c>
      <c r="D100" s="9">
        <v>11.596199437724279</v>
      </c>
      <c r="E100" s="9">
        <v>11.918710213800765</v>
      </c>
      <c r="F100" s="9">
        <v>245.93229356973481</v>
      </c>
      <c r="G100" s="9">
        <v>252.7721047757596</v>
      </c>
      <c r="H100" s="9">
        <v>1415.8623319873668</v>
      </c>
      <c r="I100" s="24"/>
      <c r="J100" s="9">
        <v>11.600368907822428</v>
      </c>
      <c r="K100" s="9">
        <v>10.268258661686074</v>
      </c>
      <c r="L100" s="22">
        <v>149.68036753113441</v>
      </c>
      <c r="M100" s="22">
        <v>217.76931461014385</v>
      </c>
      <c r="N100" s="22">
        <v>18418.73454545455</v>
      </c>
    </row>
    <row r="101" spans="2:14" x14ac:dyDescent="0.25">
      <c r="B101" s="37">
        <v>97</v>
      </c>
      <c r="D101" s="9">
        <v>11.714435216524457</v>
      </c>
      <c r="E101" s="9">
        <v>12.040305662075109</v>
      </c>
      <c r="F101" s="9">
        <v>245.87860349124298</v>
      </c>
      <c r="G101" s="9">
        <v>252.71841852202135</v>
      </c>
      <c r="H101" s="9">
        <v>1430.6116976242704</v>
      </c>
      <c r="I101" s="24"/>
      <c r="J101" s="9">
        <v>11.721206083945569</v>
      </c>
      <c r="K101" s="9">
        <v>10.375219689411965</v>
      </c>
      <c r="L101" s="22">
        <v>149.68036753113446</v>
      </c>
      <c r="M101" s="22">
        <v>217.76931461014374</v>
      </c>
      <c r="N101" s="22">
        <v>18610.59636363637</v>
      </c>
    </row>
    <row r="102" spans="2:14" x14ac:dyDescent="0.25">
      <c r="B102" s="37">
        <v>98</v>
      </c>
      <c r="D102" s="9">
        <v>11.835426967482103</v>
      </c>
      <c r="E102" s="9">
        <v>12.16465715148739</v>
      </c>
      <c r="F102" s="9">
        <v>245.88326497873442</v>
      </c>
      <c r="G102" s="9">
        <v>252.72308518929259</v>
      </c>
      <c r="H102" s="9">
        <v>1445.3613659786633</v>
      </c>
      <c r="I102" s="24"/>
      <c r="J102" s="9">
        <v>11.842043260068735</v>
      </c>
      <c r="K102" s="9">
        <v>10.482180717137865</v>
      </c>
      <c r="L102" s="22">
        <v>149.68036753113446</v>
      </c>
      <c r="M102" s="22">
        <v>217.76931461014379</v>
      </c>
      <c r="N102" s="22">
        <v>18802.458181818172</v>
      </c>
    </row>
    <row r="103" spans="2:14" x14ac:dyDescent="0.25">
      <c r="B103" s="37">
        <v>99</v>
      </c>
      <c r="D103" s="9">
        <v>11.959368240979078</v>
      </c>
      <c r="E103" s="9">
        <v>12.291958618710023</v>
      </c>
      <c r="F103" s="9">
        <v>245.94849023260875</v>
      </c>
      <c r="G103" s="9">
        <v>252.78832488110874</v>
      </c>
      <c r="H103" s="9">
        <v>1460.1130322684892</v>
      </c>
      <c r="I103" s="24"/>
      <c r="J103" s="9">
        <v>11.962880436191872</v>
      </c>
      <c r="K103" s="9">
        <v>10.589141744863763</v>
      </c>
      <c r="L103" s="22">
        <v>149.68036753113441</v>
      </c>
      <c r="M103" s="22">
        <v>217.76931461014382</v>
      </c>
      <c r="N103" s="22">
        <v>18994.320000000003</v>
      </c>
    </row>
    <row r="104" spans="2:14" x14ac:dyDescent="0.25">
      <c r="B104" s="37">
        <v>100</v>
      </c>
      <c r="D104" s="9">
        <v>12.078057754397637</v>
      </c>
      <c r="E104" s="9">
        <v>12.414007718826209</v>
      </c>
      <c r="F104" s="9">
        <v>245.90548678508011</v>
      </c>
      <c r="G104" s="9">
        <v>252.74532322386179</v>
      </c>
      <c r="H104" s="9">
        <v>1474.8620346444036</v>
      </c>
      <c r="I104" s="24"/>
      <c r="J104" s="9">
        <v>12.08371761231504</v>
      </c>
      <c r="K104" s="9">
        <v>10.696102772589656</v>
      </c>
      <c r="L104" s="22">
        <v>149.68036753113441</v>
      </c>
      <c r="M104" s="22">
        <v>217.76931461014368</v>
      </c>
      <c r="N104" s="22">
        <v>19186.181818181809</v>
      </c>
    </row>
    <row r="105" spans="2:14" x14ac:dyDescent="0.25">
      <c r="B105" s="37">
        <v>101</v>
      </c>
      <c r="D105" s="9">
        <v>12.199483254112911</v>
      </c>
      <c r="E105" s="9">
        <v>12.538792681074288</v>
      </c>
      <c r="F105" s="9">
        <v>245.91848719513203</v>
      </c>
      <c r="G105" s="9">
        <v>252.75832288581651</v>
      </c>
      <c r="H105" s="9">
        <v>1489.6104921288386</v>
      </c>
      <c r="I105" s="24"/>
      <c r="J105" s="9">
        <v>12.204554788438182</v>
      </c>
      <c r="K105" s="9">
        <v>10.803063800315554</v>
      </c>
      <c r="L105" s="22">
        <v>149.68036753113438</v>
      </c>
      <c r="M105" s="22">
        <v>217.76931461014377</v>
      </c>
      <c r="N105" s="22">
        <v>19378.04363636364</v>
      </c>
    </row>
    <row r="106" spans="2:14" x14ac:dyDescent="0.25">
      <c r="B106" s="37">
        <v>102</v>
      </c>
      <c r="D106" s="9">
        <v>12.321422777716593</v>
      </c>
      <c r="E106" s="9">
        <v>12.664092398403616</v>
      </c>
      <c r="F106" s="9">
        <v>245.9414928578897</v>
      </c>
      <c r="G106" s="9">
        <v>252.78134241010443</v>
      </c>
      <c r="H106" s="9">
        <v>1504.3621584186637</v>
      </c>
      <c r="I106" s="24"/>
      <c r="J106" s="9">
        <v>12.325391964561319</v>
      </c>
      <c r="K106" s="9">
        <v>10.910024828041449</v>
      </c>
      <c r="L106" s="22">
        <v>149.68036753113429</v>
      </c>
      <c r="M106" s="22">
        <v>217.76931461014368</v>
      </c>
      <c r="N106" s="22">
        <v>19569.905454545456</v>
      </c>
    </row>
    <row r="107" spans="2:14" x14ac:dyDescent="0.25">
      <c r="B107" s="37">
        <v>103</v>
      </c>
      <c r="D107" s="9">
        <v>12.441393425022698</v>
      </c>
      <c r="E107" s="9">
        <v>12.787422715183899</v>
      </c>
      <c r="F107" s="9">
        <v>245.92513364660493</v>
      </c>
      <c r="G107" s="9">
        <v>252.76498642847918</v>
      </c>
      <c r="H107" s="9">
        <v>1519.1115240555669</v>
      </c>
      <c r="I107" s="24"/>
      <c r="J107" s="9">
        <v>12.446229140684483</v>
      </c>
      <c r="K107" s="9">
        <v>11.016985855767341</v>
      </c>
      <c r="L107" s="22">
        <v>149.68036753113438</v>
      </c>
      <c r="M107" s="22">
        <v>217.7693146101436</v>
      </c>
      <c r="N107" s="22">
        <v>19761.767272727287</v>
      </c>
    </row>
    <row r="108" spans="2:14" x14ac:dyDescent="0.25">
      <c r="B108" s="37">
        <v>104</v>
      </c>
      <c r="D108" s="9">
        <v>12.558400287224282</v>
      </c>
      <c r="E108" s="9">
        <v>12.907788695015991</v>
      </c>
      <c r="F108" s="9">
        <v>245.85106813183978</v>
      </c>
      <c r="G108" s="9">
        <v>252.69091327802917</v>
      </c>
      <c r="H108" s="9">
        <v>1533.8584679525554</v>
      </c>
      <c r="I108" s="24"/>
      <c r="J108" s="9">
        <v>12.567066316807626</v>
      </c>
      <c r="K108" s="9">
        <v>11.123946883493236</v>
      </c>
      <c r="L108" s="22">
        <v>149.68036753113438</v>
      </c>
      <c r="M108" s="22">
        <v>217.7693146101436</v>
      </c>
      <c r="N108" s="22">
        <v>19953.629090909089</v>
      </c>
    </row>
    <row r="109" spans="2:14" x14ac:dyDescent="0.25">
      <c r="B109" s="37">
        <v>105</v>
      </c>
      <c r="D109" s="9">
        <v>12.685587368308898</v>
      </c>
      <c r="E109" s="9">
        <v>13.038336507873836</v>
      </c>
      <c r="F109" s="9">
        <v>245.97580965507595</v>
      </c>
      <c r="G109" s="9">
        <v>252.81567860953842</v>
      </c>
      <c r="H109" s="9">
        <v>1548.6124954387972</v>
      </c>
      <c r="I109" s="24"/>
      <c r="J109" s="9">
        <v>12.68790349293079</v>
      </c>
      <c r="K109" s="9">
        <v>11.230907911219139</v>
      </c>
      <c r="L109" s="22">
        <v>149.68036753113438</v>
      </c>
      <c r="M109" s="22">
        <v>217.76931461014371</v>
      </c>
      <c r="N109" s="22">
        <v>20145.490909090891</v>
      </c>
    </row>
    <row r="110" spans="2:14" x14ac:dyDescent="0.25">
      <c r="B110" s="37">
        <v>106</v>
      </c>
      <c r="D110" s="9">
        <v>12.801178301193069</v>
      </c>
      <c r="E110" s="9">
        <v>13.157286572184608</v>
      </c>
      <c r="F110" s="9">
        <v>245.87546741499457</v>
      </c>
      <c r="G110" s="9">
        <v>252.71532899025513</v>
      </c>
      <c r="H110" s="9">
        <v>1563.359499879283</v>
      </c>
      <c r="I110" s="24"/>
      <c r="J110" s="9">
        <v>12.808740669053927</v>
      </c>
      <c r="K110" s="9">
        <v>11.337868938945034</v>
      </c>
      <c r="L110" s="22">
        <v>149.68036753113438</v>
      </c>
      <c r="M110" s="22">
        <v>217.76931461014374</v>
      </c>
      <c r="N110" s="22">
        <v>20337.352727272719</v>
      </c>
    </row>
    <row r="111" spans="2:14" x14ac:dyDescent="0.25">
      <c r="B111" s="37">
        <v>107</v>
      </c>
      <c r="D111" s="9">
        <v>12.922969525581944</v>
      </c>
      <c r="E111" s="9">
        <v>13.282438073075683</v>
      </c>
      <c r="F111" s="9">
        <v>245.89497830104986</v>
      </c>
      <c r="G111" s="9">
        <v>252.73485442324497</v>
      </c>
      <c r="H111" s="9">
        <v>1578.1115294300932</v>
      </c>
      <c r="I111" s="24"/>
      <c r="J111" s="9">
        <v>12.92957784517707</v>
      </c>
      <c r="K111" s="9">
        <v>11.444829966670932</v>
      </c>
      <c r="L111" s="22">
        <v>149.68036753113435</v>
      </c>
      <c r="M111" s="22">
        <v>217.76931461014371</v>
      </c>
      <c r="N111" s="22">
        <v>20529.214545454543</v>
      </c>
    </row>
    <row r="112" spans="2:14" x14ac:dyDescent="0.25">
      <c r="B112" s="37">
        <v>108</v>
      </c>
      <c r="D112" s="9">
        <v>13.045197790590919</v>
      </c>
      <c r="E112" s="9">
        <v>13.408025910986197</v>
      </c>
      <c r="F112" s="9">
        <v>245.92236677314284</v>
      </c>
      <c r="G112" s="9">
        <v>252.76224390891264</v>
      </c>
      <c r="H112" s="9">
        <v>1592.8604712625145</v>
      </c>
      <c r="I112" s="24"/>
      <c r="J112" s="9">
        <v>13.050415021300237</v>
      </c>
      <c r="K112" s="9">
        <v>11.55179099439683</v>
      </c>
      <c r="L112" s="22">
        <v>149.68036753113438</v>
      </c>
      <c r="M112" s="22">
        <v>217.76931461014374</v>
      </c>
      <c r="N112" s="22">
        <v>20721.076363636374</v>
      </c>
    </row>
    <row r="113" spans="2:14" x14ac:dyDescent="0.25">
      <c r="B113" s="37">
        <v>109</v>
      </c>
      <c r="D113" s="9">
        <v>13.165298665867585</v>
      </c>
      <c r="E113" s="9">
        <v>13.531486993784609</v>
      </c>
      <c r="F113" s="9">
        <v>245.90951601540496</v>
      </c>
      <c r="G113" s="9">
        <v>252.74940599997689</v>
      </c>
      <c r="H113" s="9">
        <v>1607.6121980958378</v>
      </c>
      <c r="I113" s="24"/>
      <c r="J113" s="9">
        <v>13.171252197423376</v>
      </c>
      <c r="K113" s="9">
        <v>11.658752022122725</v>
      </c>
      <c r="L113" s="22">
        <v>149.68036753113438</v>
      </c>
      <c r="M113" s="22">
        <v>217.76931461014368</v>
      </c>
      <c r="N113" s="22">
        <v>20912.938181818176</v>
      </c>
    </row>
    <row r="114" spans="2:14" x14ac:dyDescent="0.25">
      <c r="B114" s="37">
        <v>110</v>
      </c>
      <c r="D114" s="9">
        <v>13.281072792574102</v>
      </c>
      <c r="E114" s="9">
        <v>13.650620044976348</v>
      </c>
      <c r="F114" s="9">
        <v>245.81681595264649</v>
      </c>
      <c r="G114" s="9">
        <v>252.65669480493025</v>
      </c>
      <c r="H114" s="9">
        <v>1622.3582943838521</v>
      </c>
      <c r="I114" s="24"/>
      <c r="J114" s="9">
        <v>13.29208937354654</v>
      </c>
      <c r="K114" s="9">
        <v>11.765713049848625</v>
      </c>
      <c r="L114" s="22">
        <v>149.68036753113438</v>
      </c>
      <c r="M114" s="22">
        <v>217.76931461014379</v>
      </c>
      <c r="N114" s="22">
        <v>21104.800000000003</v>
      </c>
    </row>
    <row r="115" spans="2:14" x14ac:dyDescent="0.25">
      <c r="B115" s="37">
        <v>111</v>
      </c>
      <c r="D115" s="9">
        <v>13.407348556757556</v>
      </c>
      <c r="E115" s="9">
        <v>13.780256540933037</v>
      </c>
      <c r="F115" s="9">
        <v>245.91840783865459</v>
      </c>
      <c r="G115" s="9">
        <v>252.75830890861934</v>
      </c>
      <c r="H115" s="9">
        <v>1637.1123218700975</v>
      </c>
      <c r="I115" s="24"/>
      <c r="J115" s="9">
        <v>13.412926549669681</v>
      </c>
      <c r="K115" s="9">
        <v>11.872674077574521</v>
      </c>
      <c r="L115" s="22">
        <v>149.68036753113438</v>
      </c>
      <c r="M115" s="22">
        <v>217.76931461014377</v>
      </c>
      <c r="N115" s="22">
        <v>21296.661818181801</v>
      </c>
    </row>
    <row r="116" spans="2:14" x14ac:dyDescent="0.25">
      <c r="B116" s="37">
        <v>112</v>
      </c>
      <c r="D116" s="9">
        <v>13.524813354740481</v>
      </c>
      <c r="E116" s="9">
        <v>13.901080925613586</v>
      </c>
      <c r="F116" s="9">
        <v>245.85801726037576</v>
      </c>
      <c r="G116" s="9">
        <v>252.69791933575746</v>
      </c>
      <c r="H116" s="9">
        <v>1651.8613242460121</v>
      </c>
      <c r="I116" s="24"/>
      <c r="J116" s="9">
        <v>13.53376372579282</v>
      </c>
      <c r="K116" s="9">
        <v>11.979635105300417</v>
      </c>
      <c r="L116" s="22">
        <v>149.68036753113435</v>
      </c>
      <c r="M116" s="22">
        <v>217.76931461014374</v>
      </c>
      <c r="N116" s="22">
        <v>21488.523636363636</v>
      </c>
    </row>
    <row r="117" spans="2:14" x14ac:dyDescent="0.25">
      <c r="B117" s="37">
        <v>113</v>
      </c>
      <c r="D117" s="9">
        <v>13.643126611675674</v>
      </c>
      <c r="E117" s="9">
        <v>14.022753382955838</v>
      </c>
      <c r="F117" s="9">
        <v>245.81398258569212</v>
      </c>
      <c r="G117" s="9">
        <v>252.65387868873526</v>
      </c>
      <c r="H117" s="9">
        <v>1666.6086314039856</v>
      </c>
      <c r="I117" s="24"/>
      <c r="J117" s="9">
        <v>13.654600901915986</v>
      </c>
      <c r="K117" s="9">
        <v>12.086596133026315</v>
      </c>
      <c r="L117" s="22">
        <v>149.68036753113435</v>
      </c>
      <c r="M117" s="22">
        <v>217.76931461014374</v>
      </c>
      <c r="N117" s="22">
        <v>21680.385454545463</v>
      </c>
    </row>
    <row r="118" spans="2:14" x14ac:dyDescent="0.25">
      <c r="B118" s="37">
        <v>114</v>
      </c>
      <c r="D118" s="9">
        <v>13.766859423948896</v>
      </c>
      <c r="E118" s="9">
        <v>14.149846927002292</v>
      </c>
      <c r="F118" s="9">
        <v>245.86751032236157</v>
      </c>
      <c r="G118" s="9">
        <v>252.70742790708741</v>
      </c>
      <c r="H118" s="9">
        <v>1681.3626588902309</v>
      </c>
      <c r="I118" s="24"/>
      <c r="J118" s="9">
        <v>13.775438078039123</v>
      </c>
      <c r="K118" s="9">
        <v>12.193557160752206</v>
      </c>
      <c r="L118" s="22">
        <v>149.68036753113444</v>
      </c>
      <c r="M118" s="22">
        <v>217.76931461014374</v>
      </c>
      <c r="N118" s="22">
        <v>21872.247272727258</v>
      </c>
    </row>
    <row r="119" spans="2:14" x14ac:dyDescent="0.25">
      <c r="B119" s="37">
        <v>115</v>
      </c>
      <c r="D119" s="9">
        <v>13.884199202106545</v>
      </c>
      <c r="E119" s="9">
        <v>14.27054583658653</v>
      </c>
      <c r="F119" s="9">
        <v>245.80692437702413</v>
      </c>
      <c r="G119" s="9">
        <v>252.64683473717878</v>
      </c>
      <c r="H119" s="9">
        <v>1696.1096633307136</v>
      </c>
      <c r="I119" s="24"/>
      <c r="J119" s="9">
        <v>13.896275254162292</v>
      </c>
      <c r="K119" s="9">
        <v>12.300518188478106</v>
      </c>
      <c r="L119" s="22">
        <v>149.68036753113444</v>
      </c>
      <c r="M119" s="22">
        <v>217.76931461014379</v>
      </c>
      <c r="N119" s="22">
        <v>22064.109090909082</v>
      </c>
    </row>
    <row r="120" spans="2:14" x14ac:dyDescent="0.25">
      <c r="B120" s="37">
        <v>116</v>
      </c>
      <c r="D120" s="9">
        <v>14.004303274824812</v>
      </c>
      <c r="E120" s="9">
        <v>14.394010103030462</v>
      </c>
      <c r="F120" s="9">
        <v>245.79590040886904</v>
      </c>
      <c r="G120" s="9">
        <v>252.63582231390868</v>
      </c>
      <c r="H120" s="9">
        <v>1710.8613296205394</v>
      </c>
      <c r="I120" s="24"/>
      <c r="J120" s="9">
        <v>14.017112430285431</v>
      </c>
      <c r="K120" s="9">
        <v>12.407479216203997</v>
      </c>
      <c r="L120" s="22">
        <v>149.68036753113441</v>
      </c>
      <c r="M120" s="22">
        <v>217.76931461014371</v>
      </c>
      <c r="N120" s="22">
        <v>22255.970909090924</v>
      </c>
    </row>
    <row r="121" spans="2:14" x14ac:dyDescent="0.25">
      <c r="B121" s="37">
        <v>117</v>
      </c>
      <c r="D121" s="9">
        <v>14.129009118581525</v>
      </c>
      <c r="E121" s="9">
        <v>14.522075602465261</v>
      </c>
      <c r="F121" s="9">
        <v>245.86514233957814</v>
      </c>
      <c r="G121" s="9">
        <v>252.70506622935017</v>
      </c>
      <c r="H121" s="9">
        <v>1725.6106347139441</v>
      </c>
      <c r="I121" s="24"/>
      <c r="J121" s="9">
        <v>14.137949606408569</v>
      </c>
      <c r="K121" s="9">
        <v>12.514440243929897</v>
      </c>
      <c r="L121" s="22">
        <v>149.68036753113435</v>
      </c>
      <c r="M121" s="22">
        <v>217.76931461014371</v>
      </c>
      <c r="N121" s="22">
        <v>22447.832727272747</v>
      </c>
    </row>
    <row r="122" spans="2:14" x14ac:dyDescent="0.25">
      <c r="B122" s="37">
        <v>118</v>
      </c>
      <c r="D122" s="9">
        <v>14.249119631898369</v>
      </c>
      <c r="E122" s="9">
        <v>14.645546323303856</v>
      </c>
      <c r="F122" s="9">
        <v>245.85392297168977</v>
      </c>
      <c r="G122" s="9">
        <v>252.69385833405025</v>
      </c>
      <c r="H122" s="9">
        <v>1740.3623615472679</v>
      </c>
      <c r="I122" s="24"/>
      <c r="J122" s="9">
        <v>14.258786782531738</v>
      </c>
      <c r="K122" s="9">
        <v>12.621401271655794</v>
      </c>
      <c r="L122" s="22">
        <v>149.68036753113438</v>
      </c>
      <c r="M122" s="22">
        <v>217.76931461014371</v>
      </c>
      <c r="N122" s="22">
        <v>22639.694545454546</v>
      </c>
    </row>
    <row r="123" spans="2:14" x14ac:dyDescent="0.25">
      <c r="B123" s="37">
        <v>119</v>
      </c>
      <c r="D123" s="9">
        <v>14.364122918372336</v>
      </c>
      <c r="E123" s="9">
        <v>14.763908534263036</v>
      </c>
      <c r="F123" s="9">
        <v>245.75551271523392</v>
      </c>
      <c r="G123" s="9">
        <v>252.59543740591789</v>
      </c>
      <c r="H123" s="9">
        <v>1755.108457835285</v>
      </c>
      <c r="I123" s="24"/>
      <c r="J123" s="9">
        <v>14.379623958654875</v>
      </c>
      <c r="K123" s="9">
        <v>12.728362299381685</v>
      </c>
      <c r="L123" s="22">
        <v>149.68036753113441</v>
      </c>
      <c r="M123" s="22">
        <v>217.7693146101436</v>
      </c>
      <c r="N123" s="22">
        <v>22831.556363636348</v>
      </c>
    </row>
    <row r="124" spans="2:14" x14ac:dyDescent="0.25">
      <c r="B124" s="37">
        <v>120</v>
      </c>
      <c r="D124" s="9">
        <v>14.488128267922423</v>
      </c>
      <c r="E124" s="9">
        <v>14.891273994762239</v>
      </c>
      <c r="F124" s="9">
        <v>245.81147529224756</v>
      </c>
      <c r="G124" s="9">
        <v>252.65140961914531</v>
      </c>
      <c r="H124" s="9">
        <v>1769.8597608641223</v>
      </c>
      <c r="I124" s="24"/>
      <c r="J124" s="9">
        <v>14.500461134778041</v>
      </c>
      <c r="K124" s="9">
        <v>12.835323327107584</v>
      </c>
      <c r="L124" s="22">
        <v>149.68036753113444</v>
      </c>
      <c r="M124" s="22">
        <v>217.76931461014371</v>
      </c>
      <c r="N124" s="22">
        <v>23023.418181818171</v>
      </c>
    </row>
    <row r="125" spans="2:14" x14ac:dyDescent="0.25">
      <c r="B125" s="37">
        <v>121</v>
      </c>
      <c r="D125" s="9">
        <v>14.607283633245533</v>
      </c>
      <c r="E125" s="9">
        <v>15.013789029559529</v>
      </c>
      <c r="F125" s="9">
        <v>245.78490611974942</v>
      </c>
      <c r="G125" s="9">
        <v>252.62484249524428</v>
      </c>
      <c r="H125" s="9">
        <v>1784.6091265010257</v>
      </c>
      <c r="I125" s="24"/>
      <c r="J125" s="9">
        <v>14.621298310901183</v>
      </c>
      <c r="K125" s="9">
        <v>12.942284354833486</v>
      </c>
      <c r="L125" s="22">
        <v>149.68036753113435</v>
      </c>
      <c r="M125" s="22">
        <v>217.76931461014374</v>
      </c>
      <c r="N125" s="22">
        <v>23215.28000000001</v>
      </c>
    </row>
    <row r="126" spans="2:14" x14ac:dyDescent="0.25">
      <c r="B126" s="37">
        <v>122</v>
      </c>
      <c r="D126" s="9">
        <v>14.727000264267774</v>
      </c>
      <c r="E126" s="9">
        <v>15.136865399036402</v>
      </c>
      <c r="F126" s="9">
        <v>245.76813906031285</v>
      </c>
      <c r="G126" s="9">
        <v>252.60807860198557</v>
      </c>
      <c r="H126" s="9">
        <v>1799.3587948554189</v>
      </c>
      <c r="I126" s="24"/>
      <c r="J126" s="9">
        <v>14.742135487024319</v>
      </c>
      <c r="K126" s="9">
        <v>13.049245382559372</v>
      </c>
      <c r="L126" s="22">
        <v>149.68036753113438</v>
      </c>
      <c r="M126" s="22">
        <v>217.7693146101436</v>
      </c>
      <c r="N126" s="22">
        <v>23407.141818181834</v>
      </c>
    </row>
    <row r="127" spans="2:14" x14ac:dyDescent="0.25">
      <c r="B127" s="37">
        <v>123</v>
      </c>
      <c r="D127" s="9">
        <v>14.849457260785409</v>
      </c>
      <c r="E127" s="9">
        <v>15.262683127327261</v>
      </c>
      <c r="F127" s="9">
        <v>245.79700478747205</v>
      </c>
      <c r="G127" s="9">
        <v>252.63696388583733</v>
      </c>
      <c r="H127" s="9">
        <v>1814.1128223416615</v>
      </c>
      <c r="I127" s="24"/>
      <c r="J127" s="9">
        <v>14.862972663147486</v>
      </c>
      <c r="K127" s="9">
        <v>13.156206410285279</v>
      </c>
      <c r="L127" s="22">
        <v>149.68036753113438</v>
      </c>
      <c r="M127" s="22">
        <v>217.76931461014377</v>
      </c>
      <c r="N127" s="22">
        <v>23599.003636363635</v>
      </c>
    </row>
    <row r="128" spans="2:14" x14ac:dyDescent="0.25">
      <c r="B128" s="37">
        <v>124</v>
      </c>
      <c r="D128" s="9">
        <v>14.968734729477907</v>
      </c>
      <c r="E128" s="9">
        <v>15.385319727446364</v>
      </c>
      <c r="F128" s="9">
        <v>245.77319994297369</v>
      </c>
      <c r="G128" s="9">
        <v>252.61315200634465</v>
      </c>
      <c r="H128" s="9">
        <v>1828.8598267821474</v>
      </c>
      <c r="I128" s="24"/>
      <c r="J128" s="9">
        <v>14.983809839270627</v>
      </c>
      <c r="K128" s="9">
        <v>13.263167438011175</v>
      </c>
      <c r="L128" s="22">
        <v>149.68036753113444</v>
      </c>
      <c r="M128" s="22">
        <v>217.76931461014371</v>
      </c>
      <c r="N128" s="22">
        <v>23790.865454545434</v>
      </c>
    </row>
    <row r="129" spans="2:14" x14ac:dyDescent="0.25">
      <c r="B129" s="37">
        <v>125</v>
      </c>
      <c r="D129" s="9">
        <v>15.087355547826359</v>
      </c>
      <c r="E129" s="9">
        <v>15.507300739520471</v>
      </c>
      <c r="F129" s="9">
        <v>245.73908061911573</v>
      </c>
      <c r="G129" s="9">
        <v>252.57904306251399</v>
      </c>
      <c r="H129" s="9">
        <v>1843.6114930719727</v>
      </c>
      <c r="I129" s="24"/>
      <c r="J129" s="9">
        <v>15.104647015393789</v>
      </c>
      <c r="K129" s="9">
        <v>13.370128465737066</v>
      </c>
      <c r="L129" s="22">
        <v>149.68036753113432</v>
      </c>
      <c r="M129" s="22">
        <v>217.76931461014365</v>
      </c>
      <c r="N129" s="22">
        <v>23982.727272727254</v>
      </c>
    </row>
    <row r="130" spans="2:14" x14ac:dyDescent="0.25">
      <c r="B130" s="37">
        <v>126</v>
      </c>
      <c r="D130" s="9">
        <v>15.211597344186757</v>
      </c>
      <c r="E130" s="9">
        <v>15.634902191558947</v>
      </c>
      <c r="F130" s="9">
        <v>245.79632934661527</v>
      </c>
      <c r="G130" s="9">
        <v>252.63629331124622</v>
      </c>
      <c r="H130" s="9">
        <v>1858.3607981653779</v>
      </c>
      <c r="I130" s="24"/>
      <c r="J130" s="9">
        <v>15.225484191516928</v>
      </c>
      <c r="K130" s="9">
        <v>13.477089493462966</v>
      </c>
      <c r="L130" s="22">
        <v>149.68036753113435</v>
      </c>
      <c r="M130" s="22">
        <v>217.76931461014368</v>
      </c>
      <c r="N130" s="22">
        <v>24174.589090909099</v>
      </c>
    </row>
    <row r="131" spans="2:14" x14ac:dyDescent="0.25">
      <c r="B131" s="37">
        <v>127</v>
      </c>
      <c r="D131" s="9">
        <v>15.329255753089363</v>
      </c>
      <c r="E131" s="9">
        <v>15.755920807983294</v>
      </c>
      <c r="F131" s="9">
        <v>245.74713658689444</v>
      </c>
      <c r="G131" s="9">
        <v>252.58711089554558</v>
      </c>
      <c r="H131" s="9">
        <v>1873.1125249987012</v>
      </c>
      <c r="I131" s="24"/>
      <c r="J131" s="9">
        <v>15.346321367640074</v>
      </c>
      <c r="K131" s="9">
        <v>13.584050521188866</v>
      </c>
      <c r="L131" s="22">
        <v>149.68036753113446</v>
      </c>
      <c r="M131" s="22">
        <v>217.76931461014385</v>
      </c>
      <c r="N131" s="22">
        <v>24366.450909090923</v>
      </c>
    </row>
    <row r="132" spans="2:14" x14ac:dyDescent="0.25">
      <c r="B132" s="37">
        <v>128</v>
      </c>
      <c r="D132" s="9">
        <v>15.449111163719648</v>
      </c>
      <c r="E132" s="9">
        <v>15.879135074118352</v>
      </c>
      <c r="F132" s="9">
        <v>245.73365798715056</v>
      </c>
      <c r="G132" s="9">
        <v>252.57362097300623</v>
      </c>
      <c r="H132" s="9">
        <v>1887.858318569225</v>
      </c>
      <c r="I132" s="24"/>
      <c r="J132" s="9">
        <v>15.467158543763237</v>
      </c>
      <c r="K132" s="9">
        <v>13.691011548914755</v>
      </c>
      <c r="L132" s="22">
        <v>149.68036753113441</v>
      </c>
      <c r="M132" s="22">
        <v>217.76931461014365</v>
      </c>
      <c r="N132" s="22">
        <v>24558.312727272718</v>
      </c>
    </row>
    <row r="133" spans="2:14" x14ac:dyDescent="0.25">
      <c r="B133" s="37">
        <v>129</v>
      </c>
      <c r="D133" s="9">
        <v>15.567054083562969</v>
      </c>
      <c r="E133" s="9">
        <v>16.00043817389124</v>
      </c>
      <c r="F133" s="9">
        <v>245.69020408228008</v>
      </c>
      <c r="G133" s="9">
        <v>252.53017682389179</v>
      </c>
      <c r="H133" s="9">
        <v>1902.6099243155534</v>
      </c>
      <c r="I133" s="24"/>
      <c r="J133" s="9">
        <v>15.587995719886377</v>
      </c>
      <c r="K133" s="9">
        <v>13.797972576640655</v>
      </c>
      <c r="L133" s="22">
        <v>149.68036753113444</v>
      </c>
      <c r="M133" s="22">
        <v>217.76931461014371</v>
      </c>
      <c r="N133" s="22">
        <v>24750.174545454538</v>
      </c>
    </row>
    <row r="134" spans="2:14" x14ac:dyDescent="0.25">
      <c r="B134" s="37">
        <v>130</v>
      </c>
      <c r="D134" s="9">
        <v>15.690329469848177</v>
      </c>
      <c r="E134" s="9">
        <v>16.127073229650627</v>
      </c>
      <c r="F134" s="9">
        <v>245.73093204725404</v>
      </c>
      <c r="G134" s="9">
        <v>252.57090640013908</v>
      </c>
      <c r="H134" s="9">
        <v>1917.3592899524563</v>
      </c>
      <c r="I134" s="24"/>
      <c r="J134" s="9">
        <v>15.708832896009538</v>
      </c>
      <c r="K134" s="9">
        <v>13.904933604366549</v>
      </c>
      <c r="L134" s="22">
        <v>149.68036753113435</v>
      </c>
      <c r="M134" s="22">
        <v>217.76931461014365</v>
      </c>
      <c r="N134" s="22">
        <v>24942.036363636384</v>
      </c>
    </row>
    <row r="135" spans="2:14" x14ac:dyDescent="0.25">
      <c r="B135" s="37">
        <v>131</v>
      </c>
      <c r="D135" s="9">
        <v>15.811001231331863</v>
      </c>
      <c r="E135" s="9">
        <v>16.251105184859966</v>
      </c>
      <c r="F135" s="9">
        <v>245.73057333454261</v>
      </c>
      <c r="G135" s="9">
        <v>252.57055742188496</v>
      </c>
      <c r="H135" s="9">
        <v>1932.1109562422812</v>
      </c>
      <c r="I135" s="24"/>
      <c r="J135" s="9">
        <v>15.829670072132684</v>
      </c>
      <c r="K135" s="9">
        <v>14.011894632092451</v>
      </c>
      <c r="L135" s="22">
        <v>149.68036753113435</v>
      </c>
      <c r="M135" s="22">
        <v>217.76931461014374</v>
      </c>
      <c r="N135" s="22">
        <v>25133.898181818186</v>
      </c>
    </row>
    <row r="136" spans="2:14" x14ac:dyDescent="0.25">
      <c r="B136" s="37">
        <v>132</v>
      </c>
      <c r="D136" s="9">
        <v>15.930701688520161</v>
      </c>
      <c r="E136" s="9">
        <v>16.374165918550478</v>
      </c>
      <c r="F136" s="9">
        <v>245.71523865357875</v>
      </c>
      <c r="G136" s="9">
        <v>252.55523360463269</v>
      </c>
      <c r="H136" s="9">
        <v>1946.8629857930953</v>
      </c>
      <c r="I136" s="24"/>
      <c r="J136" s="9">
        <v>15.950507248255844</v>
      </c>
      <c r="K136" s="9">
        <v>14.118855659818346</v>
      </c>
      <c r="L136" s="22">
        <v>149.68036753113441</v>
      </c>
      <c r="M136" s="22">
        <v>217.76931461014377</v>
      </c>
      <c r="N136" s="22">
        <v>25325.760000000006</v>
      </c>
    </row>
    <row r="137" spans="2:14" x14ac:dyDescent="0.25">
      <c r="B137" s="37">
        <v>133</v>
      </c>
      <c r="D137" s="9">
        <v>16.052863031514775</v>
      </c>
      <c r="E137" s="9">
        <v>16.499686351583406</v>
      </c>
      <c r="F137" s="9">
        <v>245.7378058979445</v>
      </c>
      <c r="G137" s="9">
        <v>252.57779338691392</v>
      </c>
      <c r="H137" s="9">
        <v>1961.6098086030852</v>
      </c>
      <c r="I137" s="24"/>
      <c r="J137" s="9">
        <v>16.071344424378989</v>
      </c>
      <c r="K137" s="9">
        <v>14.225816687544235</v>
      </c>
      <c r="L137" s="22">
        <v>149.68036753113435</v>
      </c>
      <c r="M137" s="22">
        <v>217.7693146101436</v>
      </c>
      <c r="N137" s="22">
        <v>25517.6218181818</v>
      </c>
    </row>
    <row r="138" spans="2:14" x14ac:dyDescent="0.25">
      <c r="B138" s="37">
        <v>134</v>
      </c>
      <c r="D138" s="9">
        <v>16.177710585431594</v>
      </c>
      <c r="E138" s="9">
        <v>16.627894637273457</v>
      </c>
      <c r="F138" s="9">
        <v>245.800850061136</v>
      </c>
      <c r="G138" s="9">
        <v>252.6408551435822</v>
      </c>
      <c r="H138" s="9">
        <v>1976.363836089331</v>
      </c>
      <c r="I138" s="24"/>
      <c r="J138" s="9">
        <v>16.192181600502124</v>
      </c>
      <c r="K138" s="9">
        <v>14.332777715270137</v>
      </c>
      <c r="L138" s="22">
        <v>149.68036753113446</v>
      </c>
      <c r="M138" s="22">
        <v>217.76931461014379</v>
      </c>
      <c r="N138" s="22">
        <v>25709.48363636362</v>
      </c>
    </row>
    <row r="139" spans="2:14" x14ac:dyDescent="0.25">
      <c r="B139" s="37">
        <v>135</v>
      </c>
      <c r="D139" s="9">
        <v>16.291637626357922</v>
      </c>
      <c r="E139" s="9">
        <v>16.745180878606845</v>
      </c>
      <c r="F139" s="9">
        <v>245.69826524663785</v>
      </c>
      <c r="G139" s="9">
        <v>252.53826456700025</v>
      </c>
      <c r="H139" s="9">
        <v>1991.1111432473037</v>
      </c>
      <c r="I139" s="24"/>
      <c r="J139" s="9">
        <v>16.313018776625295</v>
      </c>
      <c r="K139" s="9">
        <v>14.439738742996035</v>
      </c>
      <c r="L139" s="22">
        <v>149.68036753113435</v>
      </c>
      <c r="M139" s="22">
        <v>217.76931461014371</v>
      </c>
      <c r="N139" s="22">
        <v>25901.345454545473</v>
      </c>
    </row>
    <row r="140" spans="2:14" x14ac:dyDescent="0.25">
      <c r="B140" s="37">
        <v>136</v>
      </c>
      <c r="D140" s="9">
        <v>16.41460698286809</v>
      </c>
      <c r="E140" s="9">
        <v>16.871510442638765</v>
      </c>
      <c r="F140" s="9">
        <v>245.73255574083117</v>
      </c>
      <c r="G140" s="9">
        <v>252.57256446071457</v>
      </c>
      <c r="H140" s="9">
        <v>2005.8628700806271</v>
      </c>
      <c r="I140" s="24"/>
      <c r="J140" s="9">
        <v>16.433855952748434</v>
      </c>
      <c r="K140" s="9">
        <v>14.546699770721931</v>
      </c>
      <c r="L140" s="22">
        <v>149.68036753113438</v>
      </c>
      <c r="M140" s="22">
        <v>217.76931461014374</v>
      </c>
      <c r="N140" s="22">
        <v>26093.207272727293</v>
      </c>
    </row>
    <row r="141" spans="2:14" x14ac:dyDescent="0.25">
      <c r="B141" s="37">
        <v>137</v>
      </c>
      <c r="D141" s="9">
        <v>16.538624445941984</v>
      </c>
      <c r="E141" s="9">
        <v>16.998887244080628</v>
      </c>
      <c r="F141" s="9">
        <v>245.7819216457398</v>
      </c>
      <c r="G141" s="9">
        <v>252.62192671135568</v>
      </c>
      <c r="H141" s="9">
        <v>2020.6107826735818</v>
      </c>
      <c r="I141" s="24"/>
      <c r="J141" s="9">
        <v>16.554693128871598</v>
      </c>
      <c r="K141" s="9">
        <v>14.653660798447826</v>
      </c>
      <c r="L141" s="22">
        <v>149.68036753113432</v>
      </c>
      <c r="M141" s="22">
        <v>217.76931461014365</v>
      </c>
      <c r="N141" s="22">
        <v>26285.069090909088</v>
      </c>
    </row>
    <row r="142" spans="2:14" x14ac:dyDescent="0.25">
      <c r="B142" s="37">
        <v>138</v>
      </c>
      <c r="D142" s="9">
        <v>16.655670894482888</v>
      </c>
      <c r="E142" s="9">
        <v>17.119293969123742</v>
      </c>
      <c r="F142" s="9">
        <v>245.72772595745582</v>
      </c>
      <c r="G142" s="9">
        <v>252.56774126243147</v>
      </c>
      <c r="H142" s="9">
        <v>2035.3628122243922</v>
      </c>
      <c r="I142" s="24"/>
      <c r="J142" s="9">
        <v>16.675530304994741</v>
      </c>
      <c r="K142" s="9">
        <v>14.760621826173722</v>
      </c>
      <c r="L142" s="22">
        <v>149.68036753113435</v>
      </c>
      <c r="M142" s="22">
        <v>217.76931461014365</v>
      </c>
      <c r="N142" s="22">
        <v>26476.93090909089</v>
      </c>
    </row>
    <row r="143" spans="2:14" x14ac:dyDescent="0.25">
      <c r="B143" s="37">
        <v>139</v>
      </c>
      <c r="D143" s="9">
        <v>16.773520315095158</v>
      </c>
      <c r="E143" s="9">
        <v>17.240502521162611</v>
      </c>
      <c r="F143" s="9">
        <v>245.6860714019503</v>
      </c>
      <c r="G143" s="9">
        <v>252.52608002673952</v>
      </c>
      <c r="H143" s="9">
        <v>2050.1098166648771</v>
      </c>
      <c r="I143" s="24"/>
      <c r="J143" s="9">
        <v>16.796367481117883</v>
      </c>
      <c r="K143" s="9">
        <v>14.867582853899616</v>
      </c>
      <c r="L143" s="22">
        <v>149.68036753113429</v>
      </c>
      <c r="M143" s="22">
        <v>217.76931461014362</v>
      </c>
      <c r="N143" s="22">
        <v>26668.792727272707</v>
      </c>
    </row>
    <row r="144" spans="2:14" x14ac:dyDescent="0.25">
      <c r="B144" s="37">
        <v>140</v>
      </c>
      <c r="D144" s="9">
        <v>16.897405734472546</v>
      </c>
      <c r="E144" s="9">
        <v>17.367748134265653</v>
      </c>
      <c r="F144" s="9">
        <v>245.73279123384935</v>
      </c>
      <c r="G144" s="9">
        <v>252.57280872251002</v>
      </c>
      <c r="H144" s="9">
        <v>2064.8614829547028</v>
      </c>
      <c r="I144" s="24"/>
      <c r="J144" s="9">
        <v>16.917204657241044</v>
      </c>
      <c r="K144" s="9">
        <v>14.974543881625513</v>
      </c>
      <c r="L144" s="22">
        <v>149.68036753113438</v>
      </c>
      <c r="M144" s="22">
        <v>217.76931461014371</v>
      </c>
      <c r="N144" s="22">
        <v>26860.654545454559</v>
      </c>
    </row>
    <row r="145" spans="2:14" x14ac:dyDescent="0.25">
      <c r="B145" s="37">
        <v>141</v>
      </c>
      <c r="D145" s="9">
        <v>17.020171338663076</v>
      </c>
      <c r="E145" s="9">
        <v>17.493874056346669</v>
      </c>
      <c r="F145" s="9">
        <v>245.76267880731456</v>
      </c>
      <c r="G145" s="9">
        <v>252.60270682699547</v>
      </c>
      <c r="H145" s="9">
        <v>2079.6136941360114</v>
      </c>
      <c r="I145" s="24"/>
      <c r="J145" s="9">
        <v>17.038041833364186</v>
      </c>
      <c r="K145" s="9">
        <v>15.081504909351414</v>
      </c>
      <c r="L145" s="22">
        <v>149.68036753113438</v>
      </c>
      <c r="M145" s="22">
        <v>217.76931461014368</v>
      </c>
      <c r="N145" s="22">
        <v>27052.516363636376</v>
      </c>
    </row>
    <row r="146" spans="2:14" x14ac:dyDescent="0.25">
      <c r="B146" s="37">
        <v>142</v>
      </c>
      <c r="D146" s="9">
        <v>17.141498222970402</v>
      </c>
      <c r="E146" s="9">
        <v>17.618560513555511</v>
      </c>
      <c r="F146" s="9">
        <v>245.77151733900357</v>
      </c>
      <c r="G146" s="9">
        <v>252.61154505987136</v>
      </c>
      <c r="H146" s="9">
        <v>2094.3626359684267</v>
      </c>
      <c r="I146" s="24"/>
      <c r="J146" s="9">
        <v>17.158879009487347</v>
      </c>
      <c r="K146" s="9">
        <v>15.188465937077314</v>
      </c>
      <c r="L146" s="22">
        <v>149.68036753113441</v>
      </c>
      <c r="M146" s="22">
        <v>217.76931461014379</v>
      </c>
      <c r="N146" s="22">
        <v>27244.378181818178</v>
      </c>
    </row>
    <row r="147" spans="2:14" x14ac:dyDescent="0.25">
      <c r="B147" s="37">
        <v>143</v>
      </c>
      <c r="D147" s="9">
        <v>17.261227438887495</v>
      </c>
      <c r="E147" s="9">
        <v>17.74164993699436</v>
      </c>
      <c r="F147" s="9">
        <v>245.75748538084045</v>
      </c>
      <c r="G147" s="9">
        <v>252.59752184250783</v>
      </c>
      <c r="H147" s="9">
        <v>2109.1143628017494</v>
      </c>
      <c r="I147" s="24"/>
      <c r="J147" s="9">
        <v>17.279716185610493</v>
      </c>
      <c r="K147" s="9">
        <v>15.295426964803204</v>
      </c>
      <c r="L147" s="22">
        <v>149.68036753113449</v>
      </c>
      <c r="M147" s="22">
        <v>217.76931461014371</v>
      </c>
      <c r="N147" s="22">
        <v>27436.239999999972</v>
      </c>
    </row>
    <row r="148" spans="2:14" x14ac:dyDescent="0.25">
      <c r="B148" s="37">
        <v>144</v>
      </c>
      <c r="D148" s="9">
        <v>17.38189754206914</v>
      </c>
      <c r="E148" s="9">
        <v>17.865679171602611</v>
      </c>
      <c r="F148" s="9">
        <v>245.75695120757658</v>
      </c>
      <c r="G148" s="9">
        <v>252.5969810740871</v>
      </c>
      <c r="H148" s="9">
        <v>2123.8613672422321</v>
      </c>
      <c r="I148" s="24"/>
      <c r="J148" s="9">
        <v>17.400553361733628</v>
      </c>
      <c r="K148" s="9">
        <v>15.402387992529098</v>
      </c>
      <c r="L148" s="22">
        <v>149.68036753113435</v>
      </c>
      <c r="M148" s="22">
        <v>217.76931461014362</v>
      </c>
      <c r="N148" s="22">
        <v>27628.101818181789</v>
      </c>
    </row>
    <row r="149" spans="2:14" x14ac:dyDescent="0.25">
      <c r="B149" s="37">
        <v>145</v>
      </c>
      <c r="D149" s="9">
        <v>17.504007344575957</v>
      </c>
      <c r="E149" s="9">
        <v>17.991149774863114</v>
      </c>
      <c r="F149" s="9">
        <v>245.77663945669295</v>
      </c>
      <c r="G149" s="9">
        <v>252.61668625830976</v>
      </c>
      <c r="H149" s="9">
        <v>2138.6156974459718</v>
      </c>
      <c r="I149" s="24"/>
      <c r="J149" s="9">
        <v>17.521390537856789</v>
      </c>
      <c r="K149" s="9">
        <v>15.509349020255</v>
      </c>
      <c r="L149" s="22">
        <v>149.68036753113432</v>
      </c>
      <c r="M149" s="22">
        <v>217.76931461014368</v>
      </c>
      <c r="N149" s="22">
        <v>27819.963636363649</v>
      </c>
    </row>
    <row r="150" spans="2:14" x14ac:dyDescent="0.25">
      <c r="B150" s="37">
        <v>146</v>
      </c>
      <c r="D150" s="9">
        <v>17.62175344950921</v>
      </c>
      <c r="E150" s="9">
        <v>18.112254693912863</v>
      </c>
      <c r="F150" s="9">
        <v>245.73520627715251</v>
      </c>
      <c r="G150" s="9">
        <v>252.57524207824864</v>
      </c>
      <c r="H150" s="9">
        <v>2153.3613093860004</v>
      </c>
      <c r="I150" s="24"/>
      <c r="J150" s="9">
        <v>17.642227713979942</v>
      </c>
      <c r="K150" s="9">
        <v>15.616310047980898</v>
      </c>
      <c r="L150" s="22">
        <v>149.68036753113432</v>
      </c>
      <c r="M150" s="22">
        <v>217.76931461014365</v>
      </c>
      <c r="N150" s="22">
        <v>28011.825454545466</v>
      </c>
    </row>
    <row r="151" spans="2:14" x14ac:dyDescent="0.25">
      <c r="B151" s="37">
        <v>147</v>
      </c>
      <c r="D151" s="9">
        <v>17.744264275152382</v>
      </c>
      <c r="E151" s="9">
        <v>18.238125727077779</v>
      </c>
      <c r="F151" s="9">
        <v>245.76032880533995</v>
      </c>
      <c r="G151" s="9">
        <v>252.60037305442313</v>
      </c>
      <c r="H151" s="9">
        <v>2168.113036219323</v>
      </c>
      <c r="I151" s="24"/>
      <c r="J151" s="9">
        <v>17.763064890103099</v>
      </c>
      <c r="K151" s="9">
        <v>15.723271075706791</v>
      </c>
      <c r="L151" s="22">
        <v>149.68036753113441</v>
      </c>
      <c r="M151" s="22">
        <v>217.76931461014371</v>
      </c>
      <c r="N151" s="22">
        <v>28203.68727272726</v>
      </c>
    </row>
    <row r="152" spans="2:14" x14ac:dyDescent="0.25">
      <c r="B152" s="37">
        <v>148</v>
      </c>
      <c r="D152" s="9">
        <v>17.866632926745122</v>
      </c>
      <c r="E152" s="9">
        <v>18.363854641376644</v>
      </c>
      <c r="F152" s="9">
        <v>245.78315601605209</v>
      </c>
      <c r="G152" s="9">
        <v>252.62320935810681</v>
      </c>
      <c r="H152" s="9">
        <v>2182.8650052266353</v>
      </c>
      <c r="I152" s="24"/>
      <c r="J152" s="9">
        <v>17.883902066226238</v>
      </c>
      <c r="K152" s="9">
        <v>15.830232103432689</v>
      </c>
      <c r="L152" s="22">
        <v>149.68036753113444</v>
      </c>
      <c r="M152" s="22">
        <v>217.76931461014379</v>
      </c>
      <c r="N152" s="22">
        <v>28395.549090909077</v>
      </c>
    </row>
    <row r="153" spans="2:14" x14ac:dyDescent="0.25">
      <c r="B153" s="37">
        <v>149</v>
      </c>
      <c r="D153" s="9">
        <v>17.985055153066014</v>
      </c>
      <c r="E153" s="9">
        <v>18.4856365371717</v>
      </c>
      <c r="F153" s="9">
        <v>245.75175199775555</v>
      </c>
      <c r="G153" s="9">
        <v>252.59180620467646</v>
      </c>
      <c r="H153" s="9">
        <v>2197.6143708635445</v>
      </c>
      <c r="I153" s="24"/>
      <c r="J153" s="9">
        <v>18.004739242349384</v>
      </c>
      <c r="K153" s="9">
        <v>15.937193131158583</v>
      </c>
      <c r="L153" s="22">
        <v>149.68036753113438</v>
      </c>
      <c r="M153" s="22">
        <v>217.76931461014362</v>
      </c>
      <c r="N153" s="22">
        <v>28587.410909090937</v>
      </c>
    </row>
    <row r="154" spans="2:14" x14ac:dyDescent="0.25">
      <c r="B154" s="37">
        <v>150</v>
      </c>
      <c r="D154" s="9">
        <v>18.107516125903391</v>
      </c>
      <c r="E154" s="9">
        <v>18.611457138094973</v>
      </c>
      <c r="F154" s="9">
        <v>245.77558511219596</v>
      </c>
      <c r="G154" s="9">
        <v>252.61563961068336</v>
      </c>
      <c r="H154" s="9">
        <v>2212.3635548699494</v>
      </c>
      <c r="I154" s="24"/>
      <c r="J154" s="9">
        <v>18.125576418472534</v>
      </c>
      <c r="K154" s="9">
        <v>16.044154158884481</v>
      </c>
      <c r="L154" s="22">
        <v>149.68036753113435</v>
      </c>
      <c r="M154" s="22">
        <v>217.76931461014371</v>
      </c>
      <c r="N154" s="22">
        <v>28779.272727272753</v>
      </c>
    </row>
    <row r="155" spans="2:14" x14ac:dyDescent="0.25">
      <c r="B155" s="37">
        <v>151</v>
      </c>
      <c r="D155" s="9">
        <v>18.226205667931236</v>
      </c>
      <c r="E155" s="9">
        <v>18.733506404781373</v>
      </c>
      <c r="F155" s="9">
        <v>245.74825146064089</v>
      </c>
      <c r="G155" s="9">
        <v>252.58830754894495</v>
      </c>
      <c r="H155" s="9">
        <v>2227.1131626808478</v>
      </c>
      <c r="I155" s="24"/>
      <c r="J155" s="9">
        <v>18.246413594595694</v>
      </c>
      <c r="K155" s="9">
        <v>16.151115186610383</v>
      </c>
      <c r="L155" s="22">
        <v>149.68036753113435</v>
      </c>
      <c r="M155" s="22">
        <v>217.76931461014382</v>
      </c>
      <c r="N155" s="22">
        <v>28971.134545454548</v>
      </c>
    </row>
    <row r="156" spans="2:14" x14ac:dyDescent="0.25">
      <c r="B156" s="37">
        <v>152</v>
      </c>
      <c r="D156" s="9">
        <v>18.349089053131369</v>
      </c>
      <c r="E156" s="9">
        <v>18.859749997503247</v>
      </c>
      <c r="F156" s="9">
        <v>245.7774520270348</v>
      </c>
      <c r="G156" s="9">
        <v>252.61751615196317</v>
      </c>
      <c r="H156" s="9">
        <v>2241.864889514171</v>
      </c>
      <c r="I156" s="24"/>
      <c r="J156" s="9">
        <v>18.367250770718851</v>
      </c>
      <c r="K156" s="9">
        <v>16.258076214336274</v>
      </c>
      <c r="L156" s="22">
        <v>149.68036753113432</v>
      </c>
      <c r="M156" s="22">
        <v>217.76931461014371</v>
      </c>
      <c r="N156" s="22">
        <v>29162.99636363635</v>
      </c>
    </row>
    <row r="157" spans="2:14" x14ac:dyDescent="0.25">
      <c r="B157" s="37">
        <v>153</v>
      </c>
      <c r="D157" s="9">
        <v>18.468820082537263</v>
      </c>
      <c r="E157" s="9">
        <v>18.982840682587216</v>
      </c>
      <c r="F157" s="9">
        <v>245.76432253357879</v>
      </c>
      <c r="G157" s="9">
        <v>252.6043872467018</v>
      </c>
      <c r="H157" s="9">
        <v>2256.6141946075759</v>
      </c>
      <c r="I157" s="24"/>
      <c r="J157" s="9">
        <v>18.488087946841993</v>
      </c>
      <c r="K157" s="9">
        <v>16.365037242062172</v>
      </c>
      <c r="L157" s="22">
        <v>149.68036753113432</v>
      </c>
      <c r="M157" s="22">
        <v>217.76931461014368</v>
      </c>
      <c r="N157" s="22">
        <v>29354.858181818163</v>
      </c>
    </row>
    <row r="158" spans="2:14" x14ac:dyDescent="0.25">
      <c r="B158" s="37">
        <v>154</v>
      </c>
      <c r="D158" s="9">
        <v>18.591674465410041</v>
      </c>
      <c r="E158" s="9">
        <v>19.109055383350476</v>
      </c>
      <c r="F158" s="9">
        <v>245.79265608673137</v>
      </c>
      <c r="G158" s="9">
        <v>252.63273013523997</v>
      </c>
      <c r="H158" s="9">
        <v>2271.3664057888859</v>
      </c>
      <c r="I158" s="24"/>
      <c r="J158" s="9">
        <v>18.608925122965132</v>
      </c>
      <c r="K158" s="9">
        <v>16.471998269788074</v>
      </c>
      <c r="L158" s="22">
        <v>149.68036753113441</v>
      </c>
      <c r="M158" s="22">
        <v>217.76931461014371</v>
      </c>
      <c r="N158" s="22">
        <v>29546.720000000019</v>
      </c>
    </row>
    <row r="159" spans="2:14" x14ac:dyDescent="0.25">
      <c r="B159" s="37">
        <v>155</v>
      </c>
      <c r="D159" s="9">
        <v>18.708046487669691</v>
      </c>
      <c r="E159" s="9">
        <v>19.228786178338346</v>
      </c>
      <c r="F159" s="9">
        <v>245.73547640746312</v>
      </c>
      <c r="G159" s="9">
        <v>252.5755393747578</v>
      </c>
      <c r="H159" s="9">
        <v>2286.1118360984215</v>
      </c>
      <c r="I159" s="24"/>
      <c r="J159" s="9">
        <v>18.729762299088286</v>
      </c>
      <c r="K159" s="9">
        <v>16.578959297513965</v>
      </c>
      <c r="L159" s="22">
        <v>149.68036753113441</v>
      </c>
      <c r="M159" s="22">
        <v>217.76931461014365</v>
      </c>
      <c r="N159" s="22">
        <v>29738.581818181836</v>
      </c>
    </row>
    <row r="160" spans="2:14" x14ac:dyDescent="0.25">
      <c r="B160" s="37">
        <v>156</v>
      </c>
      <c r="D160" s="9">
        <v>18.833889970521511</v>
      </c>
      <c r="E160" s="9">
        <v>19.357990392963405</v>
      </c>
      <c r="F160" s="9">
        <v>245.80264260996773</v>
      </c>
      <c r="G160" s="9">
        <v>252.64272020577263</v>
      </c>
      <c r="H160" s="9">
        <v>2300.8658635846677</v>
      </c>
      <c r="I160" s="24"/>
      <c r="J160" s="9">
        <v>18.850599475211446</v>
      </c>
      <c r="K160" s="9">
        <v>16.685920325239856</v>
      </c>
      <c r="L160" s="22">
        <v>149.68036753113446</v>
      </c>
      <c r="M160" s="22">
        <v>217.76931461014371</v>
      </c>
      <c r="N160" s="22">
        <v>29930.443636363634</v>
      </c>
    </row>
    <row r="161" spans="2:14" x14ac:dyDescent="0.25">
      <c r="B161" s="37">
        <v>157</v>
      </c>
      <c r="D161" s="9">
        <v>18.950387038295123</v>
      </c>
      <c r="E161" s="9">
        <v>19.477847130211192</v>
      </c>
      <c r="F161" s="9">
        <v>245.74774931031428</v>
      </c>
      <c r="G161" s="9">
        <v>252.58782757243335</v>
      </c>
      <c r="H161" s="9">
        <v>2315.6152292215697</v>
      </c>
      <c r="I161" s="24"/>
      <c r="J161" s="9">
        <v>18.971436651334603</v>
      </c>
      <c r="K161" s="9">
        <v>16.792881352965765</v>
      </c>
      <c r="L161" s="22">
        <v>149.68036753113435</v>
      </c>
      <c r="M161" s="22">
        <v>217.76931461014379</v>
      </c>
      <c r="N161" s="22">
        <v>30122.305454545432</v>
      </c>
    </row>
    <row r="162" spans="2:14" x14ac:dyDescent="0.25">
      <c r="B162" s="37">
        <v>158</v>
      </c>
      <c r="D162" s="9">
        <v>19.075288496502672</v>
      </c>
      <c r="E162" s="9">
        <v>19.606108368261648</v>
      </c>
      <c r="F162" s="9">
        <v>245.8018488160678</v>
      </c>
      <c r="G162" s="9">
        <v>252.64192915826476</v>
      </c>
      <c r="H162" s="9">
        <v>2330.3650792064591</v>
      </c>
      <c r="I162" s="24"/>
      <c r="J162" s="9">
        <v>19.092273827457742</v>
      </c>
      <c r="K162" s="9">
        <v>16.899842380691656</v>
      </c>
      <c r="L162" s="22">
        <v>149.68036753113438</v>
      </c>
      <c r="M162" s="22">
        <v>217.76931461014371</v>
      </c>
      <c r="N162" s="22">
        <v>30314.167272727245</v>
      </c>
    </row>
    <row r="163" spans="2:14" x14ac:dyDescent="0.25">
      <c r="B163" s="37">
        <v>159</v>
      </c>
      <c r="D163" s="9">
        <v>19.194372089023862</v>
      </c>
      <c r="E163" s="9">
        <v>19.728552071731936</v>
      </c>
      <c r="F163" s="9">
        <v>245.78077101367128</v>
      </c>
      <c r="G163" s="9">
        <v>252.6208576495419</v>
      </c>
      <c r="H163" s="9">
        <v>2345.1163822352933</v>
      </c>
      <c r="I163" s="24"/>
      <c r="J163" s="9">
        <v>19.213111003580877</v>
      </c>
      <c r="K163" s="9">
        <v>17.006803408417547</v>
      </c>
      <c r="L163" s="22">
        <v>149.68036753113441</v>
      </c>
      <c r="M163" s="22">
        <v>217.76931461014362</v>
      </c>
      <c r="N163" s="22">
        <v>30506.029090909105</v>
      </c>
    </row>
    <row r="164" spans="2:14" x14ac:dyDescent="0.25">
      <c r="B164" s="37">
        <v>160</v>
      </c>
      <c r="D164" s="9">
        <v>19.316322181443173</v>
      </c>
      <c r="E164" s="9">
        <v>19.853861833625416</v>
      </c>
      <c r="F164" s="9">
        <v>245.79643233593103</v>
      </c>
      <c r="G164" s="9">
        <v>252.63651956912199</v>
      </c>
      <c r="H164" s="9">
        <v>2359.8657478721966</v>
      </c>
      <c r="I164" s="24"/>
      <c r="J164" s="9">
        <v>19.333948179704031</v>
      </c>
      <c r="K164" s="9">
        <v>17.113764436143455</v>
      </c>
      <c r="L164" s="22">
        <v>149.68036753113432</v>
      </c>
      <c r="M164" s="22">
        <v>217.76931461014377</v>
      </c>
      <c r="N164" s="22">
        <v>30697.890909090922</v>
      </c>
    </row>
    <row r="165" spans="2:14" x14ac:dyDescent="0.25">
      <c r="B165" s="37">
        <v>161</v>
      </c>
      <c r="D165" s="9">
        <v>19.436317629790995</v>
      </c>
      <c r="E165" s="9">
        <v>19.977217544679363</v>
      </c>
      <c r="F165" s="9">
        <v>245.78718113038212</v>
      </c>
      <c r="G165" s="9">
        <v>252.6272764553475</v>
      </c>
      <c r="H165" s="9">
        <v>2374.6177168795084</v>
      </c>
      <c r="I165" s="24"/>
      <c r="J165" s="9">
        <v>19.454785355827202</v>
      </c>
      <c r="K165" s="9">
        <v>17.220725463869343</v>
      </c>
      <c r="L165" s="22">
        <v>149.68036753113441</v>
      </c>
      <c r="M165" s="22">
        <v>217.76931461014374</v>
      </c>
      <c r="N165" s="22">
        <v>30889.75272727272</v>
      </c>
    </row>
    <row r="166" spans="2:14" x14ac:dyDescent="0.25">
      <c r="B166" s="37">
        <v>162</v>
      </c>
      <c r="D166" s="9">
        <v>19.557714978789516</v>
      </c>
      <c r="E166" s="9">
        <v>20.101974604540327</v>
      </c>
      <c r="F166" s="9">
        <v>245.79566281611727</v>
      </c>
      <c r="G166" s="9">
        <v>252.63575919754803</v>
      </c>
      <c r="H166" s="9">
        <v>2389.3672641469097</v>
      </c>
      <c r="I166" s="24"/>
      <c r="J166" s="9">
        <v>19.575622531950351</v>
      </c>
      <c r="K166" s="9">
        <v>17.327686491595234</v>
      </c>
      <c r="L166" s="22">
        <v>149.68036753113438</v>
      </c>
      <c r="M166" s="22">
        <v>217.7693146101436</v>
      </c>
      <c r="N166" s="22">
        <v>31081.614545454533</v>
      </c>
    </row>
    <row r="167" spans="2:14" x14ac:dyDescent="0.25">
      <c r="B167" s="37">
        <v>163</v>
      </c>
      <c r="D167" s="9">
        <v>19.679280225410761</v>
      </c>
      <c r="E167" s="9">
        <v>20.226899437859188</v>
      </c>
      <c r="F167" s="9">
        <v>245.80613757515894</v>
      </c>
      <c r="G167" s="9">
        <v>252.64623344919841</v>
      </c>
      <c r="H167" s="9">
        <v>2404.1162665228208</v>
      </c>
      <c r="I167" s="24"/>
      <c r="J167" s="9">
        <v>19.696459708073494</v>
      </c>
      <c r="K167" s="9">
        <v>17.434647519321139</v>
      </c>
      <c r="L167" s="22">
        <v>149.68036753113429</v>
      </c>
      <c r="M167" s="22">
        <v>217.76931461014371</v>
      </c>
      <c r="N167" s="22">
        <v>31273.4763636364</v>
      </c>
    </row>
    <row r="168" spans="2:14" x14ac:dyDescent="0.25">
      <c r="B168" s="37">
        <v>164</v>
      </c>
      <c r="D168" s="9">
        <v>19.799006525943462</v>
      </c>
      <c r="E168" s="9">
        <v>20.349986539145593</v>
      </c>
      <c r="F168" s="9">
        <v>245.79365510024965</v>
      </c>
      <c r="G168" s="9">
        <v>252.63376554491663</v>
      </c>
      <c r="H168" s="9">
        <v>2418.8705967265614</v>
      </c>
      <c r="I168" s="24"/>
      <c r="J168" s="9">
        <v>19.817296884196633</v>
      </c>
      <c r="K168" s="9">
        <v>17.541608547047026</v>
      </c>
      <c r="L168" s="22">
        <v>149.68036753113438</v>
      </c>
      <c r="M168" s="22">
        <v>217.76931461014362</v>
      </c>
      <c r="N168" s="22">
        <v>31465.338181818195</v>
      </c>
    </row>
    <row r="169" spans="2:14" x14ac:dyDescent="0.25">
      <c r="B169" s="37">
        <v>165</v>
      </c>
      <c r="D169" s="9">
        <v>19.916207214729855</v>
      </c>
      <c r="E169" s="9">
        <v>20.470546083436759</v>
      </c>
      <c r="F169" s="9">
        <v>245.75015988745488</v>
      </c>
      <c r="G169" s="9">
        <v>252.59026072331071</v>
      </c>
      <c r="H169" s="9">
        <v>2433.616390297082</v>
      </c>
      <c r="I169" s="24"/>
      <c r="J169" s="9">
        <v>19.938134060319772</v>
      </c>
      <c r="K169" s="9">
        <v>17.648569574772928</v>
      </c>
      <c r="L169" s="22">
        <v>149.68036753113441</v>
      </c>
      <c r="M169" s="22">
        <v>217.76931461014365</v>
      </c>
      <c r="N169" s="22">
        <v>31657.200000000008</v>
      </c>
    </row>
    <row r="170" spans="2:14" x14ac:dyDescent="0.25">
      <c r="B170" s="37">
        <v>166</v>
      </c>
      <c r="D170" s="9">
        <v>20.041953763833266</v>
      </c>
      <c r="E170" s="9">
        <v>20.599652881450179</v>
      </c>
      <c r="F170" s="9">
        <v>245.81200259844206</v>
      </c>
      <c r="G170" s="9">
        <v>252.65211103119287</v>
      </c>
      <c r="H170" s="9">
        <v>2448.3682987609045</v>
      </c>
      <c r="I170" s="24"/>
      <c r="J170" s="9">
        <v>20.058971236442954</v>
      </c>
      <c r="K170" s="9">
        <v>17.755530602498833</v>
      </c>
      <c r="L170" s="22">
        <v>149.68036753113435</v>
      </c>
      <c r="M170" s="22">
        <v>217.76931461014374</v>
      </c>
      <c r="N170" s="22">
        <v>31849.061818181803</v>
      </c>
    </row>
    <row r="171" spans="2:14" x14ac:dyDescent="0.25">
      <c r="B171" s="37">
        <v>167</v>
      </c>
      <c r="D171" s="9">
        <v>20.161297468474732</v>
      </c>
      <c r="E171" s="9">
        <v>20.722356310750204</v>
      </c>
      <c r="F171" s="9">
        <v>245.79504484871973</v>
      </c>
      <c r="G171" s="9">
        <v>252.63515439600988</v>
      </c>
      <c r="H171" s="9">
        <v>2463.1179065717984</v>
      </c>
      <c r="I171" s="24"/>
      <c r="J171" s="9">
        <v>20.1798084125661</v>
      </c>
      <c r="K171" s="9">
        <v>17.862491630224721</v>
      </c>
      <c r="L171" s="22">
        <v>149.68036753113438</v>
      </c>
      <c r="M171" s="22">
        <v>217.76931461014362</v>
      </c>
      <c r="N171" s="22">
        <v>32040.923636363616</v>
      </c>
    </row>
    <row r="172" spans="2:14" x14ac:dyDescent="0.25">
      <c r="B172" s="37">
        <v>168</v>
      </c>
      <c r="D172" s="9">
        <v>20.280550938846186</v>
      </c>
      <c r="E172" s="9">
        <v>20.844969367819264</v>
      </c>
      <c r="F172" s="9">
        <v>245.77719544031623</v>
      </c>
      <c r="G172" s="9">
        <v>252.61730441694763</v>
      </c>
      <c r="H172" s="9">
        <v>2477.8669089477157</v>
      </c>
      <c r="I172" s="24"/>
      <c r="J172" s="9">
        <v>20.300645588689246</v>
      </c>
      <c r="K172" s="9">
        <v>17.969452657950608</v>
      </c>
      <c r="L172" s="22">
        <v>149.68036753113438</v>
      </c>
      <c r="M172" s="22">
        <v>217.76931461014354</v>
      </c>
      <c r="N172" s="22">
        <v>32232.785454545483</v>
      </c>
    </row>
    <row r="173" spans="2:14" x14ac:dyDescent="0.25">
      <c r="B173" s="37">
        <v>169</v>
      </c>
      <c r="D173" s="9">
        <v>20.403093365394881</v>
      </c>
      <c r="E173" s="9">
        <v>20.970871988093613</v>
      </c>
      <c r="F173" s="9">
        <v>245.79917982456405</v>
      </c>
      <c r="G173" s="9">
        <v>252.6392955502497</v>
      </c>
      <c r="H173" s="9">
        <v>2492.6185752375404</v>
      </c>
      <c r="I173" s="24"/>
      <c r="J173" s="9">
        <v>20.421482764812385</v>
      </c>
      <c r="K173" s="9">
        <v>18.076413685676513</v>
      </c>
      <c r="L173" s="22">
        <v>149.68036753113435</v>
      </c>
      <c r="M173" s="22">
        <v>217.76931461014368</v>
      </c>
      <c r="N173" s="22">
        <v>32424.647272727296</v>
      </c>
    </row>
    <row r="174" spans="2:14" x14ac:dyDescent="0.25">
      <c r="B174" s="37">
        <v>170</v>
      </c>
      <c r="D174" s="9">
        <v>20.526766901310314</v>
      </c>
      <c r="E174" s="9">
        <v>21.097905234871497</v>
      </c>
      <c r="F174" s="9">
        <v>245.83445205942749</v>
      </c>
      <c r="G174" s="9">
        <v>252.67456867185831</v>
      </c>
      <c r="H174" s="9">
        <v>2507.3681225049359</v>
      </c>
      <c r="I174" s="24"/>
      <c r="J174" s="9">
        <v>20.542319940935521</v>
      </c>
      <c r="K174" s="9">
        <v>18.183374713402412</v>
      </c>
      <c r="L174" s="22">
        <v>149.68036753113441</v>
      </c>
      <c r="M174" s="22">
        <v>217.76931461014377</v>
      </c>
      <c r="N174" s="22">
        <v>32616.50909090909</v>
      </c>
    </row>
    <row r="175" spans="2:14" x14ac:dyDescent="0.25">
      <c r="B175" s="37">
        <v>171</v>
      </c>
      <c r="D175" s="9">
        <v>20.644363591021513</v>
      </c>
      <c r="E175" s="9">
        <v>21.218862201084896</v>
      </c>
      <c r="F175" s="9">
        <v>245.796959301854</v>
      </c>
      <c r="G175" s="9">
        <v>252.63708352530719</v>
      </c>
      <c r="H175" s="9">
        <v>2522.1201520557465</v>
      </c>
      <c r="I175" s="24"/>
      <c r="J175" s="9">
        <v>20.663157117058713</v>
      </c>
      <c r="K175" s="9">
        <v>18.290335741128313</v>
      </c>
      <c r="L175" s="22">
        <v>149.68036753113441</v>
      </c>
      <c r="M175" s="22">
        <v>217.76931461014382</v>
      </c>
      <c r="N175" s="22">
        <v>32808.370909090889</v>
      </c>
    </row>
    <row r="176" spans="2:14" x14ac:dyDescent="0.25">
      <c r="B176" s="37">
        <v>172</v>
      </c>
      <c r="D176" s="9">
        <v>20.763734945589803</v>
      </c>
      <c r="E176" s="9">
        <v>21.341593128554724</v>
      </c>
      <c r="F176" s="9">
        <v>245.78090926395353</v>
      </c>
      <c r="G176" s="9">
        <v>252.62103268138816</v>
      </c>
      <c r="H176" s="9">
        <v>2536.8690938881655</v>
      </c>
      <c r="I176" s="24"/>
      <c r="J176" s="9">
        <v>20.783994293181848</v>
      </c>
      <c r="K176" s="9">
        <v>18.397296768854201</v>
      </c>
      <c r="L176" s="22">
        <v>149.68036753113441</v>
      </c>
      <c r="M176" s="22">
        <v>217.76931461014365</v>
      </c>
      <c r="N176" s="22">
        <v>33000.232727272705</v>
      </c>
    </row>
    <row r="177" spans="2:14" x14ac:dyDescent="0.25">
      <c r="B177" s="37">
        <v>173</v>
      </c>
      <c r="D177" s="9">
        <v>20.886533819085244</v>
      </c>
      <c r="E177" s="9">
        <v>21.46775220957193</v>
      </c>
      <c r="F177" s="9">
        <v>245.80538189456104</v>
      </c>
      <c r="G177" s="9">
        <v>252.64551198389051</v>
      </c>
      <c r="H177" s="9">
        <v>2551.6208207214895</v>
      </c>
      <c r="I177" s="24"/>
      <c r="J177" s="9">
        <v>20.904831469304991</v>
      </c>
      <c r="K177" s="9">
        <v>18.504257796580102</v>
      </c>
      <c r="L177" s="22">
        <v>149.68036753113432</v>
      </c>
      <c r="M177" s="22">
        <v>217.76931461014371</v>
      </c>
      <c r="N177" s="22">
        <v>33192.094545454565</v>
      </c>
    </row>
    <row r="178" spans="2:14" x14ac:dyDescent="0.25">
      <c r="B178" s="37">
        <v>174</v>
      </c>
      <c r="D178" s="9">
        <v>21.010067572791723</v>
      </c>
      <c r="E178" s="9">
        <v>21.594645453403384</v>
      </c>
      <c r="F178" s="9">
        <v>245.83817204192539</v>
      </c>
      <c r="G178" s="9">
        <v>252.67830033222285</v>
      </c>
      <c r="H178" s="9">
        <v>2566.3693992929193</v>
      </c>
      <c r="I178" s="24"/>
      <c r="J178" s="9">
        <v>21.025668645428134</v>
      </c>
      <c r="K178" s="9">
        <v>18.611218824305997</v>
      </c>
      <c r="L178" s="22">
        <v>149.68036753113438</v>
      </c>
      <c r="M178" s="22">
        <v>217.76931461014368</v>
      </c>
      <c r="N178" s="22">
        <v>33383.956363636382</v>
      </c>
    </row>
    <row r="179" spans="2:14" x14ac:dyDescent="0.25">
      <c r="B179" s="37">
        <v>175</v>
      </c>
      <c r="D179" s="9">
        <v>21.127915221020796</v>
      </c>
      <c r="E179" s="9">
        <v>21.715853309154216</v>
      </c>
      <c r="F179" s="9">
        <v>245.80443468297332</v>
      </c>
      <c r="G179" s="9">
        <v>252.64456954107038</v>
      </c>
      <c r="H179" s="9">
        <v>2581.1211261262411</v>
      </c>
      <c r="I179" s="24"/>
      <c r="J179" s="9">
        <v>21.146505821551269</v>
      </c>
      <c r="K179" s="9">
        <v>18.718179852031895</v>
      </c>
      <c r="L179" s="22">
        <v>149.68036753113438</v>
      </c>
      <c r="M179" s="22">
        <v>217.76931461014368</v>
      </c>
      <c r="N179" s="22">
        <v>33575.818181818177</v>
      </c>
    </row>
    <row r="180" spans="2:14" x14ac:dyDescent="0.25">
      <c r="B180" s="37">
        <v>176</v>
      </c>
      <c r="D180" s="9">
        <v>21.249298711733182</v>
      </c>
      <c r="E180" s="9">
        <v>21.840596469340756</v>
      </c>
      <c r="F180" s="9">
        <v>245.81198334489605</v>
      </c>
      <c r="G180" s="9">
        <v>252.6521184720215</v>
      </c>
      <c r="H180" s="9">
        <v>2595.8704917631453</v>
      </c>
      <c r="I180" s="24"/>
      <c r="J180" s="9">
        <v>21.267342997674461</v>
      </c>
      <c r="K180" s="9">
        <v>18.825140879757793</v>
      </c>
      <c r="L180" s="22">
        <v>149.68036753113438</v>
      </c>
      <c r="M180" s="22">
        <v>217.76931461014368</v>
      </c>
      <c r="N180" s="22">
        <v>33767.679999999978</v>
      </c>
    </row>
    <row r="181" spans="2:14" x14ac:dyDescent="0.25">
      <c r="B181" s="37">
        <v>177</v>
      </c>
      <c r="D181" s="9">
        <v>21.368550007472173</v>
      </c>
      <c r="E181" s="9">
        <v>21.963207945009309</v>
      </c>
      <c r="F181" s="9">
        <v>245.7949208217785</v>
      </c>
      <c r="G181" s="9">
        <v>252.63506208648164</v>
      </c>
      <c r="H181" s="9">
        <v>2610.6220975094725</v>
      </c>
      <c r="I181" s="24"/>
      <c r="J181" s="9">
        <v>21.388180173797604</v>
      </c>
      <c r="K181" s="9">
        <v>18.932101907483698</v>
      </c>
      <c r="L181" s="22">
        <v>149.68036753113435</v>
      </c>
      <c r="M181" s="22">
        <v>217.76931461014374</v>
      </c>
      <c r="N181" s="22">
        <v>33959.541818181788</v>
      </c>
    </row>
    <row r="182" spans="2:14" x14ac:dyDescent="0.25">
      <c r="B182" s="37">
        <v>178</v>
      </c>
      <c r="D182" s="9">
        <v>21.491054787043552</v>
      </c>
      <c r="E182" s="9">
        <v>22.089072435443153</v>
      </c>
      <c r="F182" s="9">
        <v>245.81526344810118</v>
      </c>
      <c r="G182" s="9">
        <v>252.65540541621831</v>
      </c>
      <c r="H182" s="9">
        <v>2625.3716447768747</v>
      </c>
      <c r="I182" s="24"/>
      <c r="J182" s="9">
        <v>21.509017349920743</v>
      </c>
      <c r="K182" s="9">
        <v>19.039062935209582</v>
      </c>
      <c r="L182" s="22">
        <v>149.68036753113441</v>
      </c>
      <c r="M182" s="22">
        <v>217.76931461014371</v>
      </c>
      <c r="N182" s="22">
        <v>34151.403636363655</v>
      </c>
    </row>
    <row r="183" spans="2:14" x14ac:dyDescent="0.25">
      <c r="B183" s="37">
        <v>179</v>
      </c>
      <c r="D183" s="9">
        <v>21.610316595816784</v>
      </c>
      <c r="E183" s="9">
        <v>22.211693913690556</v>
      </c>
      <c r="F183" s="9">
        <v>245.79849281969132</v>
      </c>
      <c r="G183" s="9">
        <v>252.63863501260744</v>
      </c>
      <c r="H183" s="9">
        <v>2640.1210104137781</v>
      </c>
      <c r="I183" s="24"/>
      <c r="J183" s="9">
        <v>21.629854526043882</v>
      </c>
      <c r="K183" s="9">
        <v>19.14602396293548</v>
      </c>
      <c r="L183" s="22">
        <v>149.68036753113444</v>
      </c>
      <c r="M183" s="22">
        <v>217.76931461014371</v>
      </c>
      <c r="N183" s="22">
        <v>34343.265454545464</v>
      </c>
    </row>
    <row r="184" spans="2:14" x14ac:dyDescent="0.25">
      <c r="B184" s="37">
        <v>180</v>
      </c>
      <c r="D184" s="9">
        <v>21.734704840132238</v>
      </c>
      <c r="E184" s="9">
        <v>22.339442351731673</v>
      </c>
      <c r="F184" s="9">
        <v>245.8398933248624</v>
      </c>
      <c r="G184" s="9">
        <v>252.68004166985571</v>
      </c>
      <c r="H184" s="9">
        <v>2654.8726767036028</v>
      </c>
      <c r="I184" s="24"/>
      <c r="J184" s="9">
        <v>21.750691702167018</v>
      </c>
      <c r="K184" s="9">
        <v>19.252984990661375</v>
      </c>
      <c r="L184" s="22">
        <v>149.68036753113435</v>
      </c>
      <c r="M184" s="22">
        <v>217.76931461014368</v>
      </c>
      <c r="N184" s="22">
        <v>34535.127272727266</v>
      </c>
    </row>
    <row r="185" spans="2:14" x14ac:dyDescent="0.25">
      <c r="B185" s="37">
        <v>181</v>
      </c>
      <c r="D185" s="9">
        <v>21.850347262444835</v>
      </c>
      <c r="E185" s="9">
        <v>22.458444429722341</v>
      </c>
      <c r="F185" s="9">
        <v>245.78245945608381</v>
      </c>
      <c r="G185" s="9">
        <v>252.62260783297603</v>
      </c>
      <c r="H185" s="9">
        <v>2669.6219817970077</v>
      </c>
      <c r="I185" s="24"/>
      <c r="J185" s="9">
        <v>21.87152887829021</v>
      </c>
      <c r="K185" s="9">
        <v>19.359946018387273</v>
      </c>
      <c r="L185" s="22">
        <v>149.68036753113438</v>
      </c>
      <c r="M185" s="22">
        <v>217.76931461014368</v>
      </c>
      <c r="N185" s="22">
        <v>34726.989090909083</v>
      </c>
    </row>
    <row r="186" spans="2:14" x14ac:dyDescent="0.25">
      <c r="B186" s="37">
        <v>182</v>
      </c>
      <c r="D186" s="9">
        <v>21.97419022453386</v>
      </c>
      <c r="E186" s="9">
        <v>22.585647626925294</v>
      </c>
      <c r="F186" s="9">
        <v>245.8173932291472</v>
      </c>
      <c r="G186" s="9">
        <v>252.65754811952911</v>
      </c>
      <c r="H186" s="9">
        <v>2684.3738297173263</v>
      </c>
      <c r="I186" s="24"/>
      <c r="J186" s="9">
        <v>21.992366054413356</v>
      </c>
      <c r="K186" s="9">
        <v>19.466907046113178</v>
      </c>
      <c r="L186" s="22">
        <v>149.68036753113438</v>
      </c>
      <c r="M186" s="22">
        <v>217.76931461014374</v>
      </c>
      <c r="N186" s="22">
        <v>34918.85090909087</v>
      </c>
    </row>
    <row r="187" spans="2:14" x14ac:dyDescent="0.25">
      <c r="B187" s="37">
        <v>183</v>
      </c>
      <c r="D187" s="9">
        <v>22.09582269772163</v>
      </c>
      <c r="E187" s="9">
        <v>22.710640307634822</v>
      </c>
      <c r="F187" s="9">
        <v>245.82735239036214</v>
      </c>
      <c r="G187" s="9">
        <v>252.6675134160711</v>
      </c>
      <c r="H187" s="9">
        <v>2699.1255565506503</v>
      </c>
      <c r="I187" s="24"/>
      <c r="J187" s="9">
        <v>22.113203230536492</v>
      </c>
      <c r="K187" s="9">
        <v>19.573868073839073</v>
      </c>
      <c r="L187" s="22">
        <v>149.68036753113438</v>
      </c>
      <c r="M187" s="22">
        <v>217.76931461014374</v>
      </c>
      <c r="N187" s="22">
        <v>35110.712727272738</v>
      </c>
    </row>
    <row r="188" spans="2:14" x14ac:dyDescent="0.25">
      <c r="B188" s="37">
        <v>184</v>
      </c>
      <c r="D188" s="9">
        <v>22.214758975298004</v>
      </c>
      <c r="E188" s="9">
        <v>22.832935509696416</v>
      </c>
      <c r="F188" s="9">
        <v>245.80736976652597</v>
      </c>
      <c r="G188" s="9">
        <v>252.64752266401297</v>
      </c>
      <c r="H188" s="9">
        <v>2713.871652838664</v>
      </c>
      <c r="I188" s="24"/>
      <c r="J188" s="9">
        <v>22.234040406659638</v>
      </c>
      <c r="K188" s="9">
        <v>19.680829101564967</v>
      </c>
      <c r="L188" s="22">
        <v>149.68036753113438</v>
      </c>
      <c r="M188" s="22">
        <v>217.76931461014371</v>
      </c>
      <c r="N188" s="22">
        <v>35302.574545454539</v>
      </c>
    </row>
    <row r="189" spans="2:14" x14ac:dyDescent="0.25">
      <c r="B189" s="37">
        <v>185</v>
      </c>
      <c r="D189" s="9">
        <v>22.338909003434022</v>
      </c>
      <c r="E189" s="9">
        <v>22.960446310993934</v>
      </c>
      <c r="F189" s="9">
        <v>245.84498173018233</v>
      </c>
      <c r="G189" s="9">
        <v>252.68514693244015</v>
      </c>
      <c r="H189" s="9">
        <v>2728.6258619554023</v>
      </c>
      <c r="I189" s="24"/>
      <c r="J189" s="9">
        <v>22.354877582782827</v>
      </c>
      <c r="K189" s="9">
        <v>19.787790129290865</v>
      </c>
      <c r="L189" s="22">
        <v>149.68036753113435</v>
      </c>
      <c r="M189" s="22">
        <v>217.76931461014368</v>
      </c>
      <c r="N189" s="22">
        <v>35494.436363636349</v>
      </c>
    </row>
    <row r="190" spans="2:14" x14ac:dyDescent="0.25">
      <c r="B190" s="37">
        <v>186</v>
      </c>
      <c r="D190" s="9">
        <v>22.456213501260233</v>
      </c>
      <c r="E190" s="9">
        <v>23.081109857470192</v>
      </c>
      <c r="F190" s="9">
        <v>245.80725761848626</v>
      </c>
      <c r="G190" s="9">
        <v>252.64741611658457</v>
      </c>
      <c r="H190" s="9">
        <v>2743.3725031348981</v>
      </c>
      <c r="I190" s="24"/>
      <c r="J190" s="9">
        <v>22.475714758905962</v>
      </c>
      <c r="K190" s="9">
        <v>19.894751157016756</v>
      </c>
      <c r="L190" s="22">
        <v>149.68036753113432</v>
      </c>
      <c r="M190" s="22">
        <v>217.76931461014368</v>
      </c>
      <c r="N190" s="22">
        <v>35686.298181818165</v>
      </c>
    </row>
    <row r="191" spans="2:14" x14ac:dyDescent="0.25">
      <c r="B191" s="37">
        <v>187</v>
      </c>
      <c r="D191" s="9">
        <v>22.578944358059704</v>
      </c>
      <c r="E191" s="9">
        <v>23.207201515023357</v>
      </c>
      <c r="F191" s="9">
        <v>245.8290166391821</v>
      </c>
      <c r="G191" s="9">
        <v>252.66918758091055</v>
      </c>
      <c r="H191" s="9">
        <v>2758.1268333386329</v>
      </c>
      <c r="I191" s="24"/>
      <c r="J191" s="9">
        <v>22.596551935029108</v>
      </c>
      <c r="K191" s="9">
        <v>20.001712184742662</v>
      </c>
      <c r="L191" s="22">
        <v>149.68036753113441</v>
      </c>
      <c r="M191" s="22">
        <v>217.76931461014382</v>
      </c>
      <c r="N191" s="22">
        <v>35878.160000000018</v>
      </c>
    </row>
    <row r="192" spans="2:14" x14ac:dyDescent="0.25">
      <c r="B192" s="37">
        <v>188</v>
      </c>
      <c r="D192" s="9">
        <v>22.69249543729919</v>
      </c>
      <c r="E192" s="9">
        <v>23.324111725689452</v>
      </c>
      <c r="F192" s="9">
        <v>245.75113066685563</v>
      </c>
      <c r="G192" s="9">
        <v>252.59129584165512</v>
      </c>
      <c r="H192" s="9">
        <v>2772.8738377791142</v>
      </c>
      <c r="I192" s="24"/>
      <c r="J192" s="9">
        <v>22.717389111152247</v>
      </c>
      <c r="K192" s="9">
        <v>20.108673212468549</v>
      </c>
      <c r="L192" s="22">
        <v>149.68036753113441</v>
      </c>
      <c r="M192" s="22">
        <v>217.76931461014374</v>
      </c>
      <c r="N192" s="22">
        <v>36070.021818181842</v>
      </c>
    </row>
    <row r="193" spans="2:14" x14ac:dyDescent="0.25">
      <c r="B193" s="37">
        <v>189</v>
      </c>
      <c r="D193" s="9">
        <v>22.816957697306758</v>
      </c>
      <c r="E193" s="9">
        <v>23.451934234607048</v>
      </c>
      <c r="F193" s="9">
        <v>245.79160763364413</v>
      </c>
      <c r="G193" s="9">
        <v>252.63177914043115</v>
      </c>
      <c r="H193" s="9">
        <v>2787.6257462429371</v>
      </c>
      <c r="I193" s="24"/>
      <c r="J193" s="9">
        <v>22.83822628727539</v>
      </c>
      <c r="K193" s="9">
        <v>20.215634240194451</v>
      </c>
      <c r="L193" s="22">
        <v>149.68036753113438</v>
      </c>
      <c r="M193" s="22">
        <v>217.76931461014371</v>
      </c>
      <c r="N193" s="22">
        <v>36261.883636363622</v>
      </c>
    </row>
    <row r="194" spans="2:14" x14ac:dyDescent="0.25">
      <c r="B194" s="37">
        <v>190</v>
      </c>
      <c r="D194" s="9">
        <v>22.93720816693649</v>
      </c>
      <c r="E194" s="9">
        <v>23.575544815185875</v>
      </c>
      <c r="F194" s="9">
        <v>245.78652655985823</v>
      </c>
      <c r="G194" s="9">
        <v>252.62670285364268</v>
      </c>
      <c r="H194" s="9">
        <v>2802.3770492717717</v>
      </c>
      <c r="I194" s="24"/>
      <c r="J194" s="9">
        <v>22.959063463398579</v>
      </c>
      <c r="K194" s="9">
        <v>20.322595267920352</v>
      </c>
      <c r="L194" s="22">
        <v>149.68036753113449</v>
      </c>
      <c r="M194" s="22">
        <v>217.76931461014391</v>
      </c>
      <c r="N194" s="22">
        <v>36453.745454545431</v>
      </c>
    </row>
    <row r="195" spans="2:14" x14ac:dyDescent="0.25">
      <c r="B195" s="37">
        <v>191</v>
      </c>
      <c r="D195" s="9">
        <v>23.055768278518205</v>
      </c>
      <c r="E195" s="9">
        <v>23.697464127174666</v>
      </c>
      <c r="F195" s="9">
        <v>245.76348028141942</v>
      </c>
      <c r="G195" s="9">
        <v>252.60365160613253</v>
      </c>
      <c r="H195" s="9">
        <v>2817.1243564297488</v>
      </c>
      <c r="I195" s="24"/>
      <c r="J195" s="9">
        <v>23.079900639521721</v>
      </c>
      <c r="K195" s="9">
        <v>20.429556295646236</v>
      </c>
      <c r="L195" s="22">
        <v>149.68036753113444</v>
      </c>
      <c r="M195" s="22">
        <v>217.76931461014368</v>
      </c>
      <c r="N195" s="22">
        <v>36645.607272727255</v>
      </c>
    </row>
    <row r="196" spans="2:14" x14ac:dyDescent="0.25">
      <c r="B196" s="37">
        <v>192</v>
      </c>
      <c r="D196" s="9">
        <v>23.174266353182514</v>
      </c>
      <c r="E196" s="9">
        <v>23.819322933612192</v>
      </c>
      <c r="F196" s="9">
        <v>245.74001622865245</v>
      </c>
      <c r="G196" s="9">
        <v>252.58019887466827</v>
      </c>
      <c r="H196" s="9">
        <v>2831.8783839159869</v>
      </c>
      <c r="I196" s="24"/>
      <c r="J196" s="9">
        <v>23.200737815644857</v>
      </c>
      <c r="K196" s="9">
        <v>20.536517323372152</v>
      </c>
      <c r="L196" s="22">
        <v>149.68036753113441</v>
      </c>
      <c r="M196" s="22">
        <v>217.76931461014388</v>
      </c>
      <c r="N196" s="22">
        <v>36837.4690909091</v>
      </c>
    </row>
    <row r="197" spans="2:14" x14ac:dyDescent="0.25">
      <c r="B197" s="37">
        <v>193</v>
      </c>
      <c r="D197" s="9">
        <v>23.296255423330226</v>
      </c>
      <c r="E197" s="9">
        <v>23.944671176574779</v>
      </c>
      <c r="F197" s="9">
        <v>245.75362205137387</v>
      </c>
      <c r="G197" s="9">
        <v>252.5937994558264</v>
      </c>
      <c r="H197" s="9">
        <v>2846.6255699869689</v>
      </c>
      <c r="I197" s="24"/>
      <c r="J197" s="9">
        <v>23.321574991767999</v>
      </c>
      <c r="K197" s="9">
        <v>20.64347835109805</v>
      </c>
      <c r="L197" s="22">
        <v>149.68036753113435</v>
      </c>
      <c r="M197" s="22">
        <v>217.76931461014379</v>
      </c>
      <c r="N197" s="22">
        <v>37029.330909090924</v>
      </c>
    </row>
    <row r="198" spans="2:14" x14ac:dyDescent="0.25">
      <c r="B198" s="37">
        <v>194</v>
      </c>
      <c r="D198" s="9">
        <v>23.416760670276958</v>
      </c>
      <c r="E198" s="9">
        <v>24.068536424101879</v>
      </c>
      <c r="F198" s="9">
        <v>245.75151535152716</v>
      </c>
      <c r="G198" s="9">
        <v>252.59169625559085</v>
      </c>
      <c r="H198" s="9">
        <v>2861.3763886678234</v>
      </c>
      <c r="I198" s="24"/>
      <c r="J198" s="9">
        <v>23.442412167891138</v>
      </c>
      <c r="K198" s="9">
        <v>20.750439378823931</v>
      </c>
      <c r="L198" s="22">
        <v>149.68036753113446</v>
      </c>
      <c r="M198" s="22">
        <v>217.76931461014374</v>
      </c>
      <c r="N198" s="22">
        <v>37221.192727272741</v>
      </c>
    </row>
    <row r="199" spans="2:14" x14ac:dyDescent="0.25">
      <c r="B199" s="37">
        <v>195</v>
      </c>
      <c r="D199" s="10">
        <v>23.536645438081162</v>
      </c>
      <c r="E199" s="10">
        <v>24.191781302855173</v>
      </c>
      <c r="F199" s="10">
        <v>245.74295191951754</v>
      </c>
      <c r="G199" s="10">
        <v>252.58313743964388</v>
      </c>
      <c r="H199" s="10">
        <v>2876.1276916966581</v>
      </c>
      <c r="J199" s="10">
        <v>23.563249344014331</v>
      </c>
      <c r="K199" s="10">
        <v>20.857400406549825</v>
      </c>
      <c r="L199" s="10">
        <v>149.68036753113432</v>
      </c>
      <c r="M199" s="10">
        <v>217.76931461014365</v>
      </c>
      <c r="N199" s="10">
        <v>37413.054545454514</v>
      </c>
    </row>
    <row r="200" spans="2:14" x14ac:dyDescent="0.25">
      <c r="B200" s="37">
        <v>196</v>
      </c>
      <c r="D200" s="10">
        <v>23.659112192277647</v>
      </c>
      <c r="E200" s="10">
        <v>24.317607767914133</v>
      </c>
      <c r="F200" s="10">
        <v>245.76129650069626</v>
      </c>
      <c r="G200" s="10">
        <v>252.60148243384455</v>
      </c>
      <c r="H200" s="10">
        <v>2890.8772389640608</v>
      </c>
      <c r="J200" s="10">
        <v>23.684086520137473</v>
      </c>
      <c r="K200" s="10">
        <v>20.96436143427573</v>
      </c>
      <c r="L200" s="10">
        <v>149.68036753113446</v>
      </c>
      <c r="M200" s="10">
        <v>217.76931461014379</v>
      </c>
      <c r="N200" s="10">
        <v>37604.916363636345</v>
      </c>
    </row>
    <row r="201" spans="2:14" x14ac:dyDescent="0.25">
      <c r="B201" s="37">
        <v>197</v>
      </c>
      <c r="D201" s="10">
        <v>23.777880263433484</v>
      </c>
      <c r="E201" s="10">
        <v>24.439736032795622</v>
      </c>
      <c r="F201" s="10">
        <v>245.74122944526812</v>
      </c>
      <c r="G201" s="10">
        <v>252.58142077757194</v>
      </c>
      <c r="H201" s="10">
        <v>2905.6289052538846</v>
      </c>
      <c r="J201" s="10">
        <v>23.804923696260605</v>
      </c>
      <c r="K201" s="10">
        <v>21.071322462001618</v>
      </c>
      <c r="L201" s="10">
        <v>149.68036753113429</v>
      </c>
      <c r="M201" s="10">
        <v>217.76931461014362</v>
      </c>
      <c r="N201" s="10">
        <v>37796.778181818183</v>
      </c>
    </row>
    <row r="202" spans="2:14" x14ac:dyDescent="0.25">
      <c r="B202" s="37">
        <v>198</v>
      </c>
      <c r="D202" s="10">
        <v>23.895455070104493</v>
      </c>
      <c r="E202" s="10">
        <v>24.560670577921265</v>
      </c>
      <c r="F202" s="10">
        <v>245.70909514164271</v>
      </c>
      <c r="G202" s="10">
        <v>252.54928713716313</v>
      </c>
      <c r="H202" s="10">
        <v>2920.378573608275</v>
      </c>
      <c r="J202" s="10">
        <v>23.925760872383748</v>
      </c>
      <c r="K202" s="10">
        <v>21.178283489727527</v>
      </c>
      <c r="L202" s="10">
        <v>149.68036753113441</v>
      </c>
      <c r="M202" s="10">
        <v>217.76931461014382</v>
      </c>
      <c r="N202" s="10">
        <v>37988.640000000007</v>
      </c>
    </row>
    <row r="203" spans="2:14" x14ac:dyDescent="0.25">
      <c r="B203" s="37">
        <v>199</v>
      </c>
      <c r="D203" s="10">
        <v>24.015488458244111</v>
      </c>
      <c r="E203" s="10">
        <v>24.684063552758502</v>
      </c>
      <c r="F203" s="10">
        <v>245.70243754030128</v>
      </c>
      <c r="G203" s="10">
        <v>252.54262863974705</v>
      </c>
      <c r="H203" s="10">
        <v>2935.1275759841928</v>
      </c>
      <c r="J203" s="10">
        <v>24.04659804850689</v>
      </c>
      <c r="K203" s="10">
        <v>21.285244517453425</v>
      </c>
      <c r="L203" s="10">
        <v>149.68036753113444</v>
      </c>
      <c r="M203" s="10">
        <v>217.76931461014385</v>
      </c>
      <c r="N203" s="10">
        <v>38180.501818181823</v>
      </c>
    </row>
    <row r="204" spans="2:14" x14ac:dyDescent="0.25">
      <c r="B204" s="37">
        <v>200</v>
      </c>
      <c r="D204" s="10">
        <v>24.138917643238603</v>
      </c>
      <c r="E204" s="10">
        <v>24.810852972866915</v>
      </c>
      <c r="F204" s="10">
        <v>245.73041519710742</v>
      </c>
      <c r="G204" s="10">
        <v>252.57061201021594</v>
      </c>
      <c r="H204" s="10">
        <v>2949.8794239045101</v>
      </c>
      <c r="J204" s="10">
        <v>24.167435224630079</v>
      </c>
      <c r="K204" s="10">
        <v>21.392205545179312</v>
      </c>
      <c r="L204" s="10">
        <v>149.68036753113444</v>
      </c>
      <c r="M204" s="10">
        <v>217.76931461014368</v>
      </c>
      <c r="N204" s="10">
        <v>38372.363636363618</v>
      </c>
    </row>
    <row r="205" spans="2:14" x14ac:dyDescent="0.25">
      <c r="B205" s="37">
        <v>201</v>
      </c>
      <c r="D205" s="10">
        <v>24.254287353463408</v>
      </c>
      <c r="E205" s="10">
        <v>24.929582421546357</v>
      </c>
      <c r="F205" s="10">
        <v>245.67647845371627</v>
      </c>
      <c r="G205" s="10">
        <v>252.51667589287507</v>
      </c>
      <c r="H205" s="10">
        <v>2964.6290922589001</v>
      </c>
      <c r="J205" s="10">
        <v>24.288272400753225</v>
      </c>
      <c r="K205" s="10">
        <v>21.499166572905221</v>
      </c>
      <c r="L205" s="10">
        <v>149.68036753113446</v>
      </c>
      <c r="M205" s="10">
        <v>217.76931461014388</v>
      </c>
      <c r="N205" s="10">
        <v>38564.225454545493</v>
      </c>
    </row>
    <row r="206" spans="2:14" x14ac:dyDescent="0.25">
      <c r="B206" s="37">
        <v>202</v>
      </c>
      <c r="D206" s="10">
        <v>24.377241832064424</v>
      </c>
      <c r="E206" s="10">
        <v>25.055897631920619</v>
      </c>
      <c r="F206" s="10">
        <v>245.6995230232433</v>
      </c>
      <c r="G206" s="10">
        <v>252.53973109396509</v>
      </c>
      <c r="H206" s="10">
        <v>2979.3831197451464</v>
      </c>
      <c r="J206" s="10">
        <v>24.409109576876364</v>
      </c>
      <c r="K206" s="10">
        <v>21.606127600631112</v>
      </c>
      <c r="L206" s="10">
        <v>149.68036753113444</v>
      </c>
      <c r="M206" s="10">
        <v>217.76931461014379</v>
      </c>
      <c r="N206" s="10">
        <v>38756.08727272728</v>
      </c>
    </row>
    <row r="207" spans="2:14" x14ac:dyDescent="0.25">
      <c r="B207" s="37">
        <v>203</v>
      </c>
      <c r="D207" s="10">
        <v>24.496643140794614</v>
      </c>
      <c r="E207" s="10">
        <v>25.178657796155559</v>
      </c>
      <c r="F207" s="10">
        <v>245.68670438037933</v>
      </c>
      <c r="G207" s="10">
        <v>252.52690416006698</v>
      </c>
      <c r="H207" s="10">
        <v>2994.1289133156738</v>
      </c>
      <c r="J207" s="10">
        <v>24.529946752999503</v>
      </c>
      <c r="K207" s="10">
        <v>21.713088628357003</v>
      </c>
      <c r="L207" s="10">
        <v>149.68036753113446</v>
      </c>
      <c r="M207" s="10">
        <v>217.76931461014379</v>
      </c>
      <c r="N207" s="10">
        <v>38947.949090909089</v>
      </c>
    </row>
    <row r="208" spans="2:14" x14ac:dyDescent="0.25">
      <c r="B208" s="37">
        <v>204</v>
      </c>
      <c r="D208" s="10">
        <v>24.617887382235789</v>
      </c>
      <c r="E208" s="10">
        <v>25.303262272710676</v>
      </c>
      <c r="F208" s="10">
        <v>245.69240431974313</v>
      </c>
      <c r="G208" s="10">
        <v>252.53260965851103</v>
      </c>
      <c r="H208" s="10">
        <v>3008.8807612359919</v>
      </c>
      <c r="J208" s="10">
        <v>24.650783929122642</v>
      </c>
      <c r="K208" s="10">
        <v>21.820049656082897</v>
      </c>
      <c r="L208" s="10">
        <v>149.68036753113441</v>
      </c>
      <c r="M208" s="10">
        <v>217.76931461014368</v>
      </c>
      <c r="N208" s="10">
        <v>39139.810909090913</v>
      </c>
    </row>
    <row r="209" spans="2:14" x14ac:dyDescent="0.25">
      <c r="B209" s="37">
        <v>205</v>
      </c>
      <c r="D209" s="10">
        <v>24.738396498103789</v>
      </c>
      <c r="E209" s="10">
        <v>25.427131044256754</v>
      </c>
      <c r="F209" s="10">
        <v>245.69074770981308</v>
      </c>
      <c r="G209" s="10">
        <v>252.53095279872701</v>
      </c>
      <c r="H209" s="10">
        <v>3023.6300663293964</v>
      </c>
      <c r="J209" s="10">
        <v>24.771621105245831</v>
      </c>
      <c r="K209" s="10">
        <v>21.927010683808799</v>
      </c>
      <c r="L209" s="10">
        <v>149.68036753113444</v>
      </c>
      <c r="M209" s="10">
        <v>217.76931461014379</v>
      </c>
      <c r="N209" s="10">
        <v>39331.6727272727</v>
      </c>
    </row>
    <row r="210" spans="2:14" x14ac:dyDescent="0.25">
      <c r="B210" s="37">
        <v>206</v>
      </c>
      <c r="D210" s="10">
        <v>24.855241912877666</v>
      </c>
      <c r="E210" s="10">
        <v>25.547336666552379</v>
      </c>
      <c r="F210" s="10">
        <v>245.65289756649528</v>
      </c>
      <c r="G210" s="10">
        <v>252.49310786204168</v>
      </c>
      <c r="H210" s="10">
        <v>3038.3817931627204</v>
      </c>
      <c r="J210" s="10">
        <v>24.892458281368977</v>
      </c>
      <c r="K210" s="10">
        <v>22.03397171153469</v>
      </c>
      <c r="L210" s="10">
        <v>149.68036753113441</v>
      </c>
      <c r="M210" s="10">
        <v>217.76931461014365</v>
      </c>
      <c r="N210" s="10">
        <v>39523.534545454575</v>
      </c>
    </row>
    <row r="211" spans="2:14" x14ac:dyDescent="0.25">
      <c r="B211" s="37">
        <v>207</v>
      </c>
      <c r="D211" s="10">
        <v>24.980855369637478</v>
      </c>
      <c r="E211" s="10">
        <v>25.676310358426125</v>
      </c>
      <c r="F211" s="10">
        <v>245.70165206159948</v>
      </c>
      <c r="G211" s="10">
        <v>252.5418677848584</v>
      </c>
      <c r="H211" s="10">
        <v>3053.1336410830386</v>
      </c>
      <c r="J211" s="10">
        <v>25.01329545749212</v>
      </c>
      <c r="K211" s="10">
        <v>22.140932739260585</v>
      </c>
      <c r="L211" s="10">
        <v>149.68036753113441</v>
      </c>
      <c r="M211" s="10">
        <v>217.76931461014365</v>
      </c>
      <c r="N211" s="10">
        <v>39715.396363636362</v>
      </c>
    </row>
    <row r="212" spans="2:14" x14ac:dyDescent="0.25">
      <c r="B212" s="37">
        <v>208</v>
      </c>
      <c r="D212" s="10">
        <v>25.097731605444284</v>
      </c>
      <c r="E212" s="10">
        <v>25.796546249911007</v>
      </c>
      <c r="F212" s="10">
        <v>245.66441512307068</v>
      </c>
      <c r="G212" s="10">
        <v>252.50463055015388</v>
      </c>
      <c r="H212" s="10">
        <v>3067.8829461764435</v>
      </c>
      <c r="J212" s="10">
        <v>25.134132633615259</v>
      </c>
      <c r="K212" s="10">
        <v>22.247893766986476</v>
      </c>
      <c r="L212" s="10">
        <v>149.68036753113444</v>
      </c>
      <c r="M212" s="10">
        <v>217.76931461014362</v>
      </c>
      <c r="N212" s="10">
        <v>39907.258181818179</v>
      </c>
    </row>
    <row r="213" spans="2:14" x14ac:dyDescent="0.25">
      <c r="B213" s="37">
        <v>209</v>
      </c>
      <c r="D213" s="10">
        <v>25.21703095879359</v>
      </c>
      <c r="E213" s="10">
        <v>25.919205272734498</v>
      </c>
      <c r="F213" s="10">
        <v>245.65113926385976</v>
      </c>
      <c r="G213" s="10">
        <v>252.49135453199597</v>
      </c>
      <c r="H213" s="10">
        <v>3082.6323118133532</v>
      </c>
      <c r="J213" s="10">
        <v>25.254969809738391</v>
      </c>
      <c r="K213" s="10">
        <v>22.354854794712388</v>
      </c>
      <c r="L213" s="10">
        <v>149.68036753113444</v>
      </c>
      <c r="M213" s="10">
        <v>217.76931461014374</v>
      </c>
      <c r="N213" s="10">
        <v>40099.120000000003</v>
      </c>
    </row>
    <row r="214" spans="2:14" x14ac:dyDescent="0.25">
      <c r="B214" s="37">
        <v>210</v>
      </c>
      <c r="D214" s="10">
        <v>25.335836522660131</v>
      </c>
      <c r="E214" s="10">
        <v>26.041371030326694</v>
      </c>
      <c r="F214" s="10">
        <v>245.63320250817648</v>
      </c>
      <c r="G214" s="10">
        <v>252.47342270154437</v>
      </c>
      <c r="H214" s="10">
        <v>3097.383978103172</v>
      </c>
      <c r="J214" s="10">
        <v>25.375806985861583</v>
      </c>
      <c r="K214" s="10">
        <v>22.461815822438286</v>
      </c>
      <c r="L214" s="10">
        <v>149.68036753113441</v>
      </c>
      <c r="M214" s="10">
        <v>217.76931461014379</v>
      </c>
      <c r="N214" s="10">
        <v>40290.981818181783</v>
      </c>
    </row>
    <row r="215" spans="2:14" x14ac:dyDescent="0.25">
      <c r="B215" s="37">
        <v>211</v>
      </c>
      <c r="D215" s="10">
        <v>25.454769311432678</v>
      </c>
      <c r="E215" s="10">
        <v>26.163663598942144</v>
      </c>
      <c r="F215" s="10">
        <v>245.61666338021735</v>
      </c>
      <c r="G215" s="10">
        <v>252.45688445851911</v>
      </c>
      <c r="H215" s="10">
        <v>3112.1338280880623</v>
      </c>
      <c r="J215" s="10">
        <v>25.496644161984726</v>
      </c>
      <c r="K215" s="10">
        <v>22.568776850164173</v>
      </c>
      <c r="L215" s="10">
        <v>149.68036753113452</v>
      </c>
      <c r="M215" s="10">
        <v>217.76931461014379</v>
      </c>
      <c r="N215" s="10">
        <v>40482.843636363657</v>
      </c>
    </row>
    <row r="216" spans="2:14" x14ac:dyDescent="0.25">
      <c r="B216" s="37">
        <v>212</v>
      </c>
      <c r="D216" s="10">
        <v>25.58011223782831</v>
      </c>
      <c r="E216" s="10">
        <v>26.292367257111014</v>
      </c>
      <c r="F216" s="10">
        <v>245.66184084858324</v>
      </c>
      <c r="G216" s="10">
        <v>252.50207194545379</v>
      </c>
      <c r="H216" s="10">
        <v>3126.8878555743077</v>
      </c>
      <c r="J216" s="10">
        <v>25.617481338107861</v>
      </c>
      <c r="K216" s="10">
        <v>22.675737877890072</v>
      </c>
      <c r="L216" s="10">
        <v>149.68036753113444</v>
      </c>
      <c r="M216" s="10">
        <v>217.76931461014377</v>
      </c>
      <c r="N216" s="10">
        <v>40674.705454545438</v>
      </c>
    </row>
    <row r="217" spans="2:14" x14ac:dyDescent="0.25">
      <c r="B217" s="37">
        <v>213</v>
      </c>
      <c r="D217" s="10">
        <v>25.697481535012209</v>
      </c>
      <c r="E217" s="10">
        <v>26.413095327023125</v>
      </c>
      <c r="F217" s="10">
        <v>245.63037787006786</v>
      </c>
      <c r="G217" s="10">
        <v>252.47060016582796</v>
      </c>
      <c r="H217" s="10">
        <v>3141.6332858838432</v>
      </c>
      <c r="J217" s="10">
        <v>25.738318514231011</v>
      </c>
      <c r="K217" s="10">
        <v>22.78269890561597</v>
      </c>
      <c r="L217" s="10">
        <v>149.68036753113449</v>
      </c>
      <c r="M217" s="10">
        <v>217.76931461014371</v>
      </c>
      <c r="N217" s="10">
        <v>40866.567272727269</v>
      </c>
    </row>
    <row r="218" spans="2:14" x14ac:dyDescent="0.25">
      <c r="B218" s="37">
        <v>214</v>
      </c>
      <c r="D218" s="10">
        <v>25.82004931737691</v>
      </c>
      <c r="E218" s="10">
        <v>26.539023358297843</v>
      </c>
      <c r="F218" s="10">
        <v>245.64866666519993</v>
      </c>
      <c r="G218" s="10">
        <v>252.48889428630895</v>
      </c>
      <c r="H218" s="10">
        <v>3156.3851943476634</v>
      </c>
      <c r="J218" s="10">
        <v>25.859155690354147</v>
      </c>
      <c r="K218" s="10">
        <v>22.889659933341871</v>
      </c>
      <c r="L218" s="10">
        <v>149.68036753113441</v>
      </c>
      <c r="M218" s="10">
        <v>217.76931461014379</v>
      </c>
      <c r="N218" s="10">
        <v>41058.429090909085</v>
      </c>
    </row>
    <row r="219" spans="2:14" x14ac:dyDescent="0.25">
      <c r="B219" s="37">
        <v>215</v>
      </c>
      <c r="D219" s="10">
        <v>25.936326248614176</v>
      </c>
      <c r="E219" s="10">
        <v>26.658660014193664</v>
      </c>
      <c r="F219" s="10">
        <v>245.60721334790136</v>
      </c>
      <c r="G219" s="10">
        <v>252.44744128035782</v>
      </c>
      <c r="H219" s="10">
        <v>3171.1348021585568</v>
      </c>
      <c r="J219" s="10">
        <v>25.979992866477343</v>
      </c>
      <c r="K219" s="10">
        <v>22.996620961067769</v>
      </c>
      <c r="L219" s="10">
        <v>149.68036753113446</v>
      </c>
      <c r="M219" s="10">
        <v>217.76931461014382</v>
      </c>
      <c r="N219" s="10">
        <v>41250.290909090865</v>
      </c>
    </row>
    <row r="220" spans="2:14" x14ac:dyDescent="0.25">
      <c r="B220" s="37">
        <v>216</v>
      </c>
      <c r="D220" s="10">
        <v>26.058298167834238</v>
      </c>
      <c r="E220" s="10">
        <v>26.783992140935478</v>
      </c>
      <c r="F220" s="10">
        <v>245.61982356971853</v>
      </c>
      <c r="G220" s="10">
        <v>252.46005636200258</v>
      </c>
      <c r="H220" s="10">
        <v>3185.886528991879</v>
      </c>
      <c r="J220" s="10">
        <v>26.100830042600482</v>
      </c>
      <c r="K220" s="10">
        <v>23.10358198879366</v>
      </c>
      <c r="L220" s="10">
        <v>149.68036753113446</v>
      </c>
      <c r="M220" s="10">
        <v>217.76931461014374</v>
      </c>
      <c r="N220" s="10">
        <v>41442.152727272747</v>
      </c>
    </row>
    <row r="221" spans="2:14" x14ac:dyDescent="0.25">
      <c r="B221" s="37">
        <v>217</v>
      </c>
      <c r="D221" s="10">
        <v>26.175546259420312</v>
      </c>
      <c r="E221" s="10">
        <v>26.904599805423086</v>
      </c>
      <c r="F221" s="10">
        <v>245.58799698925904</v>
      </c>
      <c r="G221" s="10">
        <v>252.42822864235396</v>
      </c>
      <c r="H221" s="10">
        <v>3200.6354708242998</v>
      </c>
      <c r="J221" s="10">
        <v>26.221667218723628</v>
      </c>
      <c r="K221" s="10">
        <v>23.210543016519562</v>
      </c>
      <c r="L221" s="10">
        <v>149.68036753113444</v>
      </c>
      <c r="M221" s="10">
        <v>217.76931461014374</v>
      </c>
      <c r="N221" s="10">
        <v>41634.01454545452</v>
      </c>
    </row>
    <row r="222" spans="2:14" x14ac:dyDescent="0.25">
      <c r="B222" s="37">
        <v>218</v>
      </c>
      <c r="D222" s="10">
        <v>26.298964602035326</v>
      </c>
      <c r="E222" s="10">
        <v>27.031378465928583</v>
      </c>
      <c r="F222" s="10">
        <v>245.61408826066278</v>
      </c>
      <c r="G222" s="10">
        <v>252.45432574269998</v>
      </c>
      <c r="H222" s="10">
        <v>3215.387682005603</v>
      </c>
      <c r="J222" s="10">
        <v>26.34250439484676</v>
      </c>
      <c r="K222" s="10">
        <v>23.317504044245457</v>
      </c>
      <c r="L222" s="10">
        <v>149.68036753113446</v>
      </c>
      <c r="M222" s="10">
        <v>217.76931461014374</v>
      </c>
      <c r="N222" s="10">
        <v>41825.876363636351</v>
      </c>
    </row>
    <row r="223" spans="2:14" x14ac:dyDescent="0.25">
      <c r="B223" s="37">
        <v>219</v>
      </c>
      <c r="D223" s="10">
        <v>26.414651271394316</v>
      </c>
      <c r="E223" s="10">
        <v>27.150424804761737</v>
      </c>
      <c r="F223" s="10">
        <v>245.56806250916037</v>
      </c>
      <c r="G223" s="10">
        <v>252.40829973880065</v>
      </c>
      <c r="H223" s="10">
        <v>3230.1370476425054</v>
      </c>
      <c r="J223" s="10">
        <v>26.463341570969902</v>
      </c>
      <c r="K223" s="10">
        <v>23.424465071971355</v>
      </c>
      <c r="L223" s="10">
        <v>149.68036753113452</v>
      </c>
      <c r="M223" s="10">
        <v>217.76931461014382</v>
      </c>
      <c r="N223" s="10">
        <v>42017.738181818182</v>
      </c>
    </row>
    <row r="224" spans="2:14" x14ac:dyDescent="0.25">
      <c r="B224" s="37">
        <v>220</v>
      </c>
      <c r="D224" s="10">
        <v>26.538910759050996</v>
      </c>
      <c r="E224" s="10">
        <v>27.278044486144072</v>
      </c>
      <c r="F224" s="10">
        <v>245.60179149416965</v>
      </c>
      <c r="G224" s="10">
        <v>252.44203332534246</v>
      </c>
      <c r="H224" s="10">
        <v>3244.8887139323328</v>
      </c>
      <c r="J224" s="10">
        <v>26.584178747093087</v>
      </c>
      <c r="K224" s="10">
        <v>23.531426099697253</v>
      </c>
      <c r="L224" s="10">
        <v>149.68036753113449</v>
      </c>
      <c r="M224" s="10">
        <v>217.76931461014382</v>
      </c>
      <c r="N224" s="10">
        <v>42209.600000000006</v>
      </c>
    </row>
    <row r="225" spans="2:14" x14ac:dyDescent="0.25">
      <c r="B225" s="37">
        <v>221</v>
      </c>
      <c r="D225" s="10">
        <v>26.659398148760033</v>
      </c>
      <c r="E225" s="10">
        <v>27.401891586715553</v>
      </c>
      <c r="F225" s="10">
        <v>245.60046467972725</v>
      </c>
      <c r="G225" s="10">
        <v>252.44070662239864</v>
      </c>
      <c r="H225" s="10">
        <v>3259.6382611997319</v>
      </c>
      <c r="J225" s="10">
        <v>26.705015923216234</v>
      </c>
      <c r="K225" s="10">
        <v>23.638387127423151</v>
      </c>
      <c r="L225" s="10">
        <v>149.68036753113444</v>
      </c>
      <c r="M225" s="10">
        <v>217.76931461014382</v>
      </c>
      <c r="N225" s="10">
        <v>42401.461818181844</v>
      </c>
    </row>
    <row r="226" spans="2:14" x14ac:dyDescent="0.25">
      <c r="B226" s="37">
        <v>222</v>
      </c>
      <c r="D226" s="10">
        <v>26.781240731686221</v>
      </c>
      <c r="E226" s="10">
        <v>27.527094349571325</v>
      </c>
      <c r="F226" s="10">
        <v>245.61157833703561</v>
      </c>
      <c r="G226" s="10">
        <v>252.45182469203019</v>
      </c>
      <c r="H226" s="10">
        <v>3274.3898669460618</v>
      </c>
      <c r="J226" s="10">
        <v>26.825853099339369</v>
      </c>
      <c r="K226" s="10">
        <v>23.745348155149042</v>
      </c>
      <c r="L226" s="10">
        <v>149.68036753113444</v>
      </c>
      <c r="M226" s="10">
        <v>217.76931461014377</v>
      </c>
      <c r="N226" s="10">
        <v>42593.323636363602</v>
      </c>
    </row>
    <row r="227" spans="2:14" x14ac:dyDescent="0.25">
      <c r="B227" s="37">
        <v>223</v>
      </c>
      <c r="D227" s="10">
        <v>26.896221054569086</v>
      </c>
      <c r="E227" s="10">
        <v>27.645434066006523</v>
      </c>
      <c r="F227" s="10">
        <v>245.55994053865686</v>
      </c>
      <c r="G227" s="10">
        <v>252.4001840868527</v>
      </c>
      <c r="H227" s="10">
        <v>3289.1380217130031</v>
      </c>
      <c r="J227" s="10">
        <v>26.946690275462512</v>
      </c>
      <c r="K227" s="10">
        <v>23.852309182874944</v>
      </c>
      <c r="L227" s="10">
        <v>149.68036753113452</v>
      </c>
      <c r="M227" s="10">
        <v>217.76931461014385</v>
      </c>
      <c r="N227" s="10">
        <v>42785.185454545433</v>
      </c>
    </row>
    <row r="228" spans="2:14" x14ac:dyDescent="0.25">
      <c r="B228" s="37">
        <v>224</v>
      </c>
      <c r="D228" s="10">
        <v>27.01698908938446</v>
      </c>
      <c r="E228" s="10">
        <v>27.769562832595138</v>
      </c>
      <c r="F228" s="10">
        <v>245.56136915313181</v>
      </c>
      <c r="G228" s="10">
        <v>252.40162208287538</v>
      </c>
      <c r="H228" s="10">
        <v>3303.892049199249</v>
      </c>
      <c r="J228" s="10">
        <v>27.067527451585701</v>
      </c>
      <c r="K228" s="10">
        <v>23.959270210600845</v>
      </c>
      <c r="L228" s="10">
        <v>149.68036753113441</v>
      </c>
      <c r="M228" s="10">
        <v>217.76931461014385</v>
      </c>
      <c r="N228" s="10">
        <v>42977.047272727272</v>
      </c>
    </row>
    <row r="229" spans="2:14" x14ac:dyDescent="0.25">
      <c r="B229" s="37">
        <v>225</v>
      </c>
      <c r="D229" s="10">
        <v>27.138341743907652</v>
      </c>
      <c r="E229" s="10">
        <v>27.894274728913647</v>
      </c>
      <c r="F229" s="10">
        <v>245.5680751465066</v>
      </c>
      <c r="G229" s="10">
        <v>252.40832389196828</v>
      </c>
      <c r="H229" s="10">
        <v>3318.6395379877158</v>
      </c>
      <c r="J229" s="10">
        <v>27.188364627708843</v>
      </c>
      <c r="K229" s="10">
        <v>24.066231238326736</v>
      </c>
      <c r="L229" s="10">
        <v>149.68036753113446</v>
      </c>
      <c r="M229" s="10">
        <v>217.76931461014382</v>
      </c>
      <c r="N229" s="10">
        <v>43168.909090909088</v>
      </c>
    </row>
    <row r="230" spans="2:14" x14ac:dyDescent="0.25">
      <c r="B230" s="37">
        <v>226</v>
      </c>
      <c r="D230" s="10">
        <v>27.259941580083336</v>
      </c>
      <c r="E230" s="10">
        <v>28.019234772611078</v>
      </c>
      <c r="F230" s="10">
        <v>245.57694858299698</v>
      </c>
      <c r="G230" s="10">
        <v>252.41720188115664</v>
      </c>
      <c r="H230" s="10">
        <v>3333.3912648210403</v>
      </c>
      <c r="J230" s="10">
        <v>27.309201803831986</v>
      </c>
      <c r="K230" s="10">
        <v>24.173192266052638</v>
      </c>
      <c r="L230" s="10">
        <v>149.68036753113446</v>
      </c>
      <c r="M230" s="10">
        <v>217.76931461014379</v>
      </c>
      <c r="N230" s="10">
        <v>43360.770909090927</v>
      </c>
    </row>
    <row r="231" spans="2:14" x14ac:dyDescent="0.25">
      <c r="B231" s="37">
        <v>227</v>
      </c>
      <c r="D231" s="10">
        <v>27.378657598725475</v>
      </c>
      <c r="E231" s="10">
        <v>28.141310364154741</v>
      </c>
      <c r="F231" s="10">
        <v>245.55987880636633</v>
      </c>
      <c r="G231" s="10">
        <v>252.40013092518711</v>
      </c>
      <c r="H231" s="10">
        <v>3348.1402066534542</v>
      </c>
      <c r="J231" s="10">
        <v>27.430038979955125</v>
      </c>
      <c r="K231" s="10">
        <v>24.280153293778522</v>
      </c>
      <c r="L231" s="10">
        <v>149.68036753113449</v>
      </c>
      <c r="M231" s="10">
        <v>217.76931461014371</v>
      </c>
      <c r="N231" s="10">
        <v>43552.632727272692</v>
      </c>
    </row>
    <row r="232" spans="2:14" x14ac:dyDescent="0.25">
      <c r="B232" s="37">
        <v>228</v>
      </c>
      <c r="D232" s="10">
        <v>27.497983691499392</v>
      </c>
      <c r="E232" s="10">
        <v>28.263996705838689</v>
      </c>
      <c r="F232" s="10">
        <v>245.54840653608443</v>
      </c>
      <c r="G232" s="10">
        <v>252.38866352245623</v>
      </c>
      <c r="H232" s="10">
        <v>3362.8921151172749</v>
      </c>
      <c r="J232" s="10">
        <v>27.550876156078264</v>
      </c>
      <c r="K232" s="10">
        <v>24.387114321504423</v>
      </c>
      <c r="L232" s="10">
        <v>149.68036753113452</v>
      </c>
      <c r="M232" s="10">
        <v>217.76931461014382</v>
      </c>
      <c r="N232" s="10">
        <v>43744.494545454516</v>
      </c>
    </row>
    <row r="233" spans="2:14" x14ac:dyDescent="0.25">
      <c r="B233" s="37">
        <v>229</v>
      </c>
      <c r="D233" s="10">
        <v>27.619461751249869</v>
      </c>
      <c r="E233" s="10">
        <v>28.388835028295293</v>
      </c>
      <c r="F233" s="10">
        <v>245.55616693894774</v>
      </c>
      <c r="G233" s="10">
        <v>252.39642887301611</v>
      </c>
      <c r="H233" s="10">
        <v>3377.644084124589</v>
      </c>
      <c r="J233" s="10">
        <v>27.67171333220146</v>
      </c>
      <c r="K233" s="10">
        <v>24.494075349230325</v>
      </c>
      <c r="L233" s="10">
        <v>149.68036753113446</v>
      </c>
      <c r="M233" s="10">
        <v>217.76931461014385</v>
      </c>
      <c r="N233" s="10">
        <v>43936.356363636361</v>
      </c>
    </row>
    <row r="234" spans="2:14" x14ac:dyDescent="0.25">
      <c r="B234" s="37">
        <v>230</v>
      </c>
      <c r="D234" s="10">
        <v>27.739355467102449</v>
      </c>
      <c r="E234" s="10">
        <v>28.512088413622049</v>
      </c>
      <c r="F234" s="10">
        <v>245.54983518728682</v>
      </c>
      <c r="G234" s="10">
        <v>252.39009677471634</v>
      </c>
      <c r="H234" s="10">
        <v>3392.3934497614919</v>
      </c>
      <c r="J234" s="10">
        <v>27.792550508324602</v>
      </c>
      <c r="K234" s="10">
        <v>24.60103637695622</v>
      </c>
      <c r="L234" s="10">
        <v>149.68036753113461</v>
      </c>
      <c r="M234" s="10">
        <v>217.76931461014388</v>
      </c>
      <c r="N234" s="10">
        <v>44128.218181818163</v>
      </c>
    </row>
    <row r="235" spans="2:14" x14ac:dyDescent="0.25">
      <c r="B235" s="37">
        <v>231</v>
      </c>
      <c r="D235" s="10">
        <v>27.859390600453604</v>
      </c>
      <c r="E235" s="10">
        <v>28.635483133670814</v>
      </c>
      <c r="F235" s="10">
        <v>245.54480466989992</v>
      </c>
      <c r="G235" s="10">
        <v>252.38506518412257</v>
      </c>
      <c r="H235" s="10">
        <v>3407.1424521374088</v>
      </c>
      <c r="J235" s="10">
        <v>27.913387684447734</v>
      </c>
      <c r="K235" s="10">
        <v>24.707997404682111</v>
      </c>
      <c r="L235" s="10">
        <v>149.68036753113452</v>
      </c>
      <c r="M235" s="10">
        <v>217.76931461014379</v>
      </c>
      <c r="N235" s="10">
        <v>44320.080000000009</v>
      </c>
    </row>
    <row r="236" spans="2:14" x14ac:dyDescent="0.25">
      <c r="B236" s="37">
        <v>232</v>
      </c>
      <c r="D236" s="10">
        <v>27.977173241658875</v>
      </c>
      <c r="E236" s="10">
        <v>28.756626078970477</v>
      </c>
      <c r="F236" s="10">
        <v>245.52005026163951</v>
      </c>
      <c r="G236" s="10">
        <v>252.36031600758571</v>
      </c>
      <c r="H236" s="10">
        <v>3421.894602775214</v>
      </c>
      <c r="J236" s="10">
        <v>28.034224860570877</v>
      </c>
      <c r="K236" s="10">
        <v>24.814958432408012</v>
      </c>
      <c r="L236" s="10">
        <v>149.68036753113455</v>
      </c>
      <c r="M236" s="10">
        <v>217.76931461014388</v>
      </c>
      <c r="N236" s="10">
        <v>44511.941818181847</v>
      </c>
    </row>
    <row r="237" spans="2:14" x14ac:dyDescent="0.25">
      <c r="B237" s="37">
        <v>233</v>
      </c>
      <c r="D237" s="10">
        <v>28.09756338984532</v>
      </c>
      <c r="E237" s="10">
        <v>28.88037562070927</v>
      </c>
      <c r="F237" s="10">
        <v>245.51829289912999</v>
      </c>
      <c r="G237" s="10">
        <v>252.35855587551808</v>
      </c>
      <c r="H237" s="10">
        <v>3436.6427575421617</v>
      </c>
      <c r="J237" s="10">
        <v>28.155062036694009</v>
      </c>
      <c r="K237" s="10">
        <v>24.92191946013391</v>
      </c>
      <c r="L237" s="10">
        <v>149.68036753113452</v>
      </c>
      <c r="M237" s="10">
        <v>217.76931461014382</v>
      </c>
      <c r="N237" s="10">
        <v>44703.803636363598</v>
      </c>
    </row>
    <row r="238" spans="2:14" x14ac:dyDescent="0.25">
      <c r="B238" s="37">
        <v>234</v>
      </c>
      <c r="D238" s="10">
        <v>28.218693863444173</v>
      </c>
      <c r="E238" s="10">
        <v>29.004866826081344</v>
      </c>
      <c r="F238" s="10">
        <v>245.52299192192817</v>
      </c>
      <c r="G238" s="10">
        <v>252.36326379591651</v>
      </c>
      <c r="H238" s="10">
        <v>3451.3967850284075</v>
      </c>
      <c r="J238" s="10">
        <v>28.275899212817212</v>
      </c>
      <c r="K238" s="10">
        <v>25.028880487859805</v>
      </c>
      <c r="L238" s="10">
        <v>149.68036753113446</v>
      </c>
      <c r="M238" s="10">
        <v>217.76931461014379</v>
      </c>
      <c r="N238" s="10">
        <v>44895.665454545495</v>
      </c>
    </row>
    <row r="239" spans="2:14" x14ac:dyDescent="0.25">
      <c r="B239" s="37">
        <v>235</v>
      </c>
      <c r="D239" s="10">
        <v>28.341704850827224</v>
      </c>
      <c r="E239" s="10">
        <v>29.131236986279269</v>
      </c>
      <c r="F239" s="10">
        <v>245.54394315466459</v>
      </c>
      <c r="G239" s="10">
        <v>252.38421034418613</v>
      </c>
      <c r="H239" s="10">
        <v>3466.1439710993832</v>
      </c>
      <c r="J239" s="10">
        <v>28.396736388940351</v>
      </c>
      <c r="K239" s="10">
        <v>25.135841515585714</v>
      </c>
      <c r="L239" s="10">
        <v>149.68036753113452</v>
      </c>
      <c r="M239" s="10">
        <v>217.76931461014394</v>
      </c>
      <c r="N239" s="10">
        <v>45087.527272727268</v>
      </c>
    </row>
    <row r="240" spans="2:14" x14ac:dyDescent="0.25">
      <c r="B240" s="37">
        <v>236</v>
      </c>
      <c r="D240" s="10">
        <v>28.454130946913065</v>
      </c>
      <c r="E240" s="10">
        <v>29.247023276090761</v>
      </c>
      <c r="F240" s="10">
        <v>245.47340112115899</v>
      </c>
      <c r="G240" s="10">
        <v>252.31367247329607</v>
      </c>
      <c r="H240" s="10">
        <v>3480.8956373892083</v>
      </c>
      <c r="J240" s="10">
        <v>28.51757356506349</v>
      </c>
      <c r="K240" s="10">
        <v>25.242802543311598</v>
      </c>
      <c r="L240" s="10">
        <v>149.68036753113446</v>
      </c>
      <c r="M240" s="10">
        <v>217.76931461014379</v>
      </c>
      <c r="N240" s="10">
        <v>45279.389090909091</v>
      </c>
    </row>
    <row r="241" spans="2:14" x14ac:dyDescent="0.25">
      <c r="B241" s="37">
        <v>237</v>
      </c>
      <c r="D241" s="10">
        <v>28.577149057204078</v>
      </c>
      <c r="E241" s="10">
        <v>29.373401042059875</v>
      </c>
      <c r="F241" s="10">
        <v>245.49444598407945</v>
      </c>
      <c r="G241" s="10">
        <v>252.33471684156095</v>
      </c>
      <c r="H241" s="10">
        <v>3495.6449424826133</v>
      </c>
      <c r="J241" s="10">
        <v>28.638410741186622</v>
      </c>
      <c r="K241" s="10">
        <v>25.349763571037492</v>
      </c>
      <c r="L241" s="10">
        <v>149.68036753113455</v>
      </c>
      <c r="M241" s="10">
        <v>217.76931461014379</v>
      </c>
      <c r="N241" s="10">
        <v>45471.25090909093</v>
      </c>
    </row>
    <row r="242" spans="2:14" x14ac:dyDescent="0.25">
      <c r="B242" s="37">
        <v>238</v>
      </c>
      <c r="D242" s="10">
        <v>28.701125353210987</v>
      </c>
      <c r="E242" s="10">
        <v>29.500737586976804</v>
      </c>
      <c r="F242" s="10">
        <v>245.52351079023708</v>
      </c>
      <c r="G242" s="10">
        <v>252.36378623201671</v>
      </c>
      <c r="H242" s="10">
        <v>3510.3968509464294</v>
      </c>
      <c r="J242" s="10">
        <v>28.759247917309771</v>
      </c>
      <c r="K242" s="10">
        <v>25.45672459876339</v>
      </c>
      <c r="L242" s="10">
        <v>149.68036753113449</v>
      </c>
      <c r="M242" s="10">
        <v>217.76931461014379</v>
      </c>
      <c r="N242" s="10">
        <v>45663.112727272695</v>
      </c>
    </row>
    <row r="243" spans="2:14" x14ac:dyDescent="0.25">
      <c r="B243" s="37">
        <v>239</v>
      </c>
      <c r="D243" s="10">
        <v>28.819751009704241</v>
      </c>
      <c r="E243" s="10">
        <v>29.622723506176161</v>
      </c>
      <c r="F243" s="10">
        <v>245.50675189476573</v>
      </c>
      <c r="G243" s="10">
        <v>252.34703200000581</v>
      </c>
      <c r="H243" s="10">
        <v>3525.1488199537484</v>
      </c>
      <c r="J243" s="10">
        <v>28.880085093432964</v>
      </c>
      <c r="K243" s="10">
        <v>25.563685626489288</v>
      </c>
      <c r="L243" s="10">
        <v>149.68036753113455</v>
      </c>
      <c r="M243" s="10">
        <v>217.76931461014388</v>
      </c>
      <c r="N243" s="10">
        <v>45854.974545454577</v>
      </c>
    </row>
    <row r="244" spans="2:14" x14ac:dyDescent="0.25">
      <c r="B244" s="37">
        <v>240</v>
      </c>
      <c r="D244" s="10">
        <v>28.938224944026132</v>
      </c>
      <c r="E244" s="10">
        <v>29.744557109972224</v>
      </c>
      <c r="F244" s="10">
        <v>245.4888455667305</v>
      </c>
      <c r="G244" s="10">
        <v>252.32912526406179</v>
      </c>
      <c r="H244" s="10">
        <v>3539.8981855906513</v>
      </c>
      <c r="J244" s="10">
        <v>29.000922269556106</v>
      </c>
      <c r="K244" s="10">
        <v>25.670646654215179</v>
      </c>
      <c r="L244" s="10">
        <v>149.68036753113458</v>
      </c>
      <c r="M244" s="10">
        <v>217.76931461014379</v>
      </c>
      <c r="N244" s="10">
        <v>46046.836363636343</v>
      </c>
    </row>
    <row r="245" spans="2:14" x14ac:dyDescent="0.25">
      <c r="B245" s="37">
        <v>241</v>
      </c>
      <c r="D245" s="10">
        <v>29.057447372467916</v>
      </c>
      <c r="E245" s="10">
        <v>29.867139649363118</v>
      </c>
      <c r="F245" s="10">
        <v>245.47741111971831</v>
      </c>
      <c r="G245" s="10">
        <v>252.31769414210768</v>
      </c>
      <c r="H245" s="10">
        <v>3554.6494886194864</v>
      </c>
      <c r="J245" s="10">
        <v>29.121759445679242</v>
      </c>
      <c r="K245" s="10">
        <v>25.777607681941067</v>
      </c>
      <c r="L245" s="10">
        <v>149.68036753113444</v>
      </c>
      <c r="M245" s="10">
        <v>217.7693146101436</v>
      </c>
      <c r="N245" s="10">
        <v>46238.698181818174</v>
      </c>
    </row>
    <row r="246" spans="2:14" x14ac:dyDescent="0.25">
      <c r="B246" s="37">
        <v>242</v>
      </c>
      <c r="D246" s="10">
        <v>29.179511563783919</v>
      </c>
      <c r="E246" s="10">
        <v>29.992563551541576</v>
      </c>
      <c r="F246" s="10">
        <v>245.48997919099352</v>
      </c>
      <c r="G246" s="10">
        <v>252.33026214499441</v>
      </c>
      <c r="H246" s="10">
        <v>3569.3990358868864</v>
      </c>
      <c r="J246" s="10">
        <v>29.242596621802377</v>
      </c>
      <c r="K246" s="10">
        <v>25.884568709666983</v>
      </c>
      <c r="L246" s="10">
        <v>149.68036753113452</v>
      </c>
      <c r="M246" s="10">
        <v>217.76931461014382</v>
      </c>
      <c r="N246" s="10">
        <v>46430.560000000019</v>
      </c>
    </row>
    <row r="247" spans="2:14" x14ac:dyDescent="0.25">
      <c r="B247" s="37">
        <v>243</v>
      </c>
      <c r="D247" s="10">
        <v>29.29646174527409</v>
      </c>
      <c r="E247" s="10">
        <v>30.112873195564536</v>
      </c>
      <c r="F247" s="10">
        <v>245.45959623115979</v>
      </c>
      <c r="G247" s="10">
        <v>252.29987703671182</v>
      </c>
      <c r="H247" s="10">
        <v>3584.1474933713225</v>
      </c>
      <c r="J247" s="10">
        <v>29.36343379792552</v>
      </c>
      <c r="K247" s="10">
        <v>25.991529737392877</v>
      </c>
      <c r="L247" s="10">
        <v>149.68036753113458</v>
      </c>
      <c r="M247" s="10">
        <v>217.76931461014388</v>
      </c>
      <c r="N247" s="10">
        <v>46622.421818181785</v>
      </c>
    </row>
    <row r="248" spans="2:14" x14ac:dyDescent="0.25">
      <c r="B248" s="37">
        <v>244</v>
      </c>
      <c r="D248" s="10">
        <v>29.418308236887306</v>
      </c>
      <c r="E248" s="10">
        <v>30.238080418950982</v>
      </c>
      <c r="F248" s="10">
        <v>245.47031778171646</v>
      </c>
      <c r="G248" s="10">
        <v>252.31060704714275</v>
      </c>
      <c r="H248" s="10">
        <v>3598.9015208575684</v>
      </c>
      <c r="J248" s="10">
        <v>29.484270974048716</v>
      </c>
      <c r="K248" s="10">
        <v>26.098490765118758</v>
      </c>
      <c r="L248" s="10">
        <v>149.68036753113455</v>
      </c>
      <c r="M248" s="10">
        <v>217.76931461014374</v>
      </c>
      <c r="N248" s="10">
        <v>46814.283636363667</v>
      </c>
    </row>
    <row r="249" spans="2:14" x14ac:dyDescent="0.25">
      <c r="B249" s="37">
        <v>245</v>
      </c>
      <c r="D249" s="10">
        <v>29.537400621445641</v>
      </c>
      <c r="E249" s="10">
        <v>30.360531893547655</v>
      </c>
      <c r="F249" s="10">
        <v>245.45806496851881</v>
      </c>
      <c r="G249" s="10">
        <v>252.29834898181622</v>
      </c>
      <c r="H249" s="10">
        <v>3613.6483436675571</v>
      </c>
      <c r="J249" s="10">
        <v>29.605108150171858</v>
      </c>
      <c r="K249" s="10">
        <v>26.205451792844677</v>
      </c>
      <c r="L249" s="10">
        <v>149.68036753113458</v>
      </c>
      <c r="M249" s="10">
        <v>217.76931461014391</v>
      </c>
      <c r="N249" s="10">
        <v>47006.145454545425</v>
      </c>
    </row>
    <row r="250" spans="2:14" x14ac:dyDescent="0.25">
      <c r="B250" s="37">
        <v>246</v>
      </c>
      <c r="D250" s="10">
        <v>29.65900204055912</v>
      </c>
      <c r="E250" s="10">
        <v>30.48549411341482</v>
      </c>
      <c r="F250" s="10">
        <v>245.46667728411546</v>
      </c>
      <c r="G250" s="10">
        <v>252.30697024637067</v>
      </c>
      <c r="H250" s="10">
        <v>3628.4026738712914</v>
      </c>
      <c r="J250" s="10">
        <v>29.725945326295001</v>
      </c>
      <c r="K250" s="10">
        <v>26.312412820570568</v>
      </c>
      <c r="L250" s="10">
        <v>149.68036753113455</v>
      </c>
      <c r="M250" s="10">
        <v>217.76931461014388</v>
      </c>
      <c r="N250" s="10">
        <v>47198.007272727271</v>
      </c>
    </row>
    <row r="251" spans="2:14" x14ac:dyDescent="0.25">
      <c r="B251" s="37">
        <v>247</v>
      </c>
      <c r="D251" s="10">
        <v>29.779523382874817</v>
      </c>
      <c r="E251" s="10">
        <v>30.609375401126535</v>
      </c>
      <c r="F251" s="10">
        <v>245.46631701960501</v>
      </c>
      <c r="G251" s="10">
        <v>252.30661180782437</v>
      </c>
      <c r="H251" s="10">
        <v>3643.1532503781491</v>
      </c>
      <c r="J251" s="10">
        <v>29.846782502418133</v>
      </c>
      <c r="K251" s="10">
        <v>26.419373848296456</v>
      </c>
      <c r="L251" s="10">
        <v>149.68036753113458</v>
      </c>
      <c r="M251" s="10">
        <v>217.76931461014379</v>
      </c>
      <c r="N251" s="10">
        <v>47389.869090909102</v>
      </c>
    </row>
    <row r="252" spans="2:14" x14ac:dyDescent="0.25">
      <c r="B252" s="37">
        <v>248</v>
      </c>
      <c r="D252" s="10">
        <v>29.899596704541747</v>
      </c>
      <c r="E252" s="10">
        <v>30.732809454566688</v>
      </c>
      <c r="F252" s="10">
        <v>245.46228161182478</v>
      </c>
      <c r="G252" s="10">
        <v>252.30258466708702</v>
      </c>
      <c r="H252" s="10">
        <v>3657.9072778643945</v>
      </c>
      <c r="J252" s="10">
        <v>29.967619678541272</v>
      </c>
      <c r="K252" s="10">
        <v>26.526334876022364</v>
      </c>
      <c r="L252" s="10">
        <v>149.68036753113449</v>
      </c>
      <c r="M252" s="10">
        <v>217.76931461014382</v>
      </c>
      <c r="N252" s="10">
        <v>47581.730909090867</v>
      </c>
    </row>
    <row r="253" spans="2:14" x14ac:dyDescent="0.25">
      <c r="B253" s="37">
        <v>249</v>
      </c>
      <c r="D253" s="10">
        <v>30.021861554151268</v>
      </c>
      <c r="E253" s="10">
        <v>30.858434015038657</v>
      </c>
      <c r="F253" s="10">
        <v>245.476197823794</v>
      </c>
      <c r="G253" s="10">
        <v>252.31650073213697</v>
      </c>
      <c r="H253" s="10">
        <v>3672.6568251317967</v>
      </c>
      <c r="J253" s="10">
        <v>30.088456854664461</v>
      </c>
      <c r="K253" s="10">
        <v>26.633295903748266</v>
      </c>
      <c r="L253" s="10">
        <v>149.68036753113455</v>
      </c>
      <c r="M253" s="10">
        <v>217.76931461014391</v>
      </c>
      <c r="N253" s="10">
        <v>47773.592727272749</v>
      </c>
    </row>
    <row r="254" spans="2:14" x14ac:dyDescent="0.25">
      <c r="B254" s="37">
        <v>250</v>
      </c>
      <c r="D254" s="10">
        <v>30.140246683112828</v>
      </c>
      <c r="E254" s="10">
        <v>30.980178799678296</v>
      </c>
      <c r="F254" s="10">
        <v>245.45840674539465</v>
      </c>
      <c r="G254" s="10">
        <v>252.29870905857911</v>
      </c>
      <c r="H254" s="10">
        <v>3687.4061302252026</v>
      </c>
      <c r="J254" s="10">
        <v>30.209294030787611</v>
      </c>
      <c r="K254" s="10">
        <v>26.740256931474146</v>
      </c>
      <c r="L254" s="10">
        <v>149.68036753113446</v>
      </c>
      <c r="M254" s="10">
        <v>217.76931461014377</v>
      </c>
      <c r="N254" s="10">
        <v>47965.454545454508</v>
      </c>
    </row>
    <row r="255" spans="2:14" x14ac:dyDescent="0.25">
      <c r="B255" s="37">
        <v>251</v>
      </c>
      <c r="D255" s="10">
        <v>30.261247728232824</v>
      </c>
      <c r="E255" s="10">
        <v>31.104540038523936</v>
      </c>
      <c r="F255" s="10">
        <v>245.46197624796247</v>
      </c>
      <c r="G255" s="10">
        <v>252.30228233506557</v>
      </c>
      <c r="H255" s="10">
        <v>3702.1577965150286</v>
      </c>
      <c r="J255" s="10">
        <v>30.33013120691075</v>
      </c>
      <c r="K255" s="10">
        <v>26.847217959200059</v>
      </c>
      <c r="L255" s="10">
        <v>149.68036753113452</v>
      </c>
      <c r="M255" s="10">
        <v>217.76931461014391</v>
      </c>
      <c r="N255" s="10">
        <v>48157.316363636353</v>
      </c>
    </row>
    <row r="256" spans="2:14" x14ac:dyDescent="0.25">
      <c r="B256" s="37">
        <v>252</v>
      </c>
      <c r="D256" s="10">
        <v>30.385308304743258</v>
      </c>
      <c r="E256" s="10">
        <v>31.231961139866232</v>
      </c>
      <c r="F256" s="10">
        <v>245.49023611334636</v>
      </c>
      <c r="G256" s="10">
        <v>252.33054861950339</v>
      </c>
      <c r="H256" s="10">
        <v>3716.9109158487986</v>
      </c>
      <c r="J256" s="10">
        <v>30.450968383033889</v>
      </c>
      <c r="K256" s="10">
        <v>26.954178986925953</v>
      </c>
      <c r="L256" s="10">
        <v>149.68036753113446</v>
      </c>
      <c r="M256" s="10">
        <v>217.76931461014382</v>
      </c>
      <c r="N256" s="10">
        <v>48349.178181818199</v>
      </c>
    </row>
    <row r="257" spans="2:14" x14ac:dyDescent="0.25">
      <c r="B257" s="37">
        <v>253</v>
      </c>
      <c r="D257" s="10">
        <v>30.503958792225013</v>
      </c>
      <c r="E257" s="10">
        <v>31.353971890054115</v>
      </c>
      <c r="F257" s="10">
        <v>245.47473593064649</v>
      </c>
      <c r="G257" s="10">
        <v>252.31505269570755</v>
      </c>
      <c r="H257" s="10">
        <v>3731.6628848561181</v>
      </c>
      <c r="J257" s="10">
        <v>30.571805559157081</v>
      </c>
      <c r="K257" s="10">
        <v>27.061140014651837</v>
      </c>
      <c r="L257" s="10">
        <v>149.68036753113461</v>
      </c>
      <c r="M257" s="10">
        <v>217.76931461014379</v>
      </c>
      <c r="N257" s="10">
        <v>48541.03999999995</v>
      </c>
    </row>
    <row r="258" spans="2:14" x14ac:dyDescent="0.25">
      <c r="B258" s="37">
        <v>254</v>
      </c>
      <c r="D258" s="10">
        <v>30.622017927309251</v>
      </c>
      <c r="E258" s="10">
        <v>31.475390956738263</v>
      </c>
      <c r="F258" s="10">
        <v>245.45461773746584</v>
      </c>
      <c r="G258" s="10">
        <v>252.29493607387295</v>
      </c>
      <c r="H258" s="10">
        <v>3746.4134008194787</v>
      </c>
      <c r="J258" s="10">
        <v>30.69264273528022</v>
      </c>
      <c r="K258" s="10">
        <v>27.168101042377753</v>
      </c>
      <c r="L258" s="10">
        <v>149.68036753113464</v>
      </c>
      <c r="M258" s="10">
        <v>217.76931461014399</v>
      </c>
      <c r="N258" s="10">
        <v>48732.901818181846</v>
      </c>
    </row>
    <row r="259" spans="2:14" x14ac:dyDescent="0.25">
      <c r="B259" s="37">
        <v>255</v>
      </c>
      <c r="D259" s="10">
        <v>30.742525685485088</v>
      </c>
      <c r="E259" s="10">
        <v>31.59925780495243</v>
      </c>
      <c r="F259" s="10">
        <v>245.45420760933916</v>
      </c>
      <c r="G259" s="10">
        <v>252.29452078557938</v>
      </c>
      <c r="H259" s="10">
        <v>3761.160223629468</v>
      </c>
      <c r="J259" s="10">
        <v>30.813479911403356</v>
      </c>
      <c r="K259" s="10">
        <v>27.27506207010364</v>
      </c>
      <c r="L259" s="10">
        <v>149.68036753113461</v>
      </c>
      <c r="M259" s="10">
        <v>217.76931461014388</v>
      </c>
      <c r="N259" s="10">
        <v>48924.76363636359</v>
      </c>
    </row>
    <row r="260" spans="2:14" x14ac:dyDescent="0.25">
      <c r="B260" s="37">
        <v>256</v>
      </c>
      <c r="D260" s="10">
        <v>30.866452851954325</v>
      </c>
      <c r="E260" s="10">
        <v>31.726545703194905</v>
      </c>
      <c r="F260" s="10">
        <v>245.48099525009974</v>
      </c>
      <c r="G260" s="10">
        <v>252.3213163632096</v>
      </c>
      <c r="H260" s="10">
        <v>3775.9142511157138</v>
      </c>
      <c r="J260" s="10">
        <v>30.934317087526498</v>
      </c>
      <c r="K260" s="10">
        <v>27.382023097829531</v>
      </c>
      <c r="L260" s="10">
        <v>149.68036753113458</v>
      </c>
      <c r="M260" s="10">
        <v>217.76931461014382</v>
      </c>
      <c r="N260" s="10">
        <v>49116.625454545436</v>
      </c>
    </row>
    <row r="261" spans="2:14" x14ac:dyDescent="0.25">
      <c r="B261" s="37">
        <v>257</v>
      </c>
      <c r="D261" s="10">
        <v>30.982182762928812</v>
      </c>
      <c r="E261" s="10">
        <v>31.845635628545843</v>
      </c>
      <c r="F261" s="10">
        <v>245.44263529683616</v>
      </c>
      <c r="G261" s="10">
        <v>252.28295860179156</v>
      </c>
      <c r="H261" s="10">
        <v>3790.6651303400672</v>
      </c>
      <c r="J261" s="10">
        <v>31.055154263649641</v>
      </c>
      <c r="K261" s="10">
        <v>27.488984125555444</v>
      </c>
      <c r="L261" s="10">
        <v>149.68036753113461</v>
      </c>
      <c r="M261" s="10">
        <v>217.76931461014399</v>
      </c>
      <c r="N261" s="10">
        <v>49308.487272727289</v>
      </c>
    </row>
    <row r="262" spans="2:14" x14ac:dyDescent="0.25">
      <c r="B262" s="37">
        <v>258</v>
      </c>
      <c r="D262" s="10">
        <v>31.107746873097003</v>
      </c>
      <c r="E262" s="10">
        <v>31.974560511875552</v>
      </c>
      <c r="F262" s="10">
        <v>245.48217783418343</v>
      </c>
      <c r="G262" s="10">
        <v>252.32250930183329</v>
      </c>
      <c r="H262" s="10">
        <v>3805.4193394568056</v>
      </c>
      <c r="J262" s="10">
        <v>31.175991439772833</v>
      </c>
      <c r="K262" s="10">
        <v>27.595945153281324</v>
      </c>
      <c r="L262" s="10">
        <v>149.68036753113455</v>
      </c>
      <c r="M262" s="10">
        <v>217.76931461014382</v>
      </c>
      <c r="N262" s="10">
        <v>49500.349090909076</v>
      </c>
    </row>
    <row r="263" spans="2:14" x14ac:dyDescent="0.25">
      <c r="B263" s="37">
        <v>259</v>
      </c>
      <c r="D263" s="10">
        <v>31.229744547649883</v>
      </c>
      <c r="E263" s="10">
        <v>32.099917855902618</v>
      </c>
      <c r="F263" s="10">
        <v>245.49337968931914</v>
      </c>
      <c r="G263" s="10">
        <v>252.33371058067362</v>
      </c>
      <c r="H263" s="10">
        <v>3820.168705093708</v>
      </c>
      <c r="J263" s="10">
        <v>31.296828615895965</v>
      </c>
      <c r="K263" s="10">
        <v>27.702906181007226</v>
      </c>
      <c r="L263" s="10">
        <v>149.68036753113458</v>
      </c>
      <c r="M263" s="10">
        <v>217.76931461014388</v>
      </c>
      <c r="N263" s="10">
        <v>49692.210909090929</v>
      </c>
    </row>
    <row r="264" spans="2:14" x14ac:dyDescent="0.25">
      <c r="B264" s="37">
        <v>260</v>
      </c>
      <c r="D264" s="10">
        <v>31.346308319515721</v>
      </c>
      <c r="E264" s="10">
        <v>32.21984180769801</v>
      </c>
      <c r="F264" s="10">
        <v>245.46194439057007</v>
      </c>
      <c r="G264" s="10">
        <v>252.30227870725921</v>
      </c>
      <c r="H264" s="10">
        <v>3834.9203108400347</v>
      </c>
      <c r="J264" s="10">
        <v>31.417665792019111</v>
      </c>
      <c r="K264" s="10">
        <v>27.809867208733124</v>
      </c>
      <c r="L264" s="10">
        <v>149.68036753113458</v>
      </c>
      <c r="M264" s="10">
        <v>217.76931461014382</v>
      </c>
      <c r="N264" s="10">
        <v>49884.072727272767</v>
      </c>
    </row>
    <row r="265" spans="2:14" x14ac:dyDescent="0.25">
      <c r="B265" s="37">
        <v>261</v>
      </c>
      <c r="D265" s="10">
        <v>31.464607617810195</v>
      </c>
      <c r="E265" s="10">
        <v>32.341500775466663</v>
      </c>
      <c r="F265" s="10">
        <v>245.4442882038791</v>
      </c>
      <c r="G265" s="10">
        <v>252.28462193777307</v>
      </c>
      <c r="H265" s="10">
        <v>3849.6696764769395</v>
      </c>
      <c r="J265" s="10">
        <v>31.538502968142254</v>
      </c>
      <c r="K265" s="10">
        <v>27.916828236459018</v>
      </c>
      <c r="L265" s="10">
        <v>149.68036753113455</v>
      </c>
      <c r="M265" s="10">
        <v>217.76931461014385</v>
      </c>
      <c r="N265" s="10">
        <v>50075.934545454518</v>
      </c>
    </row>
    <row r="266" spans="2:14" x14ac:dyDescent="0.25">
      <c r="B266" s="37">
        <v>262</v>
      </c>
      <c r="D266" s="10">
        <v>31.58794145379543</v>
      </c>
      <c r="E266" s="10">
        <v>32.468195136283761</v>
      </c>
      <c r="F266" s="10">
        <v>245.4658895515519</v>
      </c>
      <c r="G266" s="10">
        <v>252.30622935397562</v>
      </c>
      <c r="H266" s="10">
        <v>3864.4227958107153</v>
      </c>
      <c r="J266" s="10">
        <v>31.659340144265389</v>
      </c>
      <c r="K266" s="10">
        <v>28.023789264184924</v>
      </c>
      <c r="L266" s="10">
        <v>149.68036753113449</v>
      </c>
      <c r="M266" s="10">
        <v>217.76931461014388</v>
      </c>
      <c r="N266" s="10">
        <v>50267.796363636371</v>
      </c>
    </row>
    <row r="267" spans="2:14" x14ac:dyDescent="0.25">
      <c r="B267" s="37">
        <v>263</v>
      </c>
      <c r="D267" s="10">
        <v>31.710320776614928</v>
      </c>
      <c r="E267" s="10">
        <v>32.593934652828899</v>
      </c>
      <c r="F267" s="10">
        <v>245.47993743263115</v>
      </c>
      <c r="G267" s="10">
        <v>252.3202806942349</v>
      </c>
      <c r="H267" s="10">
        <v>3879.1744621005414</v>
      </c>
      <c r="J267" s="10">
        <v>31.780177320388585</v>
      </c>
      <c r="K267" s="10">
        <v>28.130750291910815</v>
      </c>
      <c r="L267" s="10">
        <v>149.68036753113455</v>
      </c>
      <c r="M267" s="10">
        <v>217.76931461014388</v>
      </c>
      <c r="N267" s="10">
        <v>50459.658181818158</v>
      </c>
    </row>
    <row r="268" spans="2:14" x14ac:dyDescent="0.25">
      <c r="B268" s="37">
        <v>264</v>
      </c>
      <c r="D268" s="10">
        <v>31.828507619319556</v>
      </c>
      <c r="E268" s="10">
        <v>32.715481413337358</v>
      </c>
      <c r="F268" s="10">
        <v>245.46154647111595</v>
      </c>
      <c r="G268" s="10">
        <v>252.30189103778395</v>
      </c>
      <c r="H268" s="10">
        <v>3893.9249175204063</v>
      </c>
      <c r="J268" s="10">
        <v>31.901014496511721</v>
      </c>
      <c r="K268" s="10">
        <v>28.237711319636716</v>
      </c>
      <c r="L268" s="10">
        <v>149.68036753113458</v>
      </c>
      <c r="M268" s="10">
        <v>217.76931461014397</v>
      </c>
      <c r="N268" s="10">
        <v>50651.520000000011</v>
      </c>
    </row>
    <row r="269" spans="2:14" x14ac:dyDescent="0.25">
      <c r="B269" s="37">
        <v>265</v>
      </c>
      <c r="D269" s="10">
        <v>31.94683890016017</v>
      </c>
      <c r="E269" s="10">
        <v>32.83717239124433</v>
      </c>
      <c r="F269" s="10">
        <v>245.4444040132253</v>
      </c>
      <c r="G269" s="10">
        <v>252.28474817920383</v>
      </c>
      <c r="H269" s="10">
        <v>3908.6744042443042</v>
      </c>
      <c r="J269" s="10">
        <v>32.021851672634867</v>
      </c>
      <c r="K269" s="10">
        <v>28.344672347362607</v>
      </c>
      <c r="L269" s="10">
        <v>149.68036753113449</v>
      </c>
      <c r="M269" s="10">
        <v>217.76931461014388</v>
      </c>
      <c r="N269" s="10">
        <v>50843.381818181864</v>
      </c>
    </row>
    <row r="270" spans="2:14" x14ac:dyDescent="0.25">
      <c r="B270" s="37">
        <v>266</v>
      </c>
      <c r="D270" s="10">
        <v>32.07142470635489</v>
      </c>
      <c r="E270" s="10">
        <v>32.965119218930198</v>
      </c>
      <c r="F270" s="10">
        <v>245.47526269577531</v>
      </c>
      <c r="G270" s="10">
        <v>252.31561660124828</v>
      </c>
      <c r="H270" s="10">
        <v>3923.4297031440087</v>
      </c>
      <c r="J270" s="10">
        <v>32.142688848757999</v>
      </c>
      <c r="K270" s="10">
        <v>28.451633375088498</v>
      </c>
      <c r="L270" s="10">
        <v>149.68036753113455</v>
      </c>
      <c r="M270" s="10">
        <v>217.76931461014382</v>
      </c>
      <c r="N270" s="10">
        <v>51035.243636363601</v>
      </c>
    </row>
    <row r="271" spans="2:14" x14ac:dyDescent="0.25">
      <c r="B271" s="37">
        <v>267</v>
      </c>
      <c r="D271" s="10">
        <v>32.189278429824263</v>
      </c>
      <c r="E271" s="10">
        <v>33.086332667058102</v>
      </c>
      <c r="F271" s="10">
        <v>245.45455573146515</v>
      </c>
      <c r="G271" s="10">
        <v>252.29490941467327</v>
      </c>
      <c r="H271" s="10">
        <v>3938.1793109549017</v>
      </c>
      <c r="J271" s="10">
        <v>32.263526024881145</v>
      </c>
      <c r="K271" s="10">
        <v>28.558594402814407</v>
      </c>
      <c r="L271" s="10">
        <v>149.68036753113455</v>
      </c>
      <c r="M271" s="10">
        <v>217.76931461014388</v>
      </c>
      <c r="N271" s="10">
        <v>51227.105454545504</v>
      </c>
    </row>
    <row r="272" spans="2:14" x14ac:dyDescent="0.25">
      <c r="B272" s="37">
        <v>268</v>
      </c>
      <c r="D272" s="10">
        <v>32.310596810067111</v>
      </c>
      <c r="E272" s="10">
        <v>33.211011296210984</v>
      </c>
      <c r="F272" s="10">
        <v>245.46032394253163</v>
      </c>
      <c r="G272" s="10">
        <v>252.30068138781911</v>
      </c>
      <c r="H272" s="10">
        <v>3952.9312194187232</v>
      </c>
      <c r="J272" s="10">
        <v>32.384363201004341</v>
      </c>
      <c r="K272" s="10">
        <v>28.665555430540291</v>
      </c>
      <c r="L272" s="10">
        <v>149.68036753113464</v>
      </c>
      <c r="M272" s="10">
        <v>217.76931461014391</v>
      </c>
      <c r="N272" s="10">
        <v>51418.967272727241</v>
      </c>
    </row>
    <row r="273" spans="2:14" x14ac:dyDescent="0.25">
      <c r="B273" s="37">
        <v>269</v>
      </c>
      <c r="D273" s="10">
        <v>32.427870259213833</v>
      </c>
      <c r="E273" s="10">
        <v>33.331644332055333</v>
      </c>
      <c r="F273" s="10">
        <v>245.43543457029966</v>
      </c>
      <c r="G273" s="10">
        <v>252.27579073763684</v>
      </c>
      <c r="H273" s="10">
        <v>3967.6802217946351</v>
      </c>
      <c r="J273" s="10">
        <v>32.505200377127473</v>
      </c>
      <c r="K273" s="10">
        <v>28.772516458266196</v>
      </c>
      <c r="L273" s="10">
        <v>149.68036753113449</v>
      </c>
      <c r="M273" s="10">
        <v>217.76931461014382</v>
      </c>
      <c r="N273" s="10">
        <v>51610.829090909094</v>
      </c>
    </row>
    <row r="274" spans="2:14" x14ac:dyDescent="0.25">
      <c r="B274" s="37">
        <v>270</v>
      </c>
      <c r="D274" s="10">
        <v>32.550933396979929</v>
      </c>
      <c r="E274" s="10">
        <v>33.458067663547077</v>
      </c>
      <c r="F274" s="10">
        <v>245.45438743547436</v>
      </c>
      <c r="G274" s="10">
        <v>252.29474691169835</v>
      </c>
      <c r="H274" s="10">
        <v>3982.4318880844603</v>
      </c>
      <c r="J274" s="10">
        <v>32.626037553250619</v>
      </c>
      <c r="K274" s="10">
        <v>28.879477485992101</v>
      </c>
      <c r="L274" s="10">
        <v>149.68036753113455</v>
      </c>
      <c r="M274" s="10">
        <v>217.76931461014394</v>
      </c>
      <c r="N274" s="10">
        <v>51802.690909090947</v>
      </c>
    </row>
    <row r="275" spans="2:14" x14ac:dyDescent="0.25">
      <c r="B275" s="37">
        <v>271</v>
      </c>
      <c r="D275" s="10">
        <v>32.67400029795715</v>
      </c>
      <c r="E275" s="10">
        <v>33.584495158336601</v>
      </c>
      <c r="F275" s="10">
        <v>245.47322869935761</v>
      </c>
      <c r="G275" s="10">
        <v>252.31359446581962</v>
      </c>
      <c r="H275" s="10">
        <v>3997.1853101357251</v>
      </c>
      <c r="J275" s="10">
        <v>32.746874729373758</v>
      </c>
      <c r="K275" s="10">
        <v>28.986438513717996</v>
      </c>
      <c r="L275" s="10">
        <v>149.68036753113452</v>
      </c>
      <c r="M275" s="10">
        <v>217.76931461014385</v>
      </c>
      <c r="N275" s="10">
        <v>51994.552727272698</v>
      </c>
    </row>
    <row r="276" spans="2:14" x14ac:dyDescent="0.25">
      <c r="B276" s="37">
        <v>272</v>
      </c>
      <c r="D276" s="10">
        <v>32.791882343370325</v>
      </c>
      <c r="E276" s="10">
        <v>33.705737397475438</v>
      </c>
      <c r="F276" s="10">
        <v>245.45312185053191</v>
      </c>
      <c r="G276" s="10">
        <v>252.29349086625987</v>
      </c>
      <c r="H276" s="10">
        <v>4011.9369764255507</v>
      </c>
      <c r="J276" s="10">
        <v>32.867711905496897</v>
      </c>
      <c r="K276" s="10">
        <v>29.09339954144388</v>
      </c>
      <c r="L276" s="10">
        <v>149.68036753113461</v>
      </c>
      <c r="M276" s="10">
        <v>217.76931461014388</v>
      </c>
      <c r="N276" s="10">
        <v>52186.414545454587</v>
      </c>
    </row>
    <row r="277" spans="2:14" x14ac:dyDescent="0.25">
      <c r="B277" s="37">
        <v>273</v>
      </c>
      <c r="D277" s="10">
        <v>32.912273871109001</v>
      </c>
      <c r="E277" s="10">
        <v>33.829488594688293</v>
      </c>
      <c r="F277" s="10">
        <v>245.45187742442096</v>
      </c>
      <c r="G277" s="10">
        <v>252.29224575586841</v>
      </c>
      <c r="H277" s="10">
        <v>4026.6863420624541</v>
      </c>
      <c r="J277" s="10">
        <v>32.988549081620086</v>
      </c>
      <c r="K277" s="10">
        <v>29.200360569169781</v>
      </c>
      <c r="L277" s="10">
        <v>149.68036753113464</v>
      </c>
      <c r="M277" s="10">
        <v>217.76931461014397</v>
      </c>
      <c r="N277" s="10">
        <v>52378.276363636338</v>
      </c>
    </row>
    <row r="278" spans="2:14" x14ac:dyDescent="0.25">
      <c r="B278" s="37">
        <v>274</v>
      </c>
      <c r="D278" s="10">
        <v>33.03348277955147</v>
      </c>
      <c r="E278" s="10">
        <v>33.954057945186094</v>
      </c>
      <c r="F278" s="10">
        <v>245.45671566421444</v>
      </c>
      <c r="G278" s="10">
        <v>252.29708905707358</v>
      </c>
      <c r="H278" s="10">
        <v>4041.4390981352476</v>
      </c>
      <c r="J278" s="10">
        <v>33.109386257743218</v>
      </c>
      <c r="K278" s="10">
        <v>29.307321596895672</v>
      </c>
      <c r="L278" s="10">
        <v>149.68036753113452</v>
      </c>
      <c r="M278" s="10">
        <v>217.76931461014382</v>
      </c>
      <c r="N278" s="10">
        <v>52570.138181818176</v>
      </c>
    </row>
    <row r="279" spans="2:14" x14ac:dyDescent="0.25">
      <c r="B279" s="37">
        <v>275</v>
      </c>
      <c r="D279" s="10">
        <v>33.152270738260803</v>
      </c>
      <c r="E279" s="10">
        <v>34.076205076710281</v>
      </c>
      <c r="F279" s="10">
        <v>245.44359516005252</v>
      </c>
      <c r="G279" s="10">
        <v>252.28396418066222</v>
      </c>
      <c r="H279" s="10">
        <v>4056.1862842062219</v>
      </c>
      <c r="J279" s="10">
        <v>33.230223433866371</v>
      </c>
      <c r="K279" s="10">
        <v>29.414282624621571</v>
      </c>
      <c r="L279" s="10">
        <v>149.68036753113461</v>
      </c>
      <c r="M279" s="10">
        <v>217.76931461014388</v>
      </c>
      <c r="N279" s="10">
        <v>52762.000000000036</v>
      </c>
    </row>
    <row r="280" spans="2:14" x14ac:dyDescent="0.25">
      <c r="B280" s="37">
        <v>276</v>
      </c>
      <c r="D280" s="10">
        <v>33.270979905213167</v>
      </c>
      <c r="E280" s="10">
        <v>34.198275265153789</v>
      </c>
      <c r="F280" s="10">
        <v>245.42998850896987</v>
      </c>
      <c r="G280" s="10">
        <v>252.27036682614076</v>
      </c>
      <c r="H280" s="10">
        <v>4070.9415831059209</v>
      </c>
      <c r="J280" s="10">
        <v>33.35106060998951</v>
      </c>
      <c r="K280" s="10">
        <v>29.521243652347476</v>
      </c>
      <c r="L280" s="10">
        <v>149.68036753113452</v>
      </c>
      <c r="M280" s="10">
        <v>217.76931461014388</v>
      </c>
      <c r="N280" s="10">
        <v>52953.86181818178</v>
      </c>
    </row>
    <row r="281" spans="2:14" x14ac:dyDescent="0.25">
      <c r="B281" s="37">
        <v>277</v>
      </c>
      <c r="D281" s="10">
        <v>33.395740021230559</v>
      </c>
      <c r="E281" s="10">
        <v>34.326395574896857</v>
      </c>
      <c r="F281" s="10">
        <v>245.46095498702766</v>
      </c>
      <c r="G281" s="10">
        <v>252.30133644950416</v>
      </c>
      <c r="H281" s="10">
        <v>4085.6932493957465</v>
      </c>
      <c r="J281" s="10">
        <v>33.471897786112649</v>
      </c>
      <c r="K281" s="10">
        <v>29.628204680073374</v>
      </c>
      <c r="L281" s="10">
        <v>149.68036753113449</v>
      </c>
      <c r="M281" s="10">
        <v>217.76931461014394</v>
      </c>
      <c r="N281" s="10">
        <v>53145.723636363669</v>
      </c>
    </row>
    <row r="282" spans="2:14" x14ac:dyDescent="0.25">
      <c r="B282" s="37">
        <v>278</v>
      </c>
      <c r="D282" s="10">
        <v>33.513602317156518</v>
      </c>
      <c r="E282" s="10">
        <v>34.44761765066572</v>
      </c>
      <c r="F282" s="10">
        <v>245.44118161109972</v>
      </c>
      <c r="G282" s="10">
        <v>252.28156316513002</v>
      </c>
      <c r="H282" s="10">
        <v>4100.4430993806336</v>
      </c>
      <c r="J282" s="10">
        <v>33.592734962235838</v>
      </c>
      <c r="K282" s="10">
        <v>29.735165707799279</v>
      </c>
      <c r="L282" s="10">
        <v>149.68036753113455</v>
      </c>
      <c r="M282" s="10">
        <v>217.76931461014394</v>
      </c>
      <c r="N282" s="10">
        <v>53337.585454545413</v>
      </c>
    </row>
    <row r="283" spans="2:14" x14ac:dyDescent="0.25">
      <c r="B283" s="37">
        <v>279</v>
      </c>
      <c r="D283" s="10">
        <v>33.638130575929203</v>
      </c>
      <c r="E283" s="10">
        <v>34.575506558435094</v>
      </c>
      <c r="F283" s="10">
        <v>245.47019403835776</v>
      </c>
      <c r="G283" s="10">
        <v>252.31058202583029</v>
      </c>
      <c r="H283" s="10">
        <v>4115.1967636058907</v>
      </c>
      <c r="J283" s="10">
        <v>33.713572138358984</v>
      </c>
      <c r="K283" s="10">
        <v>29.84212673552517</v>
      </c>
      <c r="L283" s="10">
        <v>149.68036753113458</v>
      </c>
      <c r="M283" s="10">
        <v>217.76931461014391</v>
      </c>
      <c r="N283" s="10">
        <v>53529.447272727273</v>
      </c>
    </row>
    <row r="284" spans="2:14" x14ac:dyDescent="0.25">
      <c r="B284" s="37">
        <v>280</v>
      </c>
      <c r="D284" s="10">
        <v>33.756247975322452</v>
      </c>
      <c r="E284" s="10">
        <v>34.69698390322435</v>
      </c>
      <c r="F284" s="10">
        <v>245.45238384242691</v>
      </c>
      <c r="G284" s="10">
        <v>252.29277310128475</v>
      </c>
      <c r="H284" s="10">
        <v>4129.9473401127552</v>
      </c>
      <c r="J284" s="10">
        <v>33.834409314482123</v>
      </c>
      <c r="K284" s="10">
        <v>29.949087763251061</v>
      </c>
      <c r="L284" s="10">
        <v>149.68036753113461</v>
      </c>
      <c r="M284" s="10">
        <v>217.76931461014397</v>
      </c>
      <c r="N284" s="10">
        <v>53721.309090909119</v>
      </c>
    </row>
    <row r="285" spans="2:14" x14ac:dyDescent="0.25">
      <c r="B285" s="37">
        <v>281</v>
      </c>
      <c r="D285" s="10">
        <v>33.879299493709446</v>
      </c>
      <c r="E285" s="10">
        <v>34.823396194772847</v>
      </c>
      <c r="F285" s="10">
        <v>245.47045027528009</v>
      </c>
      <c r="G285" s="10">
        <v>252.31084679400001</v>
      </c>
      <c r="H285" s="10">
        <v>4144.7015492294968</v>
      </c>
      <c r="J285" s="10">
        <v>33.955246490605255</v>
      </c>
      <c r="K285" s="10">
        <v>30.056048790976952</v>
      </c>
      <c r="L285" s="10">
        <v>149.68036753113464</v>
      </c>
      <c r="M285" s="10">
        <v>217.76931461014388</v>
      </c>
      <c r="N285" s="10">
        <v>53913.170909090863</v>
      </c>
    </row>
    <row r="286" spans="2:14" x14ac:dyDescent="0.25">
      <c r="B286" s="37">
        <v>282</v>
      </c>
      <c r="D286" s="10">
        <v>33.998777011580017</v>
      </c>
      <c r="E286" s="10">
        <v>34.946233451098053</v>
      </c>
      <c r="F286" s="10">
        <v>245.46258519612473</v>
      </c>
      <c r="G286" s="10">
        <v>252.30298145289598</v>
      </c>
      <c r="H286" s="10">
        <v>4159.4512175838845</v>
      </c>
      <c r="J286" s="10">
        <v>34.076083666728451</v>
      </c>
      <c r="K286" s="10">
        <v>30.163009818702864</v>
      </c>
      <c r="L286" s="10">
        <v>149.68036753113458</v>
      </c>
      <c r="M286" s="10">
        <v>217.76931461014394</v>
      </c>
      <c r="N286" s="10">
        <v>54105.032727272752</v>
      </c>
    </row>
    <row r="287" spans="2:14" x14ac:dyDescent="0.25">
      <c r="B287" s="37">
        <v>283</v>
      </c>
      <c r="D287" s="10">
        <v>34.117797238686563</v>
      </c>
      <c r="E287" s="10">
        <v>35.068613264902211</v>
      </c>
      <c r="F287" s="10">
        <v>245.45148584288114</v>
      </c>
      <c r="G287" s="10">
        <v>252.29188074777915</v>
      </c>
      <c r="H287" s="10">
        <v>4174.2002199598064</v>
      </c>
      <c r="J287" s="10">
        <v>34.196920842851597</v>
      </c>
      <c r="K287" s="10">
        <v>30.269970846428755</v>
      </c>
      <c r="L287" s="10">
        <v>149.68036753113458</v>
      </c>
      <c r="M287" s="10">
        <v>217.76931461014388</v>
      </c>
      <c r="N287" s="10">
        <v>54296.894545454503</v>
      </c>
    </row>
    <row r="288" spans="2:14" x14ac:dyDescent="0.25">
      <c r="B288" s="37">
        <v>284</v>
      </c>
      <c r="D288" s="10">
        <v>34.237986519947377</v>
      </c>
      <c r="E288" s="10">
        <v>35.192162505355149</v>
      </c>
      <c r="F288" s="10">
        <v>245.44884549133812</v>
      </c>
      <c r="G288" s="10">
        <v>252.28924172426056</v>
      </c>
      <c r="H288" s="10">
        <v>4188.9508570101625</v>
      </c>
      <c r="J288" s="10">
        <v>34.317758018974736</v>
      </c>
      <c r="K288" s="10">
        <v>30.376931874154657</v>
      </c>
      <c r="L288" s="10">
        <v>149.68036753113461</v>
      </c>
      <c r="M288" s="10">
        <v>217.76931461014402</v>
      </c>
      <c r="N288" s="10">
        <v>54488.756363636356</v>
      </c>
    </row>
    <row r="289" spans="2:14" x14ac:dyDescent="0.25">
      <c r="B289" s="37">
        <v>285</v>
      </c>
      <c r="D289" s="10">
        <v>34.357030007334984</v>
      </c>
      <c r="E289" s="10">
        <v>35.314566545166798</v>
      </c>
      <c r="F289" s="10">
        <v>245.43803840341954</v>
      </c>
      <c r="G289" s="10">
        <v>252.27844019294756</v>
      </c>
      <c r="H289" s="10">
        <v>4203.7040974309348</v>
      </c>
      <c r="J289" s="10">
        <v>34.438595195097868</v>
      </c>
      <c r="K289" s="10">
        <v>30.483892901880552</v>
      </c>
      <c r="L289" s="10">
        <v>149.68036753113458</v>
      </c>
      <c r="M289" s="10">
        <v>217.76931461014391</v>
      </c>
      <c r="N289" s="10">
        <v>54680.618181818201</v>
      </c>
    </row>
    <row r="290" spans="2:14" x14ac:dyDescent="0.25">
      <c r="B290" s="37">
        <v>286</v>
      </c>
      <c r="D290" s="10">
        <v>34.480051234185247</v>
      </c>
      <c r="E290" s="10">
        <v>35.440947965742701</v>
      </c>
      <c r="F290" s="10">
        <v>245.45562350987862</v>
      </c>
      <c r="G290" s="10">
        <v>252.29602826366266</v>
      </c>
      <c r="H290" s="10">
        <v>4218.4557637207599</v>
      </c>
      <c r="J290" s="10">
        <v>34.559432371221014</v>
      </c>
      <c r="K290" s="10">
        <v>30.590853929606443</v>
      </c>
      <c r="L290" s="10">
        <v>149.68036753113466</v>
      </c>
      <c r="M290" s="10">
        <v>217.76931461014394</v>
      </c>
      <c r="N290" s="10">
        <v>54872.479999999945</v>
      </c>
    </row>
    <row r="291" spans="2:14" x14ac:dyDescent="0.25">
      <c r="B291" s="37">
        <v>287</v>
      </c>
      <c r="D291" s="10">
        <v>34.602709421380474</v>
      </c>
      <c r="E291" s="10">
        <v>35.566966401847942</v>
      </c>
      <c r="F291" s="10">
        <v>245.47051068037413</v>
      </c>
      <c r="G291" s="10">
        <v>252.31091876923361</v>
      </c>
      <c r="H291" s="10">
        <v>4233.207672184576</v>
      </c>
      <c r="J291" s="10">
        <v>34.680269547344203</v>
      </c>
      <c r="K291" s="10">
        <v>30.697814957332344</v>
      </c>
      <c r="L291" s="10">
        <v>149.68036753113464</v>
      </c>
      <c r="M291" s="10">
        <v>217.76931461014397</v>
      </c>
      <c r="N291" s="10">
        <v>55064.341818181849</v>
      </c>
    </row>
    <row r="292" spans="2:14" x14ac:dyDescent="0.25">
      <c r="B292" s="37">
        <v>288</v>
      </c>
      <c r="D292" s="10">
        <v>34.719816380736631</v>
      </c>
      <c r="E292" s="10">
        <v>35.687432934105615</v>
      </c>
      <c r="F292" s="10">
        <v>245.44605097243559</v>
      </c>
      <c r="G292" s="10">
        <v>252.28645759427891</v>
      </c>
      <c r="H292" s="10">
        <v>4247.9566140169891</v>
      </c>
      <c r="J292" s="10">
        <v>34.801106723467335</v>
      </c>
      <c r="K292" s="10">
        <v>30.804775985058246</v>
      </c>
      <c r="L292" s="10">
        <v>149.68036753113458</v>
      </c>
      <c r="M292" s="10">
        <v>217.76931461014397</v>
      </c>
      <c r="N292" s="10">
        <v>55256.203636363578</v>
      </c>
    </row>
    <row r="293" spans="2:14" x14ac:dyDescent="0.25">
      <c r="B293" s="37">
        <v>289</v>
      </c>
      <c r="D293" s="10">
        <v>34.841120102200719</v>
      </c>
      <c r="E293" s="10">
        <v>35.812096932071931</v>
      </c>
      <c r="F293" s="10">
        <v>245.4513261991093</v>
      </c>
      <c r="G293" s="10">
        <v>252.29173632086778</v>
      </c>
      <c r="H293" s="10">
        <v>4262.7086435678002</v>
      </c>
      <c r="J293" s="10">
        <v>34.921943899590474</v>
      </c>
      <c r="K293" s="10">
        <v>30.911737012784133</v>
      </c>
      <c r="L293" s="10">
        <v>149.68036753113452</v>
      </c>
      <c r="M293" s="10">
        <v>217.76931461014397</v>
      </c>
      <c r="N293" s="10">
        <v>55448.065454545438</v>
      </c>
    </row>
    <row r="294" spans="2:14" x14ac:dyDescent="0.25">
      <c r="B294" s="37">
        <v>290</v>
      </c>
      <c r="D294" s="10">
        <v>34.959594117110804</v>
      </c>
      <c r="E294" s="10">
        <v>35.933930892378015</v>
      </c>
      <c r="F294" s="10">
        <v>245.43669885787568</v>
      </c>
      <c r="G294" s="10">
        <v>252.27711013085346</v>
      </c>
      <c r="H294" s="10">
        <v>4277.4592200746729</v>
      </c>
      <c r="J294" s="10">
        <v>35.042781075713641</v>
      </c>
      <c r="K294" s="10">
        <v>31.018698040510021</v>
      </c>
      <c r="L294" s="10">
        <v>149.68036753113458</v>
      </c>
      <c r="M294" s="10">
        <v>217.76931461014385</v>
      </c>
      <c r="N294" s="10">
        <v>55639.927272727298</v>
      </c>
    </row>
    <row r="295" spans="2:14" x14ac:dyDescent="0.25">
      <c r="B295" s="37">
        <v>291</v>
      </c>
      <c r="D295" s="10">
        <v>35.084662794044739</v>
      </c>
      <c r="E295" s="10">
        <v>36.062360342473454</v>
      </c>
      <c r="F295" s="10">
        <v>245.46831131309975</v>
      </c>
      <c r="G295" s="10">
        <v>252.30872952080989</v>
      </c>
      <c r="H295" s="10">
        <v>4292.2134291914044</v>
      </c>
      <c r="J295" s="10">
        <v>35.163618251836773</v>
      </c>
      <c r="K295" s="10">
        <v>31.125659068235933</v>
      </c>
      <c r="L295" s="10">
        <v>149.68036753113464</v>
      </c>
      <c r="M295" s="10">
        <v>217.76931461014405</v>
      </c>
      <c r="N295" s="10">
        <v>55831.789090909071</v>
      </c>
    </row>
    <row r="296" spans="2:14" x14ac:dyDescent="0.25">
      <c r="B296" s="37">
        <v>292</v>
      </c>
      <c r="D296" s="10">
        <v>35.201434246865283</v>
      </c>
      <c r="E296" s="10">
        <v>36.182491533748625</v>
      </c>
      <c r="F296" s="10">
        <v>245.44185488379935</v>
      </c>
      <c r="G296" s="10">
        <v>252.28227276425429</v>
      </c>
      <c r="H296" s="10">
        <v>4306.9630975458012</v>
      </c>
      <c r="J296" s="10">
        <v>35.284455427959955</v>
      </c>
      <c r="K296" s="10">
        <v>31.232620095961821</v>
      </c>
      <c r="L296" s="10">
        <v>149.68036753113449</v>
      </c>
      <c r="M296" s="10">
        <v>217.76931461014382</v>
      </c>
      <c r="N296" s="10">
        <v>56023.650909090931</v>
      </c>
    </row>
    <row r="297" spans="2:14" x14ac:dyDescent="0.25">
      <c r="B297" s="37">
        <v>293</v>
      </c>
      <c r="D297" s="10">
        <v>35.32070889676752</v>
      </c>
      <c r="E297" s="10">
        <v>36.305126294599972</v>
      </c>
      <c r="F297" s="10">
        <v>245.4329730074065</v>
      </c>
      <c r="G297" s="10">
        <v>252.27339315119204</v>
      </c>
      <c r="H297" s="10">
        <v>4321.7144005746404</v>
      </c>
      <c r="J297" s="10">
        <v>35.405292604083101</v>
      </c>
      <c r="K297" s="10">
        <v>31.339581123687726</v>
      </c>
      <c r="L297" s="10">
        <v>149.68036753113464</v>
      </c>
      <c r="M297" s="10">
        <v>217.76931461014394</v>
      </c>
      <c r="N297" s="10">
        <v>56215.51272727266</v>
      </c>
    </row>
    <row r="298" spans="2:14" x14ac:dyDescent="0.25">
      <c r="B298" s="37">
        <v>294</v>
      </c>
      <c r="D298" s="10">
        <v>35.444293164735832</v>
      </c>
      <c r="E298" s="10">
        <v>36.432071087400168</v>
      </c>
      <c r="F298" s="10">
        <v>245.45399593254018</v>
      </c>
      <c r="G298" s="10">
        <v>252.2944211904242</v>
      </c>
      <c r="H298" s="10">
        <v>4336.4675199084186</v>
      </c>
      <c r="J298" s="10">
        <v>35.526129780206233</v>
      </c>
      <c r="K298" s="10">
        <v>31.446542151413624</v>
      </c>
      <c r="L298" s="10">
        <v>149.68036753113455</v>
      </c>
      <c r="M298" s="10">
        <v>217.76931461014399</v>
      </c>
      <c r="N298" s="10">
        <v>56407.374545454521</v>
      </c>
    </row>
    <row r="299" spans="2:14" x14ac:dyDescent="0.25">
      <c r="B299" s="37">
        <v>295</v>
      </c>
      <c r="D299" s="10">
        <v>35.564581743543719</v>
      </c>
      <c r="E299" s="10">
        <v>36.555719584011854</v>
      </c>
      <c r="F299" s="10">
        <v>245.45213083687662</v>
      </c>
      <c r="G299" s="10">
        <v>252.2925569847288</v>
      </c>
      <c r="H299" s="10">
        <v>4351.2179753282817</v>
      </c>
      <c r="J299" s="10">
        <v>35.646966956329372</v>
      </c>
      <c r="K299" s="10">
        <v>31.553503179139522</v>
      </c>
      <c r="L299" s="10">
        <v>149.68036753113466</v>
      </c>
      <c r="M299" s="10">
        <v>217.76931461014399</v>
      </c>
      <c r="N299" s="10">
        <v>56599.236363636381</v>
      </c>
    </row>
    <row r="300" spans="2:14" x14ac:dyDescent="0.25">
      <c r="B300" s="37">
        <v>296</v>
      </c>
      <c r="D300" s="10">
        <v>35.681361514229046</v>
      </c>
      <c r="E300" s="10">
        <v>36.675859093151821</v>
      </c>
      <c r="F300" s="10">
        <v>245.42614380320671</v>
      </c>
      <c r="G300" s="10">
        <v>252.26656960140139</v>
      </c>
      <c r="H300" s="10">
        <v>4365.9676436826776</v>
      </c>
      <c r="J300" s="10">
        <v>35.767804132452518</v>
      </c>
      <c r="K300" s="10">
        <v>31.660464206865413</v>
      </c>
      <c r="L300" s="10">
        <v>149.68036753113458</v>
      </c>
      <c r="M300" s="10">
        <v>217.76931461014402</v>
      </c>
      <c r="N300" s="10">
        <v>56791.098181818154</v>
      </c>
    </row>
    <row r="301" spans="2:14" x14ac:dyDescent="0.25">
      <c r="B301" s="37">
        <v>297</v>
      </c>
      <c r="D301" s="10">
        <v>35.807623756777893</v>
      </c>
      <c r="E301" s="10">
        <v>36.805482108862151</v>
      </c>
      <c r="F301" s="10">
        <v>245.46533518997509</v>
      </c>
      <c r="G301" s="10">
        <v>252.30576773389993</v>
      </c>
      <c r="H301" s="10">
        <v>4380.721852799411</v>
      </c>
      <c r="J301" s="10">
        <v>35.888641308575693</v>
      </c>
      <c r="K301" s="10">
        <v>31.7674252345913</v>
      </c>
      <c r="L301" s="10">
        <v>149.68036753113464</v>
      </c>
      <c r="M301" s="10">
        <v>217.76931461014388</v>
      </c>
      <c r="N301" s="10">
        <v>56982.960000000014</v>
      </c>
    </row>
    <row r="302" spans="2:14" x14ac:dyDescent="0.25">
      <c r="B302" s="37">
        <v>298</v>
      </c>
      <c r="D302" s="10">
        <v>35.923500883257383</v>
      </c>
      <c r="E302" s="10">
        <v>36.924718283991702</v>
      </c>
      <c r="F302" s="10">
        <v>245.43331129147018</v>
      </c>
      <c r="G302" s="10">
        <v>252.27373875379999</v>
      </c>
      <c r="H302" s="10">
        <v>4395.4684939789086</v>
      </c>
      <c r="J302" s="10">
        <v>36.009478484698825</v>
      </c>
      <c r="K302" s="10">
        <v>31.874386262317206</v>
      </c>
      <c r="L302" s="10">
        <v>149.68036753113458</v>
      </c>
      <c r="M302" s="10">
        <v>217.76931461014391</v>
      </c>
      <c r="N302" s="10">
        <v>57174.821818181874</v>
      </c>
    </row>
    <row r="303" spans="2:14" x14ac:dyDescent="0.25">
      <c r="B303" s="37">
        <v>299</v>
      </c>
      <c r="D303" s="10">
        <v>36.043588046652062</v>
      </c>
      <c r="E303" s="10">
        <v>37.048166468877554</v>
      </c>
      <c r="F303" s="10">
        <v>245.43016883636793</v>
      </c>
      <c r="G303" s="10">
        <v>252.27060468468176</v>
      </c>
      <c r="H303" s="10">
        <v>4410.2237928786062</v>
      </c>
      <c r="J303" s="10">
        <v>36.130315660821971</v>
      </c>
      <c r="K303" s="10">
        <v>31.981347290043086</v>
      </c>
      <c r="L303" s="10">
        <v>149.68036753113464</v>
      </c>
      <c r="M303" s="10">
        <v>217.76931461014382</v>
      </c>
      <c r="N303" s="10">
        <v>57366.683636363603</v>
      </c>
    </row>
    <row r="304" spans="2:14" x14ac:dyDescent="0.25">
      <c r="B304" s="37">
        <v>300</v>
      </c>
      <c r="D304" s="10">
        <v>36.167597019208081</v>
      </c>
      <c r="E304" s="10">
        <v>37.175535745527938</v>
      </c>
      <c r="F304" s="10">
        <v>245.45366293452631</v>
      </c>
      <c r="G304" s="10">
        <v>252.29410224425922</v>
      </c>
      <c r="H304" s="10">
        <v>4424.9759435164242</v>
      </c>
      <c r="J304" s="10">
        <v>36.251152836945153</v>
      </c>
      <c r="K304" s="10">
        <v>32.088308317769012</v>
      </c>
      <c r="L304" s="10">
        <v>149.68036753113461</v>
      </c>
      <c r="M304" s="10">
        <v>217.76931461014399</v>
      </c>
      <c r="N304" s="10">
        <v>57558.545454545507</v>
      </c>
    </row>
    <row r="305" spans="2:14" x14ac:dyDescent="0.25">
      <c r="B305" s="37">
        <v>301</v>
      </c>
      <c r="D305" s="10">
        <v>36.285631722443107</v>
      </c>
      <c r="E305" s="10">
        <v>37.296930118237178</v>
      </c>
      <c r="F305" s="10">
        <v>245.4365908728839</v>
      </c>
      <c r="G305" s="10">
        <v>252.27702932845563</v>
      </c>
      <c r="H305" s="10">
        <v>4439.7253091533239</v>
      </c>
      <c r="J305" s="10">
        <v>36.371990013068292</v>
      </c>
      <c r="K305" s="10">
        <v>32.195269345494893</v>
      </c>
      <c r="L305" s="10">
        <v>149.68036753113461</v>
      </c>
      <c r="M305" s="10">
        <v>217.76931461014394</v>
      </c>
      <c r="N305" s="10">
        <v>57750.407272727236</v>
      </c>
    </row>
    <row r="306" spans="2:14" x14ac:dyDescent="0.25">
      <c r="B306" s="37">
        <v>302</v>
      </c>
      <c r="D306" s="10">
        <v>36.40727309292722</v>
      </c>
      <c r="E306" s="10">
        <v>37.421931682446917</v>
      </c>
      <c r="F306" s="10">
        <v>245.44394664598431</v>
      </c>
      <c r="G306" s="10">
        <v>252.28438778735463</v>
      </c>
      <c r="H306" s="10">
        <v>4454.4769754431472</v>
      </c>
      <c r="J306" s="10">
        <v>36.492827189191459</v>
      </c>
      <c r="K306" s="10">
        <v>32.302230373220794</v>
      </c>
      <c r="L306" s="10">
        <v>149.68036753113466</v>
      </c>
      <c r="M306" s="10">
        <v>217.76931461014405</v>
      </c>
      <c r="N306" s="10">
        <v>57942.269090909096</v>
      </c>
    </row>
    <row r="307" spans="2:14" x14ac:dyDescent="0.25">
      <c r="B307" s="37">
        <v>303</v>
      </c>
      <c r="D307" s="10">
        <v>36.527910946329726</v>
      </c>
      <c r="E307" s="10">
        <v>37.545930046885196</v>
      </c>
      <c r="F307" s="10">
        <v>245.44451086460117</v>
      </c>
      <c r="G307" s="10">
        <v>252.28495680616592</v>
      </c>
      <c r="H307" s="10">
        <v>4469.2300342334265</v>
      </c>
      <c r="J307" s="10">
        <v>36.613664365314605</v>
      </c>
      <c r="K307" s="10">
        <v>32.409191400946682</v>
      </c>
      <c r="L307" s="10">
        <v>149.68036753113464</v>
      </c>
      <c r="M307" s="10">
        <v>217.76931461014388</v>
      </c>
      <c r="N307" s="10">
        <v>58134.130909090956</v>
      </c>
    </row>
    <row r="308" spans="2:14" x14ac:dyDescent="0.25">
      <c r="B308" s="37">
        <v>304</v>
      </c>
      <c r="D308" s="10">
        <v>36.647870889241304</v>
      </c>
      <c r="E308" s="10">
        <v>37.669250183522436</v>
      </c>
      <c r="F308" s="10">
        <v>245.440531224528</v>
      </c>
      <c r="G308" s="10">
        <v>252.2809798095968</v>
      </c>
      <c r="H308" s="10">
        <v>4483.9817005232526</v>
      </c>
      <c r="J308" s="10">
        <v>36.734501541437744</v>
      </c>
      <c r="K308" s="10">
        <v>32.516152428672591</v>
      </c>
      <c r="L308" s="10">
        <v>149.68036753113466</v>
      </c>
      <c r="M308" s="10">
        <v>217.76931461014399</v>
      </c>
      <c r="N308" s="10">
        <v>58325.9927272727</v>
      </c>
    </row>
    <row r="309" spans="2:14" x14ac:dyDescent="0.25">
      <c r="B309" s="37">
        <v>305</v>
      </c>
      <c r="D309" s="10">
        <v>36.768712939582898</v>
      </c>
      <c r="E309" s="10">
        <v>37.79345216546394</v>
      </c>
      <c r="F309" s="10">
        <v>245.44246601881702</v>
      </c>
      <c r="G309" s="10">
        <v>252.28291548028542</v>
      </c>
      <c r="H309" s="10">
        <v>4498.7322164866146</v>
      </c>
      <c r="J309" s="10">
        <v>36.855338717560883</v>
      </c>
      <c r="K309" s="10">
        <v>32.623113456398492</v>
      </c>
      <c r="L309" s="10">
        <v>149.68036753113455</v>
      </c>
      <c r="M309" s="10">
        <v>217.76931461014394</v>
      </c>
      <c r="N309" s="10">
        <v>58517.854545454589</v>
      </c>
    </row>
    <row r="310" spans="2:14" x14ac:dyDescent="0.25">
      <c r="B310" s="37">
        <v>306</v>
      </c>
      <c r="D310" s="10">
        <v>36.891015184032646</v>
      </c>
      <c r="E310" s="10">
        <v>37.919114120776143</v>
      </c>
      <c r="F310" s="10">
        <v>245.45410355836302</v>
      </c>
      <c r="G310" s="10">
        <v>252.29455242182789</v>
      </c>
      <c r="H310" s="10">
        <v>4513.4817637540164</v>
      </c>
      <c r="J310" s="10">
        <v>36.976175893684022</v>
      </c>
      <c r="K310" s="10">
        <v>32.730074484124373</v>
      </c>
      <c r="L310" s="10">
        <v>149.68036753113461</v>
      </c>
      <c r="M310" s="10">
        <v>217.76931461014385</v>
      </c>
      <c r="N310" s="10">
        <v>58709.716363636326</v>
      </c>
    </row>
    <row r="311" spans="2:14" x14ac:dyDescent="0.25">
      <c r="B311" s="37">
        <v>307</v>
      </c>
      <c r="D311" s="10">
        <v>37.010185428113751</v>
      </c>
      <c r="E311" s="10">
        <v>38.041645441532765</v>
      </c>
      <c r="F311" s="10">
        <v>245.44489442008489</v>
      </c>
      <c r="G311" s="10">
        <v>252.28535174726863</v>
      </c>
      <c r="H311" s="10">
        <v>4528.2373048277059</v>
      </c>
      <c r="J311" s="10">
        <v>37.097013069807204</v>
      </c>
      <c r="K311" s="10">
        <v>32.837035511850274</v>
      </c>
      <c r="L311" s="10">
        <v>149.68036753113461</v>
      </c>
      <c r="M311" s="10">
        <v>217.76931461014394</v>
      </c>
      <c r="N311" s="10">
        <v>58901.578181818179</v>
      </c>
    </row>
    <row r="312" spans="2:14" x14ac:dyDescent="0.25">
      <c r="B312" s="37">
        <v>308</v>
      </c>
      <c r="D312" s="10">
        <v>37.129566536922368</v>
      </c>
      <c r="E312" s="10">
        <v>38.164386137038996</v>
      </c>
      <c r="F312" s="10">
        <v>245.43713895804518</v>
      </c>
      <c r="G312" s="10">
        <v>252.27759484480509</v>
      </c>
      <c r="H312" s="10">
        <v>4542.9863072036169</v>
      </c>
      <c r="J312" s="10">
        <v>37.217850245930329</v>
      </c>
      <c r="K312" s="10">
        <v>32.943996539576176</v>
      </c>
      <c r="L312" s="10">
        <v>149.68036753113458</v>
      </c>
      <c r="M312" s="10">
        <v>217.76931461014391</v>
      </c>
      <c r="N312" s="10">
        <v>59093.440000000039</v>
      </c>
    </row>
    <row r="313" spans="2:14" x14ac:dyDescent="0.25">
      <c r="B313" s="37">
        <v>309</v>
      </c>
      <c r="D313" s="10">
        <v>37.253440381971934</v>
      </c>
      <c r="E313" s="10">
        <v>38.2916202172025</v>
      </c>
      <c r="F313" s="10">
        <v>245.45903586399839</v>
      </c>
      <c r="G313" s="10">
        <v>252.29949459200515</v>
      </c>
      <c r="H313" s="10">
        <v>4557.7381551239478</v>
      </c>
      <c r="J313" s="10">
        <v>37.338687422053518</v>
      </c>
      <c r="K313" s="10">
        <v>33.050957567302063</v>
      </c>
      <c r="L313" s="10">
        <v>149.68036753113464</v>
      </c>
      <c r="M313" s="10">
        <v>217.76931461014394</v>
      </c>
      <c r="N313" s="10">
        <v>59285.301818181782</v>
      </c>
    </row>
    <row r="314" spans="2:14" x14ac:dyDescent="0.25">
      <c r="B314" s="37">
        <v>310</v>
      </c>
      <c r="D314" s="10">
        <v>37.369609434863456</v>
      </c>
      <c r="E314" s="10">
        <v>38.411149477615787</v>
      </c>
      <c r="F314" s="10">
        <v>245.43018918863228</v>
      </c>
      <c r="G314" s="10">
        <v>252.27065055833981</v>
      </c>
      <c r="H314" s="10">
        <v>4572.48988195727</v>
      </c>
      <c r="J314" s="10">
        <v>37.459524598176657</v>
      </c>
      <c r="K314" s="10">
        <v>33.157918595027972</v>
      </c>
      <c r="L314" s="10">
        <v>149.68036753113461</v>
      </c>
      <c r="M314" s="10">
        <v>217.76931461014397</v>
      </c>
      <c r="N314" s="10">
        <v>59477.163636363672</v>
      </c>
    </row>
    <row r="315" spans="2:14" x14ac:dyDescent="0.25">
      <c r="B315" s="37">
        <v>311</v>
      </c>
      <c r="D315" s="10">
        <v>37.490223272514726</v>
      </c>
      <c r="E315" s="10">
        <v>38.535123039925566</v>
      </c>
      <c r="F315" s="10">
        <v>245.43062591010565</v>
      </c>
      <c r="G315" s="10">
        <v>252.27108674344987</v>
      </c>
      <c r="H315" s="10">
        <v>4587.2394897681552</v>
      </c>
      <c r="J315" s="10">
        <v>37.580361774299803</v>
      </c>
      <c r="K315" s="10">
        <v>33.264879622753867</v>
      </c>
      <c r="L315" s="10">
        <v>149.68036753113464</v>
      </c>
      <c r="M315" s="10">
        <v>217.76931461014399</v>
      </c>
      <c r="N315" s="10">
        <v>59669.025454545408</v>
      </c>
    </row>
    <row r="316" spans="2:14" x14ac:dyDescent="0.25">
      <c r="B316" s="37">
        <v>312</v>
      </c>
      <c r="D316" s="10">
        <v>37.61587684278819</v>
      </c>
      <c r="E316" s="10">
        <v>38.664137590301927</v>
      </c>
      <c r="F316" s="10">
        <v>245.46394681396782</v>
      </c>
      <c r="G316" s="10">
        <v>252.30441530684075</v>
      </c>
      <c r="H316" s="10">
        <v>4601.9946070373617</v>
      </c>
      <c r="J316" s="10">
        <v>37.701198950422963</v>
      </c>
      <c r="K316" s="10">
        <v>33.371840650479761</v>
      </c>
      <c r="L316" s="10">
        <v>149.68036753113472</v>
      </c>
      <c r="M316" s="10">
        <v>217.76931461014405</v>
      </c>
      <c r="N316" s="10">
        <v>59860.887272727268</v>
      </c>
    </row>
    <row r="317" spans="2:14" x14ac:dyDescent="0.25">
      <c r="B317" s="37">
        <v>313</v>
      </c>
      <c r="D317" s="10">
        <v>37.734716596697261</v>
      </c>
      <c r="E317" s="10">
        <v>38.78633699988908</v>
      </c>
      <c r="F317" s="10">
        <v>245.4527330236036</v>
      </c>
      <c r="G317" s="10">
        <v>252.29320051208629</v>
      </c>
      <c r="H317" s="10">
        <v>4616.7439121307762</v>
      </c>
      <c r="J317" s="10">
        <v>37.822036126546109</v>
      </c>
      <c r="K317" s="10">
        <v>33.47880167820567</v>
      </c>
      <c r="L317" s="10">
        <v>149.68036753113458</v>
      </c>
      <c r="M317" s="10">
        <v>217.76931461014402</v>
      </c>
      <c r="N317" s="10">
        <v>60052.749090909128</v>
      </c>
    </row>
    <row r="318" spans="2:14" x14ac:dyDescent="0.25">
      <c r="B318" s="37">
        <v>314</v>
      </c>
      <c r="D318" s="10">
        <v>37.852002625621331</v>
      </c>
      <c r="E318" s="10">
        <v>38.906983305315357</v>
      </c>
      <c r="F318" s="10">
        <v>245.4315163415103</v>
      </c>
      <c r="G318" s="10">
        <v>252.2719868574095</v>
      </c>
      <c r="H318" s="10">
        <v>4631.4959416815855</v>
      </c>
      <c r="J318" s="10">
        <v>37.942873302669256</v>
      </c>
      <c r="K318" s="10">
        <v>33.58576270593155</v>
      </c>
      <c r="L318" s="10">
        <v>149.68036753113464</v>
      </c>
      <c r="M318" s="10">
        <v>217.76931461014394</v>
      </c>
      <c r="N318" s="10">
        <v>60244.610909090865</v>
      </c>
    </row>
    <row r="319" spans="2:14" x14ac:dyDescent="0.25">
      <c r="B319" s="37">
        <v>315</v>
      </c>
      <c r="D319" s="10">
        <v>37.971629050503537</v>
      </c>
      <c r="E319" s="10">
        <v>39.029969441060047</v>
      </c>
      <c r="F319" s="10">
        <v>245.42556126735423</v>
      </c>
      <c r="G319" s="10">
        <v>252.26603113549641</v>
      </c>
      <c r="H319" s="10">
        <v>4646.2454889489863</v>
      </c>
      <c r="J319" s="10">
        <v>38.063710478792395</v>
      </c>
      <c r="K319" s="10">
        <v>33.692723733657452</v>
      </c>
      <c r="L319" s="10">
        <v>149.68036753113469</v>
      </c>
      <c r="M319" s="10">
        <v>217.76931461014394</v>
      </c>
      <c r="N319" s="10">
        <v>60436.472727272761</v>
      </c>
    </row>
    <row r="320" spans="2:14" x14ac:dyDescent="0.25">
      <c r="B320" s="37">
        <v>316</v>
      </c>
      <c r="D320" s="10">
        <v>38.096351232179117</v>
      </c>
      <c r="E320" s="10">
        <v>39.158052354508825</v>
      </c>
      <c r="F320" s="10">
        <v>245.4524755348462</v>
      </c>
      <c r="G320" s="10">
        <v>252.29295133699677</v>
      </c>
      <c r="H320" s="10">
        <v>4660.9995164352258</v>
      </c>
      <c r="J320" s="10">
        <v>38.184547654915555</v>
      </c>
      <c r="K320" s="10">
        <v>33.799684761383347</v>
      </c>
      <c r="L320" s="10">
        <v>149.68036753113464</v>
      </c>
      <c r="M320" s="10">
        <v>217.76931461014394</v>
      </c>
      <c r="N320" s="10">
        <v>60628.334545454491</v>
      </c>
    </row>
    <row r="321" spans="2:14" x14ac:dyDescent="0.25">
      <c r="B321" s="37">
        <v>317</v>
      </c>
      <c r="D321" s="10">
        <v>38.214741919134447</v>
      </c>
      <c r="E321" s="10">
        <v>39.279802628161782</v>
      </c>
      <c r="F321" s="10">
        <v>245.43855524648976</v>
      </c>
      <c r="G321" s="10">
        <v>252.27902959083124</v>
      </c>
      <c r="H321" s="10">
        <v>4675.7485188111368</v>
      </c>
      <c r="J321" s="10">
        <v>38.305384831038694</v>
      </c>
      <c r="K321" s="10">
        <v>33.906645789109248</v>
      </c>
      <c r="L321" s="10">
        <v>149.68036753113466</v>
      </c>
      <c r="M321" s="10">
        <v>217.76931461014402</v>
      </c>
      <c r="N321" s="10">
        <v>60820.196363636351</v>
      </c>
    </row>
    <row r="322" spans="2:14" x14ac:dyDescent="0.25">
      <c r="B322" s="37">
        <v>318</v>
      </c>
      <c r="D322" s="10">
        <v>38.334835280602825</v>
      </c>
      <c r="E322" s="10">
        <v>39.403256831772126</v>
      </c>
      <c r="F322" s="10">
        <v>245.43562374037026</v>
      </c>
      <c r="G322" s="10">
        <v>252.27610467395019</v>
      </c>
      <c r="H322" s="10">
        <v>4690.50303064537</v>
      </c>
      <c r="J322" s="10">
        <v>38.426222007161833</v>
      </c>
      <c r="K322" s="10">
        <v>34.013606816835136</v>
      </c>
      <c r="L322" s="10">
        <v>149.68036753113461</v>
      </c>
      <c r="M322" s="10">
        <v>217.76931461014391</v>
      </c>
      <c r="N322" s="10">
        <v>61012.058181818211</v>
      </c>
    </row>
    <row r="323" spans="2:14" x14ac:dyDescent="0.25">
      <c r="B323" s="37">
        <v>319</v>
      </c>
      <c r="D323" s="10">
        <v>38.454438381443197</v>
      </c>
      <c r="E323" s="10">
        <v>39.526219064039118</v>
      </c>
      <c r="F323" s="10">
        <v>245.42958159999614</v>
      </c>
      <c r="G323" s="10">
        <v>252.2700581631232</v>
      </c>
      <c r="H323" s="10">
        <v>4705.25003508585</v>
      </c>
      <c r="J323" s="10">
        <v>38.547059183285029</v>
      </c>
      <c r="K323" s="10">
        <v>34.120567844561045</v>
      </c>
      <c r="L323" s="10">
        <v>149.68036753113461</v>
      </c>
      <c r="M323" s="10">
        <v>217.76931461014402</v>
      </c>
      <c r="N323" s="10">
        <v>61203.919999999947</v>
      </c>
    </row>
    <row r="324" spans="2:14" x14ac:dyDescent="0.25">
      <c r="B324" s="37">
        <v>320</v>
      </c>
      <c r="D324" s="10">
        <v>38.579405955847918</v>
      </c>
      <c r="E324" s="10">
        <v>39.654548184186467</v>
      </c>
      <c r="F324" s="10">
        <v>245.45770816291363</v>
      </c>
      <c r="G324" s="10">
        <v>252.29819574375324</v>
      </c>
      <c r="H324" s="10">
        <v>4720.0076346384812</v>
      </c>
      <c r="J324" s="10">
        <v>38.667896359408161</v>
      </c>
      <c r="K324" s="10">
        <v>34.227528872286939</v>
      </c>
      <c r="L324" s="10">
        <v>149.68036753113458</v>
      </c>
      <c r="M324" s="10">
        <v>217.76931461014397</v>
      </c>
      <c r="N324" s="10">
        <v>61395.781818181844</v>
      </c>
    </row>
    <row r="325" spans="2:14" x14ac:dyDescent="0.25">
      <c r="B325" s="37">
        <v>321</v>
      </c>
      <c r="D325" s="10">
        <v>38.695600388472791</v>
      </c>
      <c r="E325" s="10">
        <v>39.774101789626194</v>
      </c>
      <c r="F325" s="10">
        <v>245.43001511208101</v>
      </c>
      <c r="G325" s="10">
        <v>252.2704985914983</v>
      </c>
      <c r="H325" s="10">
        <v>4734.7548207094551</v>
      </c>
      <c r="J325" s="10">
        <v>38.788733535531335</v>
      </c>
      <c r="K325" s="10">
        <v>34.334489900012827</v>
      </c>
      <c r="L325" s="10">
        <v>149.68036753113466</v>
      </c>
      <c r="M325" s="10">
        <v>217.76931461014399</v>
      </c>
      <c r="N325" s="10">
        <v>61587.643636363573</v>
      </c>
    </row>
    <row r="326" spans="2:14" x14ac:dyDescent="0.25">
      <c r="B326" s="37">
        <v>322</v>
      </c>
      <c r="D326" s="10">
        <v>38.817774650666557</v>
      </c>
      <c r="E326" s="10">
        <v>39.899636769797119</v>
      </c>
      <c r="F326" s="10">
        <v>245.440303839188</v>
      </c>
      <c r="G326" s="10">
        <v>252.28079301254027</v>
      </c>
      <c r="H326" s="10">
        <v>4749.5087876521957</v>
      </c>
      <c r="J326" s="10">
        <v>38.909570711654467</v>
      </c>
      <c r="K326" s="10">
        <v>34.441450927738735</v>
      </c>
      <c r="L326" s="10">
        <v>149.68036753113461</v>
      </c>
      <c r="M326" s="10">
        <v>217.76931461014402</v>
      </c>
      <c r="N326" s="10">
        <v>61779.50545454544</v>
      </c>
    </row>
    <row r="327" spans="2:14" x14ac:dyDescent="0.25">
      <c r="B327" s="37">
        <v>323</v>
      </c>
      <c r="D327" s="10">
        <v>38.937170542117556</v>
      </c>
      <c r="E327" s="10">
        <v>40.022392330722269</v>
      </c>
      <c r="F327" s="10">
        <v>245.43301592981115</v>
      </c>
      <c r="G327" s="10">
        <v>252.27350415280347</v>
      </c>
      <c r="H327" s="10">
        <v>4764.2581532891054</v>
      </c>
      <c r="J327" s="10">
        <v>39.030407887777613</v>
      </c>
      <c r="K327" s="10">
        <v>34.548411955464616</v>
      </c>
      <c r="L327" s="10">
        <v>149.68036753113464</v>
      </c>
      <c r="M327" s="10">
        <v>217.76931461014388</v>
      </c>
      <c r="N327" s="10">
        <v>61971.367272727301</v>
      </c>
    </row>
    <row r="328" spans="2:14" x14ac:dyDescent="0.25">
      <c r="B328" s="37">
        <v>324</v>
      </c>
      <c r="D328" s="10">
        <v>39.055571996437806</v>
      </c>
      <c r="E328" s="10">
        <v>40.144153454516676</v>
      </c>
      <c r="F328" s="10">
        <v>245.41952410948701</v>
      </c>
      <c r="G328" s="10">
        <v>252.26001138798588</v>
      </c>
      <c r="H328" s="10">
        <v>4779.0075189260133</v>
      </c>
      <c r="J328" s="10">
        <v>39.151245063900753</v>
      </c>
      <c r="K328" s="10">
        <v>34.655372983190524</v>
      </c>
      <c r="L328" s="10">
        <v>149.68036753113461</v>
      </c>
      <c r="M328" s="10">
        <v>217.76931461014394</v>
      </c>
      <c r="N328" s="10">
        <v>62163.229090909066</v>
      </c>
    </row>
    <row r="329" spans="2:14" x14ac:dyDescent="0.25">
      <c r="B329" s="37">
        <v>325</v>
      </c>
      <c r="D329" s="10">
        <v>39.179095193128255</v>
      </c>
      <c r="E329" s="10">
        <v>40.271037769270947</v>
      </c>
      <c r="F329" s="10">
        <v>245.43820057001412</v>
      </c>
      <c r="G329" s="10">
        <v>252.27869598454973</v>
      </c>
      <c r="H329" s="10">
        <v>4793.7632416301985</v>
      </c>
      <c r="J329" s="10">
        <v>39.272082240023899</v>
      </c>
      <c r="K329" s="10">
        <v>34.762334010916426</v>
      </c>
      <c r="L329" s="10">
        <v>149.68036753113466</v>
      </c>
      <c r="M329" s="10">
        <v>217.76931461014402</v>
      </c>
      <c r="N329" s="10">
        <v>62355.090909090934</v>
      </c>
    </row>
    <row r="330" spans="2:14" x14ac:dyDescent="0.25">
      <c r="B330" s="37">
        <v>326</v>
      </c>
      <c r="D330" s="10">
        <v>39.298023903766989</v>
      </c>
      <c r="E330" s="10">
        <v>40.39332587346204</v>
      </c>
      <c r="F330" s="10">
        <v>245.42806849328275</v>
      </c>
      <c r="G330" s="10">
        <v>252.26856122384407</v>
      </c>
      <c r="H330" s="10">
        <v>4808.5113963971426</v>
      </c>
      <c r="J330" s="10">
        <v>39.392919416147059</v>
      </c>
      <c r="K330" s="10">
        <v>34.869295038642321</v>
      </c>
      <c r="L330" s="10">
        <v>149.68036753113461</v>
      </c>
      <c r="M330" s="10">
        <v>217.76931461014394</v>
      </c>
      <c r="N330" s="10">
        <v>62546.952727272801</v>
      </c>
    </row>
    <row r="331" spans="2:14" x14ac:dyDescent="0.25">
      <c r="B331" s="37">
        <v>327</v>
      </c>
      <c r="D331" s="10">
        <v>39.419427607362636</v>
      </c>
      <c r="E331" s="10">
        <v>40.518090226054376</v>
      </c>
      <c r="F331" s="10">
        <v>245.43340819813793</v>
      </c>
      <c r="G331" s="10">
        <v>252.27390607779361</v>
      </c>
      <c r="H331" s="10">
        <v>4823.2650606223997</v>
      </c>
      <c r="J331" s="10">
        <v>39.513756592270191</v>
      </c>
      <c r="K331" s="10">
        <v>34.976256066368208</v>
      </c>
      <c r="L331" s="10">
        <v>149.68036753113469</v>
      </c>
      <c r="M331" s="10">
        <v>217.76931461014391</v>
      </c>
      <c r="N331" s="10">
        <v>62738.814545454523</v>
      </c>
    </row>
    <row r="332" spans="2:14" x14ac:dyDescent="0.25">
      <c r="B332" s="37">
        <v>328</v>
      </c>
      <c r="D332" s="10">
        <v>39.537409262316622</v>
      </c>
      <c r="E332" s="10">
        <v>40.639431591870803</v>
      </c>
      <c r="F332" s="10">
        <v>245.4174739284345</v>
      </c>
      <c r="G332" s="10">
        <v>252.25797110258011</v>
      </c>
      <c r="H332" s="10">
        <v>4838.0146078897997</v>
      </c>
      <c r="J332" s="10">
        <v>39.63459376839333</v>
      </c>
      <c r="K332" s="10">
        <v>35.083217094094103</v>
      </c>
      <c r="L332" s="10">
        <v>149.68036753113466</v>
      </c>
      <c r="M332" s="10">
        <v>217.76931461014394</v>
      </c>
      <c r="N332" s="10">
        <v>62930.67636363639</v>
      </c>
    </row>
    <row r="333" spans="2:14" x14ac:dyDescent="0.25">
      <c r="B333" s="37">
        <v>329</v>
      </c>
      <c r="D333" s="10">
        <v>39.660689005720108</v>
      </c>
      <c r="E333" s="10">
        <v>40.766072411949821</v>
      </c>
      <c r="F333" s="10">
        <v>245.43442297572122</v>
      </c>
      <c r="G333" s="10">
        <v>252.27492790078185</v>
      </c>
      <c r="H333" s="10">
        <v>4852.7701489634883</v>
      </c>
      <c r="J333" s="10">
        <v>39.75543094451654</v>
      </c>
      <c r="K333" s="10">
        <v>35.190178121820004</v>
      </c>
      <c r="L333" s="10">
        <v>149.68036753113464</v>
      </c>
      <c r="M333" s="10">
        <v>217.76931461014399</v>
      </c>
      <c r="N333" s="10">
        <v>63122.538181818149</v>
      </c>
    </row>
    <row r="334" spans="2:14" x14ac:dyDescent="0.25">
      <c r="B334" s="37">
        <v>330</v>
      </c>
      <c r="D334" s="10">
        <v>39.779759514203015</v>
      </c>
      <c r="E334" s="10">
        <v>40.888502589906885</v>
      </c>
      <c r="F334" s="10">
        <v>245.42529999561702</v>
      </c>
      <c r="G334" s="10">
        <v>252.2658039427445</v>
      </c>
      <c r="H334" s="10">
        <v>4867.5195146003962</v>
      </c>
      <c r="J334" s="10">
        <v>39.876268120639686</v>
      </c>
      <c r="K334" s="10">
        <v>35.297139149545906</v>
      </c>
      <c r="L334" s="10">
        <v>149.68036753113464</v>
      </c>
      <c r="M334" s="10">
        <v>217.76931461014397</v>
      </c>
      <c r="N334" s="10">
        <v>63314.400000000016</v>
      </c>
    </row>
    <row r="335" spans="2:14" x14ac:dyDescent="0.25">
      <c r="B335" s="37">
        <v>331</v>
      </c>
      <c r="D335" s="10">
        <v>39.905341954708469</v>
      </c>
      <c r="E335" s="10">
        <v>41.01744580357385</v>
      </c>
      <c r="F335" s="10">
        <v>245.45628679299321</v>
      </c>
      <c r="G335" s="10">
        <v>252.29679655683654</v>
      </c>
      <c r="H335" s="10">
        <v>4882.2737237171295</v>
      </c>
      <c r="J335" s="10">
        <v>39.99710529676284</v>
      </c>
      <c r="K335" s="10">
        <v>35.4041001772718</v>
      </c>
      <c r="L335" s="10">
        <v>149.68036753113464</v>
      </c>
      <c r="M335" s="10">
        <v>217.76931461014399</v>
      </c>
      <c r="N335" s="10">
        <v>63506.261818181883</v>
      </c>
    </row>
    <row r="336" spans="2:14" x14ac:dyDescent="0.25">
      <c r="B336" s="37">
        <v>332</v>
      </c>
      <c r="D336" s="10">
        <v>40.019027036216734</v>
      </c>
      <c r="E336" s="10">
        <v>41.134489933732155</v>
      </c>
      <c r="F336" s="10">
        <v>245.41412712879537</v>
      </c>
      <c r="G336" s="10">
        <v>252.2546320988578</v>
      </c>
      <c r="H336" s="10">
        <v>4897.0203648966271</v>
      </c>
      <c r="J336" s="10">
        <v>40.117942472885979</v>
      </c>
      <c r="K336" s="10">
        <v>35.511061204997695</v>
      </c>
      <c r="L336" s="10">
        <v>149.68036753113464</v>
      </c>
      <c r="M336" s="10">
        <v>217.76931461014394</v>
      </c>
      <c r="N336" s="10">
        <v>63698.123636363605</v>
      </c>
    </row>
    <row r="337" spans="2:14" x14ac:dyDescent="0.25">
      <c r="B337" s="37">
        <v>333</v>
      </c>
      <c r="D337" s="10">
        <v>40.141526679649289</v>
      </c>
      <c r="E337" s="10">
        <v>41.260350667636295</v>
      </c>
      <c r="F337" s="10">
        <v>245.42611308723392</v>
      </c>
      <c r="G337" s="10">
        <v>252.26662577604554</v>
      </c>
      <c r="H337" s="10">
        <v>4911.7759665138128</v>
      </c>
      <c r="J337" s="10">
        <v>40.238779649009111</v>
      </c>
      <c r="K337" s="10">
        <v>35.61802223272359</v>
      </c>
      <c r="L337" s="10">
        <v>149.68036753113464</v>
      </c>
      <c r="M337" s="10">
        <v>217.76931461014391</v>
      </c>
      <c r="N337" s="10">
        <v>63889.985454545473</v>
      </c>
    </row>
    <row r="338" spans="2:14" x14ac:dyDescent="0.25">
      <c r="B338" s="37">
        <v>334</v>
      </c>
      <c r="D338" s="10">
        <v>40.264233881246867</v>
      </c>
      <c r="E338" s="10">
        <v>41.386417566300267</v>
      </c>
      <c r="F338" s="10">
        <v>245.43929248887611</v>
      </c>
      <c r="G338" s="10">
        <v>252.27980435641587</v>
      </c>
      <c r="H338" s="10">
        <v>4926.5254532377176</v>
      </c>
      <c r="J338" s="10">
        <v>40.359616825132264</v>
      </c>
      <c r="K338" s="10">
        <v>35.724983260449491</v>
      </c>
      <c r="L338" s="10">
        <v>149.68036753113461</v>
      </c>
      <c r="M338" s="10">
        <v>217.76931461014394</v>
      </c>
      <c r="N338" s="10">
        <v>64081.847272727231</v>
      </c>
    </row>
    <row r="339" spans="2:14" x14ac:dyDescent="0.25">
      <c r="B339" s="37">
        <v>335</v>
      </c>
      <c r="D339" s="10">
        <v>40.383757152727782</v>
      </c>
      <c r="E339" s="10">
        <v>41.509301045302941</v>
      </c>
      <c r="F339" s="10">
        <v>245.43304281242084</v>
      </c>
      <c r="G339" s="10">
        <v>252.27355696589402</v>
      </c>
      <c r="H339" s="10">
        <v>4941.2771800710398</v>
      </c>
      <c r="J339" s="10">
        <v>40.480454001255403</v>
      </c>
      <c r="K339" s="10">
        <v>35.8319442881754</v>
      </c>
      <c r="L339" s="10">
        <v>149.68036753113461</v>
      </c>
      <c r="M339" s="10">
        <v>217.76931461014402</v>
      </c>
      <c r="N339" s="10">
        <v>64273.709090909098</v>
      </c>
    </row>
    <row r="340" spans="2:14" x14ac:dyDescent="0.25">
      <c r="B340" s="37">
        <v>336</v>
      </c>
      <c r="D340" s="10">
        <v>40.501728754504462</v>
      </c>
      <c r="E340" s="10">
        <v>41.630632909785731</v>
      </c>
      <c r="F340" s="10">
        <v>245.41742810101516</v>
      </c>
      <c r="G340" s="10">
        <v>252.25794486120074</v>
      </c>
      <c r="H340" s="10">
        <v>4956.0291490783547</v>
      </c>
      <c r="J340" s="10">
        <v>40.601291177378549</v>
      </c>
      <c r="K340" s="10">
        <v>35.93890531590128</v>
      </c>
      <c r="L340" s="10">
        <v>149.68036753113466</v>
      </c>
      <c r="M340" s="10">
        <v>217.76931461014391</v>
      </c>
      <c r="N340" s="10">
        <v>64465.570909090966</v>
      </c>
    </row>
    <row r="341" spans="2:14" x14ac:dyDescent="0.25">
      <c r="B341" s="37">
        <v>337</v>
      </c>
      <c r="D341" s="10">
        <v>40.62651237701688</v>
      </c>
      <c r="E341" s="10">
        <v>41.758776698431603</v>
      </c>
      <c r="F341" s="10">
        <v>245.44306054410208</v>
      </c>
      <c r="G341" s="10">
        <v>252.28357931209106</v>
      </c>
      <c r="H341" s="10">
        <v>4970.7806942811849</v>
      </c>
      <c r="J341" s="10">
        <v>40.722128353501695</v>
      </c>
      <c r="K341" s="10">
        <v>36.045866343627182</v>
      </c>
      <c r="L341" s="10">
        <v>149.68036753113469</v>
      </c>
      <c r="M341" s="10">
        <v>217.76931461014402</v>
      </c>
      <c r="N341" s="10">
        <v>64657.432727272695</v>
      </c>
    </row>
    <row r="342" spans="2:14" x14ac:dyDescent="0.25">
      <c r="B342" s="37">
        <v>338</v>
      </c>
      <c r="D342" s="10">
        <v>40.746478852059724</v>
      </c>
      <c r="E342" s="10">
        <v>41.882103367200131</v>
      </c>
      <c r="F342" s="10">
        <v>245.43952486053297</v>
      </c>
      <c r="G342" s="10">
        <v>252.28004579064876</v>
      </c>
      <c r="H342" s="10">
        <v>4985.5323605710109</v>
      </c>
      <c r="J342" s="10">
        <v>40.842965529624912</v>
      </c>
      <c r="K342" s="10">
        <v>36.152827371353105</v>
      </c>
      <c r="L342" s="10">
        <v>149.68036753113466</v>
      </c>
      <c r="M342" s="10">
        <v>217.76931461014411</v>
      </c>
      <c r="N342" s="10">
        <v>64849.294545454592</v>
      </c>
    </row>
    <row r="343" spans="2:14" x14ac:dyDescent="0.25">
      <c r="B343" s="37">
        <v>339</v>
      </c>
      <c r="D343" s="10">
        <v>40.862073518896601</v>
      </c>
      <c r="E343" s="10">
        <v>42.001058241558709</v>
      </c>
      <c r="F343" s="10">
        <v>245.40975379727959</v>
      </c>
      <c r="G343" s="10">
        <v>252.25027695962248</v>
      </c>
      <c r="H343" s="10">
        <v>5000.2840874043322</v>
      </c>
      <c r="J343" s="10">
        <v>40.963802705748051</v>
      </c>
      <c r="K343" s="10">
        <v>36.259788399078964</v>
      </c>
      <c r="L343" s="10">
        <v>149.68036753113464</v>
      </c>
      <c r="M343" s="10">
        <v>217.76931461014391</v>
      </c>
      <c r="N343" s="10">
        <v>65041.156363636313</v>
      </c>
    </row>
    <row r="344" spans="2:14" x14ac:dyDescent="0.25">
      <c r="B344" s="37">
        <v>340</v>
      </c>
      <c r="D344" s="10">
        <v>40.987169375408655</v>
      </c>
      <c r="E344" s="10">
        <v>42.129513864117598</v>
      </c>
      <c r="F344" s="10">
        <v>245.43705234523159</v>
      </c>
      <c r="G344" s="10">
        <v>252.27757508305601</v>
      </c>
      <c r="H344" s="10">
        <v>5015.033876845725</v>
      </c>
      <c r="J344" s="10">
        <v>41.084639881871183</v>
      </c>
      <c r="K344" s="10">
        <v>36.366749426804887</v>
      </c>
      <c r="L344" s="10">
        <v>149.68036753113466</v>
      </c>
      <c r="M344" s="10">
        <v>217.76931461014411</v>
      </c>
      <c r="N344" s="10">
        <v>65233.018181818181</v>
      </c>
    </row>
    <row r="345" spans="2:14" x14ac:dyDescent="0.25">
      <c r="B345" s="37">
        <v>341</v>
      </c>
      <c r="D345" s="10">
        <v>41.106041075690221</v>
      </c>
      <c r="E345" s="10">
        <v>42.251745771920959</v>
      </c>
      <c r="F345" s="10">
        <v>245.42702894318529</v>
      </c>
      <c r="G345" s="10">
        <v>252.26755389484393</v>
      </c>
      <c r="H345" s="10">
        <v>5029.7856036790472</v>
      </c>
      <c r="J345" s="10">
        <v>41.205477057994337</v>
      </c>
      <c r="K345" s="10">
        <v>36.473710454530767</v>
      </c>
      <c r="L345" s="10">
        <v>149.68036753113464</v>
      </c>
      <c r="M345" s="10">
        <v>217.76931461014391</v>
      </c>
      <c r="N345" s="10">
        <v>65424.880000000048</v>
      </c>
    </row>
    <row r="346" spans="2:14" x14ac:dyDescent="0.25">
      <c r="B346" s="37">
        <v>342</v>
      </c>
      <c r="D346" s="10">
        <v>41.225560719073243</v>
      </c>
      <c r="E346" s="10">
        <v>42.374625277923421</v>
      </c>
      <c r="F346" s="10">
        <v>245.42092144388442</v>
      </c>
      <c r="G346" s="10">
        <v>252.26144654318406</v>
      </c>
      <c r="H346" s="10">
        <v>5044.5358169249221</v>
      </c>
      <c r="J346" s="10">
        <v>41.326314234117469</v>
      </c>
      <c r="K346" s="10">
        <v>36.580671482256662</v>
      </c>
      <c r="L346" s="10">
        <v>149.68036753113469</v>
      </c>
      <c r="M346" s="10">
        <v>217.76931461014399</v>
      </c>
      <c r="N346" s="10">
        <v>65616.741818181777</v>
      </c>
    </row>
    <row r="347" spans="2:14" x14ac:dyDescent="0.25">
      <c r="B347" s="37">
        <v>343</v>
      </c>
      <c r="D347" s="10">
        <v>41.347187904724109</v>
      </c>
      <c r="E347" s="10">
        <v>42.499613236735776</v>
      </c>
      <c r="F347" s="10">
        <v>245.42735944104902</v>
      </c>
      <c r="G347" s="10">
        <v>252.26789009189608</v>
      </c>
      <c r="H347" s="10">
        <v>5059.2900260416645</v>
      </c>
      <c r="J347" s="10">
        <v>41.447151410240622</v>
      </c>
      <c r="K347" s="10">
        <v>36.687632509982556</v>
      </c>
      <c r="L347" s="10">
        <v>149.68036753113469</v>
      </c>
      <c r="M347" s="10">
        <v>217.76931461014399</v>
      </c>
      <c r="N347" s="10">
        <v>65808.603636363681</v>
      </c>
    </row>
    <row r="348" spans="2:14" x14ac:dyDescent="0.25">
      <c r="B348" s="37">
        <v>344</v>
      </c>
      <c r="D348" s="10">
        <v>41.466373973629175</v>
      </c>
      <c r="E348" s="10">
        <v>42.622159044095454</v>
      </c>
      <c r="F348" s="10">
        <v>245.41931222451893</v>
      </c>
      <c r="G348" s="10">
        <v>252.2598422707099</v>
      </c>
      <c r="H348" s="10">
        <v>5074.0396943960513</v>
      </c>
      <c r="J348" s="10">
        <v>41.567988586363768</v>
      </c>
      <c r="K348" s="10">
        <v>36.794593537708444</v>
      </c>
      <c r="L348" s="10">
        <v>149.68036753113464</v>
      </c>
      <c r="M348" s="10">
        <v>217.76931461014391</v>
      </c>
      <c r="N348" s="10">
        <v>66000.46545454541</v>
      </c>
    </row>
    <row r="349" spans="2:14" x14ac:dyDescent="0.25">
      <c r="B349" s="37">
        <v>345</v>
      </c>
      <c r="D349" s="10">
        <v>41.587976458643453</v>
      </c>
      <c r="E349" s="10">
        <v>42.747121722835381</v>
      </c>
      <c r="F349" s="10">
        <v>245.42557179704519</v>
      </c>
      <c r="G349" s="10">
        <v>252.26610392880312</v>
      </c>
      <c r="H349" s="10">
        <v>5088.7913606858729</v>
      </c>
      <c r="J349" s="10">
        <v>41.688825762486907</v>
      </c>
      <c r="K349" s="10">
        <v>36.901554565434338</v>
      </c>
      <c r="L349" s="10">
        <v>149.68036753113472</v>
      </c>
      <c r="M349" s="10">
        <v>217.76931461014394</v>
      </c>
      <c r="N349" s="10">
        <v>66192.327272727256</v>
      </c>
    </row>
    <row r="350" spans="2:14" x14ac:dyDescent="0.25">
      <c r="B350" s="37">
        <v>346</v>
      </c>
      <c r="D350" s="10">
        <v>41.709144926002352</v>
      </c>
      <c r="E350" s="10">
        <v>42.871651253073765</v>
      </c>
      <c r="F350" s="10">
        <v>245.42924129573495</v>
      </c>
      <c r="G350" s="10">
        <v>252.26978061536886</v>
      </c>
      <c r="H350" s="10">
        <v>5103.5468412160781</v>
      </c>
      <c r="J350" s="10">
        <v>41.809662938610053</v>
      </c>
      <c r="K350" s="10">
        <v>37.008515593160254</v>
      </c>
      <c r="L350" s="10">
        <v>149.68036753113466</v>
      </c>
      <c r="M350" s="10">
        <v>217.76931461014402</v>
      </c>
      <c r="N350" s="10">
        <v>66384.189090909131</v>
      </c>
    </row>
    <row r="351" spans="2:14" x14ac:dyDescent="0.25">
      <c r="B351" s="37">
        <v>347</v>
      </c>
      <c r="D351" s="10">
        <v>41.828118441730666</v>
      </c>
      <c r="E351" s="10">
        <v>42.99398441068405</v>
      </c>
      <c r="F351" s="10">
        <v>245.42001110560264</v>
      </c>
      <c r="G351" s="10">
        <v>252.26054923420094</v>
      </c>
      <c r="H351" s="10">
        <v>5118.2960857659809</v>
      </c>
      <c r="J351" s="10">
        <v>41.930500114733192</v>
      </c>
      <c r="K351" s="10">
        <v>37.115476620886135</v>
      </c>
      <c r="L351" s="10">
        <v>149.68036753113466</v>
      </c>
      <c r="M351" s="10">
        <v>217.76931461014397</v>
      </c>
      <c r="N351" s="10">
        <v>66576.05090909086</v>
      </c>
    </row>
    <row r="352" spans="2:14" x14ac:dyDescent="0.25">
      <c r="B352" s="37">
        <v>348</v>
      </c>
      <c r="D352" s="10">
        <v>41.948293644029327</v>
      </c>
      <c r="E352" s="10">
        <v>43.117519544582613</v>
      </c>
      <c r="F352" s="10">
        <v>245.41786441184232</v>
      </c>
      <c r="G352" s="10">
        <v>252.25840305124041</v>
      </c>
      <c r="H352" s="10">
        <v>5133.0466017293429</v>
      </c>
      <c r="J352" s="10">
        <v>42.051337290856416</v>
      </c>
      <c r="K352" s="10">
        <v>37.222437648612043</v>
      </c>
      <c r="L352" s="10">
        <v>149.68036753113466</v>
      </c>
      <c r="M352" s="10">
        <v>217.76931461014397</v>
      </c>
      <c r="N352" s="10">
        <v>66767.912727272764</v>
      </c>
    </row>
    <row r="353" spans="2:14" x14ac:dyDescent="0.25">
      <c r="B353" s="37">
        <v>349</v>
      </c>
      <c r="D353" s="10">
        <v>42.072399819309261</v>
      </c>
      <c r="E353" s="10">
        <v>43.244985954976521</v>
      </c>
      <c r="F353" s="10">
        <v>245.4386622215404</v>
      </c>
      <c r="G353" s="10">
        <v>252.27920313942764</v>
      </c>
      <c r="H353" s="10">
        <v>5147.7984496496592</v>
      </c>
      <c r="J353" s="10">
        <v>42.172174466979563</v>
      </c>
      <c r="K353" s="10">
        <v>37.329398676337938</v>
      </c>
      <c r="L353" s="10">
        <v>149.68036753113466</v>
      </c>
      <c r="M353" s="10">
        <v>217.76931461014397</v>
      </c>
      <c r="N353" s="10">
        <v>66959.774545454493</v>
      </c>
    </row>
    <row r="354" spans="2:14" x14ac:dyDescent="0.25">
      <c r="B354" s="37">
        <v>350</v>
      </c>
      <c r="D354" s="10">
        <v>42.189120058367607</v>
      </c>
      <c r="E354" s="10">
        <v>43.365066677478417</v>
      </c>
      <c r="F354" s="10">
        <v>245.41637679900964</v>
      </c>
      <c r="G354" s="10">
        <v>252.25692142691258</v>
      </c>
      <c r="H354" s="10">
        <v>5162.5513873529444</v>
      </c>
      <c r="J354" s="10">
        <v>42.293011643102709</v>
      </c>
      <c r="K354" s="10">
        <v>37.436359704063833</v>
      </c>
      <c r="L354" s="10">
        <v>149.68036753113466</v>
      </c>
      <c r="M354" s="10">
        <v>217.76931461014394</v>
      </c>
      <c r="N354" s="10">
        <v>67151.636363636353</v>
      </c>
    </row>
  </sheetData>
  <conditionalFormatting sqref="E8:E198">
    <cfRule type="cellIs" dxfId="8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0.39997558519241921"/>
  </sheetPr>
  <dimension ref="A1:AF354"/>
  <sheetViews>
    <sheetView topLeftCell="M1" zoomScale="70" zoomScaleNormal="70" workbookViewId="0">
      <selection activeCell="R23" sqref="R23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43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>
        <v>96</v>
      </c>
      <c r="S7" s="39">
        <v>55</v>
      </c>
      <c r="T7" s="39">
        <v>38</v>
      </c>
      <c r="U7" s="39">
        <v>26</v>
      </c>
      <c r="V7" s="26">
        <v>21</v>
      </c>
      <c r="W7" s="26">
        <v>17</v>
      </c>
      <c r="X7" s="26">
        <v>14</v>
      </c>
      <c r="Y7" s="26">
        <v>11</v>
      </c>
      <c r="Z7" s="26">
        <v>9</v>
      </c>
      <c r="AA7" s="26">
        <v>8</v>
      </c>
      <c r="AB7" s="26">
        <v>7</v>
      </c>
      <c r="AC7" s="26">
        <v>6</v>
      </c>
    </row>
    <row r="8" spans="1:29" x14ac:dyDescent="0.25">
      <c r="B8" s="37">
        <v>4</v>
      </c>
      <c r="C8" s="24"/>
      <c r="D8" s="9">
        <v>2.7121160307854271</v>
      </c>
      <c r="E8" s="9">
        <v>2.9648161280986312</v>
      </c>
      <c r="F8" s="9">
        <v>172.55573762601699</v>
      </c>
      <c r="G8" s="9">
        <v>188.6335348865635</v>
      </c>
      <c r="H8" s="9">
        <v>1326.415315279377</v>
      </c>
      <c r="I8" s="24"/>
      <c r="J8" s="9">
        <v>2.6508695294165596</v>
      </c>
      <c r="K8" s="9">
        <v>2.7583027139797309</v>
      </c>
      <c r="L8" s="22">
        <v>168.658988703495</v>
      </c>
      <c r="M8" s="22">
        <v>175.4943203033902</v>
      </c>
      <c r="N8" s="22">
        <v>471.64513083277194</v>
      </c>
      <c r="O8" s="21"/>
      <c r="P8" s="42">
        <v>2</v>
      </c>
      <c r="Q8" s="39">
        <v>25</v>
      </c>
      <c r="R8" s="39">
        <v>57</v>
      </c>
      <c r="S8" s="39">
        <v>39</v>
      </c>
      <c r="T8" s="39">
        <v>29</v>
      </c>
      <c r="U8" s="39">
        <v>22</v>
      </c>
      <c r="V8" s="26">
        <v>19</v>
      </c>
      <c r="W8" s="26">
        <v>15</v>
      </c>
      <c r="X8" s="26">
        <v>13</v>
      </c>
      <c r="Y8" s="26">
        <v>11</v>
      </c>
      <c r="Z8" s="26">
        <v>9</v>
      </c>
      <c r="AA8" s="26">
        <v>7</v>
      </c>
      <c r="AB8" s="26">
        <v>7</v>
      </c>
      <c r="AC8" s="26">
        <v>6</v>
      </c>
    </row>
    <row r="9" spans="1:29" x14ac:dyDescent="0.25">
      <c r="B9" s="37">
        <v>5</v>
      </c>
      <c r="C9" s="24"/>
      <c r="D9" s="9">
        <v>3.1666842357236678</v>
      </c>
      <c r="E9" s="9">
        <v>3.4825587523319164</v>
      </c>
      <c r="F9" s="9">
        <v>161.18175709930276</v>
      </c>
      <c r="G9" s="9">
        <v>177.25952356412853</v>
      </c>
      <c r="H9" s="9">
        <v>1658.0159682976064</v>
      </c>
      <c r="I9" s="24"/>
      <c r="J9" s="9">
        <v>3.3127947184884521</v>
      </c>
      <c r="K9" s="9">
        <v>3.4470866835642675</v>
      </c>
      <c r="L9" s="22">
        <v>168.61866668346073</v>
      </c>
      <c r="M9" s="22">
        <v>175.45402293750533</v>
      </c>
      <c r="N9" s="22">
        <v>589.55853918400408</v>
      </c>
      <c r="O9" s="21"/>
      <c r="P9" s="42">
        <v>3</v>
      </c>
      <c r="Q9" s="39">
        <v>35</v>
      </c>
      <c r="R9" s="39">
        <v>52</v>
      </c>
      <c r="S9" s="39">
        <v>36</v>
      </c>
      <c r="T9" s="39">
        <v>28</v>
      </c>
      <c r="U9" s="39">
        <v>21</v>
      </c>
      <c r="V9" s="26">
        <v>18</v>
      </c>
      <c r="W9" s="26">
        <v>14</v>
      </c>
      <c r="X9" s="26">
        <v>12</v>
      </c>
      <c r="Y9" s="26">
        <v>10</v>
      </c>
      <c r="Z9" s="26">
        <v>9</v>
      </c>
      <c r="AA9" s="26">
        <v>7</v>
      </c>
      <c r="AB9" s="26">
        <v>6</v>
      </c>
      <c r="AC9" s="26">
        <v>6</v>
      </c>
    </row>
    <row r="10" spans="1:29" x14ac:dyDescent="0.25">
      <c r="B10" s="37">
        <v>6</v>
      </c>
      <c r="C10" s="24"/>
      <c r="D10" s="9">
        <v>3.6212232739128587</v>
      </c>
      <c r="E10" s="9">
        <v>4.0002984855461357</v>
      </c>
      <c r="F10" s="9">
        <v>153.59786627751657</v>
      </c>
      <c r="G10" s="9">
        <v>169.67672672365941</v>
      </c>
      <c r="H10" s="9">
        <v>1989.7545418431368</v>
      </c>
      <c r="I10" s="24"/>
      <c r="J10" s="9">
        <v>3.9728748344917242</v>
      </c>
      <c r="K10" s="9">
        <v>4.1340254561711047</v>
      </c>
      <c r="L10" s="22">
        <v>168.51352468697712</v>
      </c>
      <c r="M10" s="22">
        <v>175.34889212139174</v>
      </c>
      <c r="N10" s="22">
        <v>707.47140376608741</v>
      </c>
      <c r="O10" s="21"/>
      <c r="P10" s="43"/>
      <c r="Q10" s="39">
        <v>50</v>
      </c>
      <c r="R10" s="39">
        <v>48</v>
      </c>
      <c r="S10" s="39">
        <v>34</v>
      </c>
      <c r="T10" s="39">
        <v>27</v>
      </c>
      <c r="U10" s="39">
        <v>20</v>
      </c>
      <c r="V10" s="26">
        <v>17</v>
      </c>
      <c r="W10" s="26">
        <v>14</v>
      </c>
      <c r="X10" s="26">
        <v>12</v>
      </c>
      <c r="Y10" s="26">
        <v>10</v>
      </c>
      <c r="Z10" s="26">
        <v>8</v>
      </c>
      <c r="AA10" s="26">
        <v>7</v>
      </c>
      <c r="AB10" s="26">
        <v>6</v>
      </c>
      <c r="AC10" s="26">
        <v>6</v>
      </c>
    </row>
    <row r="11" spans="1:29" ht="15.75" thickBot="1" x14ac:dyDescent="0.3">
      <c r="B11" s="37">
        <v>7</v>
      </c>
      <c r="C11" s="21"/>
      <c r="D11" s="9">
        <v>3.8159986935258936</v>
      </c>
      <c r="E11" s="9">
        <v>4.2046946136876482</v>
      </c>
      <c r="F11" s="9">
        <v>158.55620933603646</v>
      </c>
      <c r="G11" s="9">
        <v>174.70667390243955</v>
      </c>
      <c r="H11" s="9">
        <v>2040.2533555424334</v>
      </c>
      <c r="I11" s="24"/>
      <c r="J11" s="9">
        <v>4.1786605342166654</v>
      </c>
      <c r="K11" s="9">
        <v>4.3431788861323612</v>
      </c>
      <c r="L11" s="22">
        <v>173.62494791509175</v>
      </c>
      <c r="M11" s="22">
        <v>180.46074853793277</v>
      </c>
      <c r="N11" s="22">
        <v>722.25614367770061</v>
      </c>
      <c r="O11" s="21"/>
      <c r="P11" s="43"/>
      <c r="Q11" s="39">
        <v>75</v>
      </c>
      <c r="R11" s="39">
        <v>45</v>
      </c>
      <c r="S11" s="39">
        <v>32</v>
      </c>
      <c r="T11" s="39">
        <v>26</v>
      </c>
      <c r="U11" s="39">
        <v>20</v>
      </c>
      <c r="V11" s="26">
        <v>17</v>
      </c>
      <c r="W11" s="26">
        <v>14</v>
      </c>
      <c r="X11" s="26">
        <v>12</v>
      </c>
      <c r="Y11" s="26">
        <v>10</v>
      </c>
      <c r="Z11" s="26">
        <v>8</v>
      </c>
      <c r="AA11" s="26">
        <v>7</v>
      </c>
      <c r="AB11" s="26">
        <v>6</v>
      </c>
      <c r="AC11" s="26">
        <v>6</v>
      </c>
    </row>
    <row r="12" spans="1:29" ht="15.75" thickBot="1" x14ac:dyDescent="0.3">
      <c r="B12" s="37">
        <v>8</v>
      </c>
      <c r="C12" s="21"/>
      <c r="D12" s="9">
        <v>3.987368890839623</v>
      </c>
      <c r="E12" s="9">
        <v>4.3710712320678899</v>
      </c>
      <c r="F12" s="9">
        <v>169.12830482074605</v>
      </c>
      <c r="G12" s="9">
        <v>185.40342967231786</v>
      </c>
      <c r="H12" s="9">
        <v>2014.0422078386418</v>
      </c>
      <c r="I12" s="24"/>
      <c r="J12" s="9">
        <v>4.2813081747219464</v>
      </c>
      <c r="K12" s="9">
        <v>4.4424866215916481</v>
      </c>
      <c r="L12" s="22">
        <v>181.59603834734565</v>
      </c>
      <c r="M12" s="22">
        <v>188.43258601549311</v>
      </c>
      <c r="N12" s="22">
        <v>707.59351330224422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9</v>
      </c>
      <c r="C13" s="21"/>
      <c r="D13" s="9">
        <v>3.6246820340159536</v>
      </c>
      <c r="E13" s="9">
        <v>3.9822838272116003</v>
      </c>
      <c r="F13" s="9">
        <v>163.99421131013727</v>
      </c>
      <c r="G13" s="9">
        <v>180.17345778965145</v>
      </c>
      <c r="H13" s="9">
        <v>1877.0412054023836</v>
      </c>
      <c r="I13" s="24"/>
      <c r="J13" s="9">
        <v>3.9265319076947964</v>
      </c>
      <c r="K13" s="9">
        <v>4.0776235033109467</v>
      </c>
      <c r="L13" s="22">
        <v>177.65103182666167</v>
      </c>
      <c r="M13" s="22">
        <v>184.48698235311591</v>
      </c>
      <c r="N13" s="22">
        <v>663.31099849723125</v>
      </c>
      <c r="O13" s="21"/>
      <c r="P13" s="21"/>
      <c r="Q13" s="39">
        <v>75</v>
      </c>
      <c r="R13" s="40"/>
      <c r="S13" s="40"/>
      <c r="T13" s="40"/>
      <c r="U13" s="40"/>
      <c r="V13" s="26"/>
      <c r="W13" s="26"/>
      <c r="X13" s="26"/>
      <c r="Y13" s="26"/>
      <c r="Z13" s="26"/>
      <c r="AA13" s="26"/>
      <c r="AB13" s="26"/>
      <c r="AC13" s="26"/>
    </row>
    <row r="14" spans="1:29" x14ac:dyDescent="0.25">
      <c r="B14" s="37">
        <v>10</v>
      </c>
      <c r="C14" s="21"/>
      <c r="D14" s="9">
        <v>3.281878024068785</v>
      </c>
      <c r="E14" s="9">
        <v>3.5992329706216468</v>
      </c>
      <c r="F14" s="9">
        <v>167.04503105725965</v>
      </c>
      <c r="G14" s="9">
        <v>183.19815025130399</v>
      </c>
      <c r="H14" s="9">
        <v>1665.7867011647941</v>
      </c>
      <c r="I14" s="24"/>
      <c r="J14" s="9">
        <v>3.5074623577497994</v>
      </c>
      <c r="K14" s="9">
        <v>3.64176349209741</v>
      </c>
      <c r="L14" s="22">
        <v>178.5270976512698</v>
      </c>
      <c r="M14" s="22">
        <v>185.36292061409532</v>
      </c>
      <c r="N14" s="22">
        <v>589.59877810108117</v>
      </c>
      <c r="O14" s="21"/>
      <c r="P14" s="21"/>
      <c r="Q14" s="39">
        <v>50</v>
      </c>
      <c r="R14" s="39"/>
      <c r="S14" s="39"/>
      <c r="T14" s="39"/>
      <c r="U14" s="39"/>
      <c r="V14" s="26"/>
      <c r="W14" s="26"/>
      <c r="X14" s="26"/>
      <c r="Y14" s="26"/>
      <c r="Z14" s="26"/>
      <c r="AA14" s="26"/>
      <c r="AB14" s="26"/>
      <c r="AC14" s="26"/>
    </row>
    <row r="15" spans="1:29" x14ac:dyDescent="0.25">
      <c r="B15" s="37">
        <v>11</v>
      </c>
      <c r="C15" s="21"/>
      <c r="D15" s="9">
        <v>3.7057643317408893</v>
      </c>
      <c r="E15" s="9">
        <v>4.0571543273252928</v>
      </c>
      <c r="F15" s="9">
        <v>171.47319401953155</v>
      </c>
      <c r="G15" s="9">
        <v>187.73271823516365</v>
      </c>
      <c r="H15" s="9">
        <v>1844.4356639935179</v>
      </c>
      <c r="I15" s="24"/>
      <c r="J15" s="9">
        <v>3.9908435593865357</v>
      </c>
      <c r="K15" s="9">
        <v>4.1385891361179903</v>
      </c>
      <c r="L15" s="22">
        <v>184.66438518469008</v>
      </c>
      <c r="M15" s="22">
        <v>191.50087117690612</v>
      </c>
      <c r="N15" s="22">
        <v>648.62153782883024</v>
      </c>
      <c r="O15" s="21"/>
      <c r="P15" s="21"/>
      <c r="Q15" s="39">
        <v>35</v>
      </c>
      <c r="R15" s="39"/>
      <c r="S15" s="39"/>
      <c r="T15" s="39"/>
      <c r="U15" s="39"/>
      <c r="V15" s="26"/>
      <c r="W15" s="26"/>
      <c r="X15" s="26"/>
      <c r="Y15" s="26"/>
      <c r="Z15" s="26"/>
      <c r="AA15" s="26"/>
      <c r="AB15" s="26"/>
      <c r="AC15" s="26"/>
    </row>
    <row r="16" spans="1:29" x14ac:dyDescent="0.25">
      <c r="B16" s="37">
        <v>12</v>
      </c>
      <c r="C16" s="21"/>
      <c r="D16" s="9">
        <v>3.2416397132650143</v>
      </c>
      <c r="E16" s="9">
        <v>3.5470060206231517</v>
      </c>
      <c r="F16" s="9">
        <v>171.87180461395531</v>
      </c>
      <c r="G16" s="9">
        <v>188.06233254313113</v>
      </c>
      <c r="H16" s="9">
        <v>1602.8586896352565</v>
      </c>
      <c r="I16" s="24"/>
      <c r="J16" s="9">
        <v>3.4624151335977333</v>
      </c>
      <c r="K16" s="9">
        <v>3.5913481232292264</v>
      </c>
      <c r="L16" s="22">
        <v>183.57732196423797</v>
      </c>
      <c r="M16" s="22">
        <v>190.41335174001998</v>
      </c>
      <c r="N16" s="22">
        <v>566.03194482987033</v>
      </c>
      <c r="O16" s="21"/>
      <c r="P16" s="21"/>
      <c r="Q16" s="39">
        <v>25</v>
      </c>
      <c r="R16" s="39"/>
      <c r="S16" s="39"/>
      <c r="T16" s="39"/>
      <c r="U16" s="39"/>
      <c r="V16" s="26"/>
      <c r="W16" s="26"/>
      <c r="X16" s="26"/>
      <c r="Y16" s="26"/>
      <c r="Z16" s="26"/>
      <c r="AA16" s="26"/>
      <c r="AB16" s="26"/>
      <c r="AC16" s="26"/>
    </row>
    <row r="17" spans="2:29" ht="15.75" thickBot="1" x14ac:dyDescent="0.3">
      <c r="B17" s="37">
        <v>13</v>
      </c>
      <c r="C17" s="21"/>
      <c r="D17" s="9">
        <v>3.6561558709287412</v>
      </c>
      <c r="E17" s="9">
        <v>3.9897086783451066</v>
      </c>
      <c r="F17" s="9">
        <v>178.93796295033542</v>
      </c>
      <c r="G17" s="9">
        <v>195.26255686878031</v>
      </c>
      <c r="H17" s="9">
        <v>1750.8087923810347</v>
      </c>
      <c r="I17" s="24"/>
      <c r="J17" s="9">
        <v>3.9105310175536898</v>
      </c>
      <c r="K17" s="9">
        <v>4.0502251338491222</v>
      </c>
      <c r="L17" s="22">
        <v>191.38747882688332</v>
      </c>
      <c r="M17" s="22">
        <v>198.224326458246</v>
      </c>
      <c r="N17" s="22">
        <v>613.27460839288722</v>
      </c>
      <c r="O17" s="21"/>
      <c r="P17" s="21"/>
      <c r="Q17" s="39">
        <v>10</v>
      </c>
      <c r="R17" s="39"/>
      <c r="S17" s="39"/>
      <c r="T17" s="39"/>
      <c r="U17" s="39"/>
      <c r="V17" s="26"/>
      <c r="W17" s="26"/>
      <c r="X17" s="26"/>
      <c r="Y17" s="26"/>
      <c r="Z17" s="26"/>
      <c r="AA17" s="26"/>
      <c r="AB17" s="26"/>
      <c r="AC17" s="26"/>
    </row>
    <row r="18" spans="2:29" ht="15.75" thickBot="1" x14ac:dyDescent="0.3">
      <c r="B18" s="37">
        <v>14</v>
      </c>
      <c r="C18" s="21"/>
      <c r="D18" s="9">
        <v>4.1932235637598678</v>
      </c>
      <c r="E18" s="9">
        <v>4.5566013475670415</v>
      </c>
      <c r="F18" s="9">
        <v>190.56411431994772</v>
      </c>
      <c r="G18" s="9">
        <v>207.07808369978903</v>
      </c>
      <c r="H18" s="9">
        <v>1907.3592087965176</v>
      </c>
      <c r="I18" s="24"/>
      <c r="J18" s="9">
        <v>4.4484499364465737</v>
      </c>
      <c r="K18" s="9">
        <v>4.5989154174644717</v>
      </c>
      <c r="L18" s="22">
        <v>202.16306365393567</v>
      </c>
      <c r="M18" s="22">
        <v>209.00107758043154</v>
      </c>
      <c r="N18" s="22">
        <v>660.56220119316481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15</v>
      </c>
      <c r="C19" s="21"/>
      <c r="D19" s="9">
        <v>3.5958252675348703</v>
      </c>
      <c r="E19" s="9">
        <v>3.9099859884776476</v>
      </c>
      <c r="F19" s="9">
        <v>187.71764186945416</v>
      </c>
      <c r="G19" s="9">
        <v>204.11819120532758</v>
      </c>
      <c r="H19" s="9">
        <v>1649.0203056836633</v>
      </c>
      <c r="I19" s="24"/>
      <c r="J19" s="9">
        <v>3.8179428546724621</v>
      </c>
      <c r="K19" s="9">
        <v>3.9489151294329394</v>
      </c>
      <c r="L19" s="22">
        <v>199.31314125360143</v>
      </c>
      <c r="M19" s="22">
        <v>206.15046085038205</v>
      </c>
      <c r="N19" s="22">
        <v>574.98462020118939</v>
      </c>
      <c r="O19" s="21"/>
      <c r="P19" s="21"/>
      <c r="Q19" s="39">
        <v>75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16</v>
      </c>
      <c r="C20" s="21"/>
      <c r="D20" s="9">
        <v>4.146620951402455</v>
      </c>
      <c r="E20" s="9">
        <v>4.4864170839403164</v>
      </c>
      <c r="F20" s="9">
        <v>202.94208791012414</v>
      </c>
      <c r="G20" s="9">
        <v>219.5722398842745</v>
      </c>
      <c r="H20" s="9">
        <v>1783.5798207560474</v>
      </c>
      <c r="I20" s="24"/>
      <c r="J20" s="9">
        <v>4.3392548898373597</v>
      </c>
      <c r="K20" s="9">
        <v>4.4789870446642626</v>
      </c>
      <c r="L20" s="22">
        <v>212.36989289314479</v>
      </c>
      <c r="M20" s="22">
        <v>219.20860218948437</v>
      </c>
      <c r="N20" s="22">
        <v>613.44153869527884</v>
      </c>
      <c r="O20" s="21"/>
      <c r="P20" s="21"/>
      <c r="Q20" s="39">
        <v>50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17</v>
      </c>
      <c r="C21" s="21"/>
      <c r="D21" s="9">
        <v>4.349841371773608</v>
      </c>
      <c r="E21" s="9">
        <v>4.7108665961897245</v>
      </c>
      <c r="F21" s="9">
        <v>200.36518758402457</v>
      </c>
      <c r="G21" s="9">
        <v>216.99496339196511</v>
      </c>
      <c r="H21" s="9">
        <v>1895.0106943337912</v>
      </c>
      <c r="I21" s="24"/>
      <c r="J21" s="9">
        <v>4.6093550605070099</v>
      </c>
      <c r="K21" s="9">
        <v>4.7578207950689579</v>
      </c>
      <c r="L21" s="22">
        <v>212.31907382482066</v>
      </c>
      <c r="M21" s="22">
        <v>219.15779786389419</v>
      </c>
      <c r="N21" s="22">
        <v>651.78303942477032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18</v>
      </c>
      <c r="C22" s="21"/>
      <c r="D22" s="9">
        <v>3.4422989971497526</v>
      </c>
      <c r="E22" s="9">
        <v>3.7329436471942032</v>
      </c>
      <c r="F22" s="9">
        <v>194.67814826015075</v>
      </c>
      <c r="G22" s="9">
        <v>211.11546597114088</v>
      </c>
      <c r="H22" s="9">
        <v>1525.5851470652826</v>
      </c>
      <c r="I22" s="24"/>
      <c r="J22" s="9">
        <v>3.6433255552599713</v>
      </c>
      <c r="K22" s="9">
        <v>3.7642264384460713</v>
      </c>
      <c r="L22" s="22">
        <v>206.04714267824559</v>
      </c>
      <c r="M22" s="22">
        <v>212.88465449263921</v>
      </c>
      <c r="N22" s="22">
        <v>530.76994946953823</v>
      </c>
      <c r="O22" s="21"/>
      <c r="P22" s="21"/>
      <c r="Q22" s="39">
        <v>25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19</v>
      </c>
      <c r="C23" s="21"/>
      <c r="D23" s="9">
        <v>3.7012947652466672</v>
      </c>
      <c r="E23" s="9">
        <v>4.0095996383653532</v>
      </c>
      <c r="F23" s="9">
        <v>198.30843786723759</v>
      </c>
      <c r="G23" s="9">
        <v>214.82683525322611</v>
      </c>
      <c r="H23" s="9">
        <v>1618.2831341494932</v>
      </c>
      <c r="I23" s="24"/>
      <c r="J23" s="9">
        <v>3.9279768391351202</v>
      </c>
      <c r="K23" s="9">
        <v>4.0556033347355909</v>
      </c>
      <c r="L23" s="22">
        <v>210.45363861898829</v>
      </c>
      <c r="M23" s="22">
        <v>217.29162710092226</v>
      </c>
      <c r="N23" s="22">
        <v>560.29621155328118</v>
      </c>
      <c r="O23" s="21"/>
      <c r="P23" s="21"/>
      <c r="Q23" s="39">
        <v>10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20</v>
      </c>
      <c r="C24" s="21"/>
      <c r="D24" s="9">
        <v>4.3124634041901686</v>
      </c>
      <c r="E24" s="9">
        <v>4.6428722380508507</v>
      </c>
      <c r="F24" s="9">
        <v>219.50102289089341</v>
      </c>
      <c r="G24" s="9">
        <v>236.31857476487306</v>
      </c>
      <c r="H24" s="9">
        <v>1734.3061684428785</v>
      </c>
      <c r="I24" s="24"/>
      <c r="J24" s="9">
        <v>4.4733330924439061</v>
      </c>
      <c r="K24" s="9">
        <v>4.607713021506739</v>
      </c>
      <c r="L24" s="22">
        <v>227.68916451999681</v>
      </c>
      <c r="M24" s="22">
        <v>234.52899807235517</v>
      </c>
      <c r="N24" s="22">
        <v>589.94456499476223</v>
      </c>
      <c r="O24" s="21"/>
    </row>
    <row r="25" spans="2:29" x14ac:dyDescent="0.25">
      <c r="B25" s="37">
        <v>21</v>
      </c>
      <c r="C25" s="21"/>
      <c r="D25" s="9">
        <v>4.4836013328909674</v>
      </c>
      <c r="E25" s="9">
        <v>4.8305821159753046</v>
      </c>
      <c r="F25" s="9">
        <v>217.34458090281043</v>
      </c>
      <c r="G25" s="9">
        <v>234.16462962738512</v>
      </c>
      <c r="H25" s="9">
        <v>1821.2918383654612</v>
      </c>
      <c r="I25" s="24"/>
      <c r="J25" s="9">
        <v>4.6967502693084011</v>
      </c>
      <c r="K25" s="9">
        <v>4.837849964506896</v>
      </c>
      <c r="L25" s="22">
        <v>227.67707097405767</v>
      </c>
      <c r="M25" s="22">
        <v>234.51694183712064</v>
      </c>
      <c r="N25" s="22">
        <v>619.44517095995548</v>
      </c>
      <c r="O25" s="21"/>
    </row>
    <row r="26" spans="2:29" x14ac:dyDescent="0.25">
      <c r="B26" s="37">
        <v>22</v>
      </c>
      <c r="C26" s="21"/>
      <c r="D26" s="9">
        <v>3.6695029537534003</v>
      </c>
      <c r="E26" s="9">
        <v>3.9572333128743722</v>
      </c>
      <c r="F26" s="9">
        <v>212.24413360381109</v>
      </c>
      <c r="G26" s="9">
        <v>228.88646406458338</v>
      </c>
      <c r="H26" s="9">
        <v>1510.2881204508005</v>
      </c>
      <c r="I26" s="24"/>
      <c r="J26" s="9">
        <v>3.8699585454518695</v>
      </c>
      <c r="K26" s="9">
        <v>3.9881942817149469</v>
      </c>
      <c r="L26" s="22">
        <v>223.83848954854815</v>
      </c>
      <c r="M26" s="22">
        <v>230.67724720058845</v>
      </c>
      <c r="N26" s="22">
        <v>519.06958621351885</v>
      </c>
      <c r="O26" s="21"/>
    </row>
    <row r="27" spans="2:29" x14ac:dyDescent="0.25">
      <c r="B27" s="37">
        <v>23</v>
      </c>
      <c r="C27" s="21"/>
      <c r="D27" s="9">
        <v>4.3282338617465124</v>
      </c>
      <c r="E27" s="9">
        <v>4.6357190909147707</v>
      </c>
      <c r="F27" s="9">
        <v>239.46057269254067</v>
      </c>
      <c r="G27" s="9">
        <v>256.47226647412788</v>
      </c>
      <c r="H27" s="9">
        <v>1613.980847365737</v>
      </c>
      <c r="I27" s="24"/>
      <c r="J27" s="9">
        <v>4.4369816978570098</v>
      </c>
      <c r="K27" s="9">
        <v>4.5606320951556976</v>
      </c>
      <c r="L27" s="22">
        <v>245.47707271215523</v>
      </c>
      <c r="M27" s="22">
        <v>252.31806049067973</v>
      </c>
      <c r="N27" s="22">
        <v>542.84055416024466</v>
      </c>
      <c r="O27" s="21"/>
    </row>
    <row r="28" spans="2:29" x14ac:dyDescent="0.25">
      <c r="B28" s="37">
        <v>24</v>
      </c>
      <c r="C28" s="21"/>
      <c r="D28" s="9">
        <v>4.4783556548685182</v>
      </c>
      <c r="E28" s="9">
        <v>4.7993894988369101</v>
      </c>
      <c r="F28" s="9">
        <v>237.44250940525112</v>
      </c>
      <c r="G28" s="9">
        <v>254.46373044940844</v>
      </c>
      <c r="H28" s="9">
        <v>1685.0971245765029</v>
      </c>
      <c r="I28" s="24"/>
      <c r="J28" s="9">
        <v>4.6213064802326089</v>
      </c>
      <c r="K28" s="9">
        <v>4.7503327953264227</v>
      </c>
      <c r="L28" s="22">
        <v>245.02176512137581</v>
      </c>
      <c r="M28" s="22">
        <v>251.86274301509945</v>
      </c>
      <c r="N28" s="22">
        <v>566.44149922228132</v>
      </c>
      <c r="O28" s="21"/>
      <c r="Q28" s="80" t="s">
        <v>71</v>
      </c>
      <c r="R28" s="80"/>
      <c r="S28" s="80"/>
      <c r="T28" s="10" cm="1">
        <f t="array" ref="T28:U28">LINEST(R30:R40,Q30:Q40)</f>
        <v>0.10100616597064742</v>
      </c>
      <c r="U28" s="10">
        <v>0.88466924080148868</v>
      </c>
    </row>
    <row r="29" spans="2:29" x14ac:dyDescent="0.25">
      <c r="B29" s="37">
        <v>25</v>
      </c>
      <c r="C29" s="21"/>
      <c r="D29" s="9">
        <v>4.6273336313687139</v>
      </c>
      <c r="E29" s="9">
        <v>4.9616632866321542</v>
      </c>
      <c r="F29" s="9">
        <v>235.52767180724692</v>
      </c>
      <c r="G29" s="9">
        <v>252.54479043178537</v>
      </c>
      <c r="H29" s="9">
        <v>1754.886443687692</v>
      </c>
      <c r="I29" s="24"/>
      <c r="J29" s="9">
        <v>4.8228982979426034</v>
      </c>
      <c r="K29" s="9">
        <v>4.9573030912984395</v>
      </c>
      <c r="L29" s="22">
        <v>245.48176076544561</v>
      </c>
      <c r="M29" s="22">
        <v>252.32285989091991</v>
      </c>
      <c r="N29" s="22">
        <v>590.05368077260835</v>
      </c>
      <c r="O29" s="21"/>
      <c r="Q29" s="62" t="s">
        <v>24</v>
      </c>
      <c r="R29" s="62" t="s">
        <v>6</v>
      </c>
      <c r="S29" s="62" t="s">
        <v>43</v>
      </c>
      <c r="T29" s="10" cm="1">
        <f t="array" ref="T29:U29">LINEST(S30:S40,Q30:Q40)</f>
        <v>0.11726787249438661</v>
      </c>
      <c r="U29" s="10">
        <v>1.2648913648622084E-2</v>
      </c>
    </row>
    <row r="30" spans="2:29" x14ac:dyDescent="0.25">
      <c r="B30" s="37">
        <v>26</v>
      </c>
      <c r="C30" s="21"/>
      <c r="D30" s="9">
        <v>4.776808461009451</v>
      </c>
      <c r="E30" s="9">
        <v>5.1245456534615732</v>
      </c>
      <c r="F30" s="9">
        <v>233.78444617565845</v>
      </c>
      <c r="G30" s="9">
        <v>250.80324599057045</v>
      </c>
      <c r="H30" s="9">
        <v>1825.2622087005634</v>
      </c>
      <c r="I30" s="24"/>
      <c r="J30" s="9">
        <v>5.0132114866298103</v>
      </c>
      <c r="K30" s="9">
        <v>5.1529920126867772</v>
      </c>
      <c r="L30" s="22">
        <v>245.35437845785557</v>
      </c>
      <c r="M30" s="22">
        <v>252.19545511753483</v>
      </c>
      <c r="N30" s="22">
        <v>613.65381355838326</v>
      </c>
      <c r="O30" s="21"/>
      <c r="Q30" s="63">
        <v>5</v>
      </c>
      <c r="R30" s="61">
        <v>1.3912074445750899</v>
      </c>
      <c r="S30" s="61">
        <v>0.59595995673152169</v>
      </c>
    </row>
    <row r="31" spans="2:29" x14ac:dyDescent="0.25">
      <c r="B31" s="37">
        <v>27</v>
      </c>
      <c r="C31" s="21"/>
      <c r="D31" s="9">
        <v>3.110276442762002</v>
      </c>
      <c r="E31" s="9">
        <v>3.3318993548373936</v>
      </c>
      <c r="F31" s="9">
        <v>234.5342880655964</v>
      </c>
      <c r="G31" s="9">
        <v>251.24604113937411</v>
      </c>
      <c r="H31" s="9">
        <v>1163.292091768634</v>
      </c>
      <c r="I31" s="24"/>
      <c r="J31" s="9">
        <v>3.2716425509010039</v>
      </c>
      <c r="K31" s="9">
        <v>3.3623396926511302</v>
      </c>
      <c r="L31" s="22">
        <v>246.70230141964049</v>
      </c>
      <c r="M31" s="22">
        <v>253.54143291210059</v>
      </c>
      <c r="N31" s="22">
        <v>398.17172326348242</v>
      </c>
      <c r="O31" s="21"/>
      <c r="Q31" s="63">
        <v>10</v>
      </c>
      <c r="R31" s="61">
        <v>1.8952043148519202</v>
      </c>
      <c r="S31" s="61">
        <v>1.1818597767050842</v>
      </c>
    </row>
    <row r="32" spans="2:29" x14ac:dyDescent="0.25">
      <c r="B32" s="37">
        <v>28</v>
      </c>
      <c r="C32" s="21"/>
      <c r="D32" s="9">
        <v>3.3462881738193251</v>
      </c>
      <c r="E32" s="9">
        <v>3.578023247676148</v>
      </c>
      <c r="F32" s="9">
        <v>243.31922489967681</v>
      </c>
      <c r="G32" s="9">
        <v>260.16941700030372</v>
      </c>
      <c r="H32" s="9">
        <v>1216.3705290153412</v>
      </c>
      <c r="I32" s="24"/>
      <c r="J32" s="9">
        <v>3.5039714276082661</v>
      </c>
      <c r="K32" s="9">
        <v>3.5980390534313806</v>
      </c>
      <c r="L32" s="22">
        <v>254.78487432932326</v>
      </c>
      <c r="M32" s="22">
        <v>261.62482971108255</v>
      </c>
      <c r="N32" s="22">
        <v>412.96854825751649</v>
      </c>
      <c r="O32" s="21"/>
      <c r="Q32" s="63">
        <v>15</v>
      </c>
      <c r="R32" s="61">
        <v>2.3996857466292965</v>
      </c>
      <c r="S32" s="61">
        <v>1.7716432601493877</v>
      </c>
    </row>
    <row r="33" spans="2:19" x14ac:dyDescent="0.25">
      <c r="B33" s="37">
        <v>29</v>
      </c>
      <c r="C33" s="21"/>
      <c r="D33" s="9">
        <v>3.6129421799941732</v>
      </c>
      <c r="E33" s="9">
        <v>3.855222903397765</v>
      </c>
      <c r="F33" s="9">
        <v>253.64957008700861</v>
      </c>
      <c r="G33" s="9">
        <v>270.65908705962443</v>
      </c>
      <c r="H33" s="9">
        <v>1271.7243306842906</v>
      </c>
      <c r="I33" s="24"/>
      <c r="J33" s="9">
        <v>3.7622680553797925</v>
      </c>
      <c r="K33" s="9">
        <v>3.8597091590986707</v>
      </c>
      <c r="L33" s="22">
        <v>264.13311568709059</v>
      </c>
      <c r="M33" s="22">
        <v>270.9740483219818</v>
      </c>
      <c r="N33" s="22">
        <v>427.77851150170198</v>
      </c>
      <c r="O33" s="21"/>
      <c r="Q33" s="63">
        <v>20</v>
      </c>
      <c r="R33" s="61">
        <v>2.903978808255939</v>
      </c>
      <c r="S33" s="61">
        <v>2.3610176145493273</v>
      </c>
    </row>
    <row r="34" spans="2:19" x14ac:dyDescent="0.25">
      <c r="B34" s="37">
        <v>30</v>
      </c>
      <c r="C34" s="21"/>
      <c r="D34" s="9">
        <v>4.4015628277013441</v>
      </c>
      <c r="E34" s="9">
        <v>4.6609472855317611</v>
      </c>
      <c r="F34" s="9">
        <v>298.71481871520865</v>
      </c>
      <c r="G34" s="9">
        <v>316.3181074404589</v>
      </c>
      <c r="H34" s="9">
        <v>1361.501325364655</v>
      </c>
      <c r="I34" s="24"/>
      <c r="J34" s="9">
        <v>4.3893788332006016</v>
      </c>
      <c r="K34" s="9">
        <v>4.4902308842822869</v>
      </c>
      <c r="L34" s="22">
        <v>297.88794429560232</v>
      </c>
      <c r="M34" s="22">
        <v>304.73233192227076</v>
      </c>
      <c r="N34" s="22">
        <v>442.75290773584715</v>
      </c>
      <c r="O34" s="21"/>
      <c r="Q34" s="63">
        <v>25</v>
      </c>
      <c r="R34" s="61">
        <v>3.4091464374247447</v>
      </c>
      <c r="S34" s="61">
        <v>2.9431169640084693</v>
      </c>
    </row>
    <row r="35" spans="2:19" x14ac:dyDescent="0.25">
      <c r="B35" s="37">
        <v>31</v>
      </c>
      <c r="C35" s="21"/>
      <c r="D35" s="9">
        <v>4.5186487558404833</v>
      </c>
      <c r="E35" s="9">
        <v>4.7867116491548494</v>
      </c>
      <c r="F35" s="9">
        <v>296.7686405596387</v>
      </c>
      <c r="G35" s="9">
        <v>314.37404977197542</v>
      </c>
      <c r="H35" s="9">
        <v>1407.0541758026368</v>
      </c>
      <c r="I35" s="24"/>
      <c r="J35" s="9">
        <v>4.5345679151558835</v>
      </c>
      <c r="K35" s="9">
        <v>4.6387816385473277</v>
      </c>
      <c r="L35" s="22">
        <v>297.81415383676108</v>
      </c>
      <c r="M35" s="22">
        <v>304.65853734379124</v>
      </c>
      <c r="N35" s="22">
        <v>457.51106272230874</v>
      </c>
      <c r="O35" s="21"/>
      <c r="Q35" s="63">
        <v>30</v>
      </c>
      <c r="R35" s="61">
        <v>3.914077366129515</v>
      </c>
      <c r="S35" s="61">
        <v>3.5321368082089779</v>
      </c>
    </row>
    <row r="36" spans="2:19" x14ac:dyDescent="0.25">
      <c r="B36" s="37">
        <v>32</v>
      </c>
      <c r="C36" s="21"/>
      <c r="D36" s="9">
        <v>4.6358847805853101</v>
      </c>
      <c r="E36" s="9">
        <v>4.9126601952494768</v>
      </c>
      <c r="F36" s="9">
        <v>294.953648288956</v>
      </c>
      <c r="G36" s="9">
        <v>312.56321413791079</v>
      </c>
      <c r="H36" s="9">
        <v>1452.7859419394392</v>
      </c>
      <c r="I36" s="24"/>
      <c r="J36" s="9">
        <v>4.6806017302785481</v>
      </c>
      <c r="K36" s="9">
        <v>4.7881784833356971</v>
      </c>
      <c r="L36" s="22">
        <v>297.79872060559558</v>
      </c>
      <c r="M36" s="22">
        <v>304.64318661091335</v>
      </c>
      <c r="N36" s="22">
        <v>472.27517440135745</v>
      </c>
      <c r="O36" s="21"/>
      <c r="Q36" s="63">
        <v>35</v>
      </c>
      <c r="R36" s="61">
        <v>4.4191096346638634</v>
      </c>
      <c r="S36" s="61">
        <v>4.1209298085950623</v>
      </c>
    </row>
    <row r="37" spans="2:19" x14ac:dyDescent="0.25">
      <c r="B37" s="37">
        <v>33</v>
      </c>
      <c r="C37" s="21"/>
      <c r="D37" s="9">
        <v>4.7524188978981652</v>
      </c>
      <c r="E37" s="9">
        <v>5.0377515538565758</v>
      </c>
      <c r="F37" s="9">
        <v>293.20535065202131</v>
      </c>
      <c r="G37" s="9">
        <v>310.80924105818031</v>
      </c>
      <c r="H37" s="9">
        <v>1497.7026476705055</v>
      </c>
      <c r="I37" s="24"/>
      <c r="J37" s="9">
        <v>4.8326493258852636</v>
      </c>
      <c r="K37" s="9">
        <v>4.9435877512521689</v>
      </c>
      <c r="L37" s="22">
        <v>298.15524906718889</v>
      </c>
      <c r="M37" s="22">
        <v>304.99970882743281</v>
      </c>
      <c r="N37" s="22">
        <v>487.03332938781926</v>
      </c>
      <c r="O37" s="21"/>
      <c r="Q37" s="63">
        <v>40</v>
      </c>
      <c r="R37" s="61">
        <v>4.9242095592378723</v>
      </c>
      <c r="S37" s="61">
        <v>4.7091519863409319</v>
      </c>
    </row>
    <row r="38" spans="2:19" x14ac:dyDescent="0.25">
      <c r="B38" s="37">
        <v>34</v>
      </c>
      <c r="D38" s="9">
        <v>4.8699512675421319</v>
      </c>
      <c r="E38" s="9">
        <v>5.1640636697524451</v>
      </c>
      <c r="F38" s="9">
        <v>291.61967083474593</v>
      </c>
      <c r="G38" s="9">
        <v>309.23154356386988</v>
      </c>
      <c r="H38" s="9">
        <v>1543.7872753244246</v>
      </c>
      <c r="I38" s="24"/>
      <c r="J38" s="9">
        <v>4.9725451805494059</v>
      </c>
      <c r="K38" s="9">
        <v>5.0868464504880233</v>
      </c>
      <c r="L38" s="22">
        <v>297.76314157956296</v>
      </c>
      <c r="M38" s="22">
        <v>304.60766565881846</v>
      </c>
      <c r="N38" s="22">
        <v>501.79662879060623</v>
      </c>
      <c r="Q38" s="63">
        <v>45</v>
      </c>
      <c r="R38" s="61">
        <v>5.4297039329907211</v>
      </c>
      <c r="S38" s="61">
        <v>5.2955826263641086</v>
      </c>
    </row>
    <row r="39" spans="2:19" x14ac:dyDescent="0.25">
      <c r="B39" s="37">
        <v>35</v>
      </c>
      <c r="D39" s="9">
        <v>4.9875361250299068</v>
      </c>
      <c r="E39" s="9">
        <v>5.29044058227701</v>
      </c>
      <c r="F39" s="9">
        <v>290.12765453880206</v>
      </c>
      <c r="G39" s="9">
        <v>307.74776946677645</v>
      </c>
      <c r="H39" s="9">
        <v>1589.9365114251373</v>
      </c>
      <c r="I39" s="24"/>
      <c r="J39" s="9">
        <v>5.1193828059642952</v>
      </c>
      <c r="K39" s="9">
        <v>5.2370469513236264</v>
      </c>
      <c r="L39" s="22">
        <v>297.79724676616473</v>
      </c>
      <c r="M39" s="22">
        <v>304.64183328356279</v>
      </c>
      <c r="N39" s="22">
        <v>516.56006357276976</v>
      </c>
      <c r="Q39" s="63">
        <v>50</v>
      </c>
      <c r="R39" s="61">
        <v>5.9355993640033562</v>
      </c>
      <c r="S39" s="61">
        <v>5.8720167825711327</v>
      </c>
    </row>
    <row r="40" spans="2:19" x14ac:dyDescent="0.25">
      <c r="B40" s="37">
        <v>36</v>
      </c>
      <c r="D40" s="9">
        <v>5.1040700784401256</v>
      </c>
      <c r="E40" s="9">
        <v>5.4155336706406878</v>
      </c>
      <c r="F40" s="9">
        <v>288.65909448409798</v>
      </c>
      <c r="G40" s="9">
        <v>306.27382098817748</v>
      </c>
      <c r="H40" s="9">
        <v>1634.8631569172517</v>
      </c>
      <c r="I40" s="24"/>
      <c r="J40" s="9">
        <v>5.2756963700287516</v>
      </c>
      <c r="K40" s="9">
        <v>5.3967233908087957</v>
      </c>
      <c r="L40" s="22">
        <v>298.36536598082023</v>
      </c>
      <c r="M40" s="22">
        <v>305.2100114675751</v>
      </c>
      <c r="N40" s="22">
        <v>531.32349835493415</v>
      </c>
      <c r="Q40" s="63">
        <v>55</v>
      </c>
      <c r="R40" s="61">
        <v>6.4414738103677065</v>
      </c>
      <c r="S40" s="61">
        <v>6.4541203890584216</v>
      </c>
    </row>
    <row r="41" spans="2:19" x14ac:dyDescent="0.25">
      <c r="B41" s="37">
        <v>37</v>
      </c>
      <c r="D41" s="9">
        <v>5.2218284166857964</v>
      </c>
      <c r="E41" s="9">
        <v>5.542123830766652</v>
      </c>
      <c r="F41" s="9">
        <v>287.33728927874745</v>
      </c>
      <c r="G41" s="9">
        <v>304.96192354599486</v>
      </c>
      <c r="H41" s="9">
        <v>1681.2211279999219</v>
      </c>
      <c r="I41" s="24"/>
      <c r="J41" s="9">
        <v>5.4057614983959184</v>
      </c>
      <c r="K41" s="9">
        <v>5.5301495436567407</v>
      </c>
      <c r="L41" s="22">
        <v>297.45842480637094</v>
      </c>
      <c r="M41" s="22">
        <v>304.30302422478906</v>
      </c>
      <c r="N41" s="22">
        <v>546.07881037447964</v>
      </c>
      <c r="Q41" s="63">
        <v>60</v>
      </c>
      <c r="R41" s="61">
        <f>Q41*$T$28+$U$28</f>
        <v>6.945039199040334</v>
      </c>
      <c r="S41" s="61">
        <f>Q41*$T$29+$U$29</f>
        <v>7.048721263311819</v>
      </c>
    </row>
    <row r="42" spans="2:19" x14ac:dyDescent="0.25">
      <c r="B42" s="37">
        <v>38</v>
      </c>
      <c r="D42" s="9">
        <v>5.3387150097770206</v>
      </c>
      <c r="E42" s="9">
        <v>5.6676490924983236</v>
      </c>
      <c r="F42" s="9">
        <v>286.03834629655569</v>
      </c>
      <c r="G42" s="9">
        <v>303.66201807710007</v>
      </c>
      <c r="H42" s="9">
        <v>1726.5652434559468</v>
      </c>
      <c r="I42" s="24"/>
      <c r="J42" s="9">
        <v>5.5597540485947103</v>
      </c>
      <c r="K42" s="9">
        <v>5.6875049692762492</v>
      </c>
      <c r="L42" s="22">
        <v>297.88120380339097</v>
      </c>
      <c r="M42" s="22">
        <v>304.72585874801518</v>
      </c>
      <c r="N42" s="22">
        <v>560.84224515664255</v>
      </c>
      <c r="P42" s="28"/>
      <c r="Q42" s="63">
        <v>65</v>
      </c>
      <c r="R42" s="61">
        <f t="shared" ref="R42:R69" si="0">Q42*$T$28+$U$28</f>
        <v>7.4500700288935713</v>
      </c>
      <c r="S42" s="61">
        <f t="shared" ref="S42:S69" si="1">Q42*$T$29+$U$29</f>
        <v>7.6350606257837521</v>
      </c>
    </row>
    <row r="43" spans="2:19" x14ac:dyDescent="0.25">
      <c r="B43" s="37">
        <v>39</v>
      </c>
      <c r="D43" s="9">
        <v>3.7078970711449526</v>
      </c>
      <c r="E43" s="9">
        <v>3.9108821380458867</v>
      </c>
      <c r="F43" s="9">
        <v>322.61379178339814</v>
      </c>
      <c r="G43" s="9">
        <v>340.27495681894641</v>
      </c>
      <c r="H43" s="9">
        <v>1065.4625952782981</v>
      </c>
      <c r="I43" s="24"/>
      <c r="J43" s="9">
        <v>3.8491165895025627</v>
      </c>
      <c r="K43" s="9">
        <v>3.9277852860061566</v>
      </c>
      <c r="L43" s="22">
        <v>334.90090855525222</v>
      </c>
      <c r="M43" s="22">
        <v>341.745652620881</v>
      </c>
      <c r="N43" s="22">
        <v>345.36524603274057</v>
      </c>
      <c r="Q43" s="63">
        <v>70</v>
      </c>
      <c r="R43" s="61">
        <f t="shared" si="0"/>
        <v>7.9551008587468077</v>
      </c>
      <c r="S43" s="61">
        <f t="shared" si="1"/>
        <v>8.2213999882556852</v>
      </c>
    </row>
    <row r="44" spans="2:19" x14ac:dyDescent="0.25">
      <c r="B44" s="37">
        <v>40</v>
      </c>
      <c r="D44" s="9">
        <v>4.7047507309416101</v>
      </c>
      <c r="E44" s="9">
        <v>4.9242095592378723</v>
      </c>
      <c r="F44" s="9">
        <v>399.11356963050793</v>
      </c>
      <c r="G44" s="9">
        <v>417.73070821177339</v>
      </c>
      <c r="H44" s="9">
        <v>1151.9328802024038</v>
      </c>
      <c r="I44" s="24"/>
      <c r="J44" s="9">
        <v>4.6283985536856598</v>
      </c>
      <c r="K44" s="9">
        <v>4.7091519863409319</v>
      </c>
      <c r="L44" s="22">
        <v>392.63645920396152</v>
      </c>
      <c r="M44" s="22">
        <v>399.48693707412741</v>
      </c>
      <c r="N44" s="22">
        <v>354.51738107478451</v>
      </c>
      <c r="Q44" s="63">
        <v>75</v>
      </c>
      <c r="R44" s="61">
        <f t="shared" si="0"/>
        <v>8.4601316886000451</v>
      </c>
      <c r="S44" s="61">
        <f t="shared" si="1"/>
        <v>8.8077393507276174</v>
      </c>
    </row>
    <row r="45" spans="2:19" x14ac:dyDescent="0.25">
      <c r="B45" s="37">
        <v>41</v>
      </c>
      <c r="D45" s="9">
        <v>4.8007770883749066</v>
      </c>
      <c r="E45" s="9">
        <v>5.0258834430947292</v>
      </c>
      <c r="F45" s="9">
        <v>397.32651781525789</v>
      </c>
      <c r="G45" s="9">
        <v>415.95698584417232</v>
      </c>
      <c r="H45" s="9">
        <v>1181.5765788843883</v>
      </c>
      <c r="I45" s="24"/>
      <c r="J45" s="9">
        <v>4.7417477466628934</v>
      </c>
      <c r="K45" s="9">
        <v>4.8245210393213069</v>
      </c>
      <c r="L45" s="22">
        <v>392.44107482142368</v>
      </c>
      <c r="M45" s="22">
        <v>399.29163745631649</v>
      </c>
      <c r="N45" s="22">
        <v>363.38481019697031</v>
      </c>
      <c r="Q45" s="63">
        <v>80</v>
      </c>
      <c r="R45" s="61">
        <f t="shared" si="0"/>
        <v>8.9651625184532833</v>
      </c>
      <c r="S45" s="61">
        <f t="shared" si="1"/>
        <v>9.3940787131995513</v>
      </c>
    </row>
    <row r="46" spans="2:19" x14ac:dyDescent="0.25">
      <c r="B46" s="37">
        <v>42</v>
      </c>
      <c r="D46" s="9">
        <v>4.8961115240135573</v>
      </c>
      <c r="E46" s="9">
        <v>5.1267120187606023</v>
      </c>
      <c r="F46" s="9">
        <v>395.5686616744764</v>
      </c>
      <c r="G46" s="9">
        <v>414.19943195843939</v>
      </c>
      <c r="H46" s="9">
        <v>1210.4151569216826</v>
      </c>
      <c r="I46" s="24"/>
      <c r="J46" s="9">
        <v>4.8585910035919913</v>
      </c>
      <c r="K46" s="9">
        <v>4.9433825212566118</v>
      </c>
      <c r="L46" s="22">
        <v>392.53728831304562</v>
      </c>
      <c r="M46" s="22">
        <v>399.38779958090311</v>
      </c>
      <c r="N46" s="22">
        <v>372.24506421217586</v>
      </c>
      <c r="Q46" s="63">
        <v>85</v>
      </c>
      <c r="R46" s="61">
        <f t="shared" si="0"/>
        <v>9.4701933483065197</v>
      </c>
      <c r="S46" s="61">
        <f t="shared" si="1"/>
        <v>9.9804180756714835</v>
      </c>
    </row>
    <row r="47" spans="2:19" x14ac:dyDescent="0.25">
      <c r="B47" s="37">
        <v>43</v>
      </c>
      <c r="D47" s="9">
        <v>4.9915423634151308</v>
      </c>
      <c r="E47" s="9">
        <v>5.2276587752703652</v>
      </c>
      <c r="F47" s="9">
        <v>393.90017384461987</v>
      </c>
      <c r="G47" s="9">
        <v>412.53295083135299</v>
      </c>
      <c r="H47" s="9">
        <v>1239.3680422110012</v>
      </c>
      <c r="I47" s="24"/>
      <c r="J47" s="9">
        <v>4.9733241908822441</v>
      </c>
      <c r="K47" s="9">
        <v>5.0601347047780418</v>
      </c>
      <c r="L47" s="22">
        <v>392.46251373770951</v>
      </c>
      <c r="M47" s="22">
        <v>399.31303688777245</v>
      </c>
      <c r="N47" s="22">
        <v>381.10870271180534</v>
      </c>
      <c r="Q47" s="63">
        <v>90</v>
      </c>
      <c r="R47" s="61">
        <f t="shared" si="0"/>
        <v>9.9752241781597561</v>
      </c>
      <c r="S47" s="61">
        <f t="shared" si="1"/>
        <v>10.566757438143418</v>
      </c>
    </row>
    <row r="48" spans="2:19" x14ac:dyDescent="0.25">
      <c r="B48" s="37">
        <v>44</v>
      </c>
      <c r="D48" s="9">
        <v>5.0867415717461464</v>
      </c>
      <c r="E48" s="9">
        <v>5.3283227719107842</v>
      </c>
      <c r="F48" s="9">
        <v>392.2896629755387</v>
      </c>
      <c r="G48" s="9">
        <v>410.92041239677962</v>
      </c>
      <c r="H48" s="9">
        <v>1268.0525539520895</v>
      </c>
      <c r="I48" s="24"/>
      <c r="J48" s="9">
        <v>5.0925322708462009</v>
      </c>
      <c r="K48" s="9">
        <v>5.1813626447451373</v>
      </c>
      <c r="L48" s="22">
        <v>392.73624186426599</v>
      </c>
      <c r="M48" s="22">
        <v>399.5868429705539</v>
      </c>
      <c r="N48" s="22">
        <v>389.97613183399062</v>
      </c>
      <c r="Q48" s="63">
        <v>95</v>
      </c>
      <c r="R48" s="61">
        <f t="shared" si="0"/>
        <v>10.480255008012993</v>
      </c>
      <c r="S48" s="61">
        <f t="shared" si="1"/>
        <v>11.15309680061535</v>
      </c>
    </row>
    <row r="49" spans="2:32" x14ac:dyDescent="0.25">
      <c r="B49" s="37">
        <v>45</v>
      </c>
      <c r="D49" s="9">
        <v>5.1825272820309083</v>
      </c>
      <c r="E49" s="9">
        <v>5.4297039329907211</v>
      </c>
      <c r="F49" s="9">
        <v>390.79495628120856</v>
      </c>
      <c r="G49" s="9">
        <v>409.43362101925936</v>
      </c>
      <c r="H49" s="9">
        <v>1297.4229092053213</v>
      </c>
      <c r="I49" s="24"/>
      <c r="J49" s="9">
        <v>5.2047332562339994</v>
      </c>
      <c r="K49" s="9">
        <v>5.2955826263641086</v>
      </c>
      <c r="L49" s="22">
        <v>392.46942555954064</v>
      </c>
      <c r="M49" s="22">
        <v>399.32003602352609</v>
      </c>
      <c r="N49" s="22">
        <v>398.83977033362061</v>
      </c>
      <c r="Q49" s="63">
        <v>100</v>
      </c>
      <c r="R49" s="61">
        <f t="shared" si="0"/>
        <v>10.985285837866229</v>
      </c>
      <c r="S49" s="61">
        <f t="shared" si="1"/>
        <v>11.739436163087284</v>
      </c>
    </row>
    <row r="50" spans="2:32" x14ac:dyDescent="0.25">
      <c r="B50" s="37">
        <v>46</v>
      </c>
      <c r="D50" s="9">
        <v>5.2787248398254976</v>
      </c>
      <c r="E50" s="9">
        <v>5.5315887840523734</v>
      </c>
      <c r="F50" s="9">
        <v>389.39561758365511</v>
      </c>
      <c r="G50" s="9">
        <v>408.04862843657889</v>
      </c>
      <c r="H50" s="9">
        <v>1327.2753428692624</v>
      </c>
      <c r="I50" s="24"/>
      <c r="J50" s="9">
        <v>5.3155724765324939</v>
      </c>
      <c r="K50" s="9">
        <v>5.4084418917597379</v>
      </c>
      <c r="L50" s="22">
        <v>392.11375665841189</v>
      </c>
      <c r="M50" s="22">
        <v>398.9644534449186</v>
      </c>
      <c r="N50" s="22">
        <v>407.70801173206814</v>
      </c>
      <c r="Q50" s="63">
        <v>105</v>
      </c>
      <c r="R50" s="61">
        <f t="shared" si="0"/>
        <v>11.490316667719469</v>
      </c>
      <c r="S50" s="61">
        <f t="shared" si="1"/>
        <v>12.325775525559216</v>
      </c>
    </row>
    <row r="51" spans="2:32" x14ac:dyDescent="0.25">
      <c r="B51" s="37">
        <v>47</v>
      </c>
      <c r="D51" s="9">
        <v>5.3736938751143022</v>
      </c>
      <c r="E51" s="9">
        <v>5.6319724256814094</v>
      </c>
      <c r="F51" s="9">
        <v>387.96712899080802</v>
      </c>
      <c r="G51" s="9">
        <v>406.61418817805963</v>
      </c>
      <c r="H51" s="9">
        <v>1355.6964509426437</v>
      </c>
      <c r="I51" s="24"/>
      <c r="J51" s="9">
        <v>5.4315986944888603</v>
      </c>
      <c r="K51" s="9">
        <v>5.5264869208532907</v>
      </c>
      <c r="L51" s="22">
        <v>392.14771073766104</v>
      </c>
      <c r="M51" s="22">
        <v>398.99840108459762</v>
      </c>
      <c r="N51" s="22">
        <v>416.57083795543605</v>
      </c>
      <c r="Q51" s="63">
        <v>110</v>
      </c>
      <c r="R51" s="61">
        <f t="shared" si="0"/>
        <v>11.995347497572705</v>
      </c>
      <c r="S51" s="61">
        <f t="shared" si="1"/>
        <v>12.91211488803115</v>
      </c>
    </row>
    <row r="52" spans="2:32" x14ac:dyDescent="0.25">
      <c r="B52" s="37">
        <v>48</v>
      </c>
      <c r="D52" s="9">
        <v>5.4694753606719395</v>
      </c>
      <c r="E52" s="9">
        <v>5.7333493620342209</v>
      </c>
      <c r="F52" s="9">
        <v>386.65559559606265</v>
      </c>
      <c r="G52" s="9">
        <v>405.30973560603155</v>
      </c>
      <c r="H52" s="9">
        <v>1385.0668061958759</v>
      </c>
      <c r="I52" s="24"/>
      <c r="J52" s="9">
        <v>5.5471225687531431</v>
      </c>
      <c r="K52" s="9">
        <v>5.6440296371037553</v>
      </c>
      <c r="L52" s="22">
        <v>392.14473769968862</v>
      </c>
      <c r="M52" s="22">
        <v>398.99542405618973</v>
      </c>
      <c r="N52" s="22">
        <v>425.43379955818062</v>
      </c>
      <c r="Q52" s="63">
        <v>115</v>
      </c>
      <c r="R52" s="61">
        <f t="shared" si="0"/>
        <v>12.500378327425942</v>
      </c>
      <c r="S52" s="61">
        <f t="shared" si="1"/>
        <v>13.498454250503082</v>
      </c>
    </row>
    <row r="53" spans="2:32" x14ac:dyDescent="0.25">
      <c r="B53" s="37">
        <v>49</v>
      </c>
      <c r="D53" s="9">
        <v>5.5652129116829476</v>
      </c>
      <c r="E53" s="9">
        <v>5.8346728955443421</v>
      </c>
      <c r="F53" s="9">
        <v>385.39455168117377</v>
      </c>
      <c r="G53" s="9">
        <v>404.05482781513285</v>
      </c>
      <c r="H53" s="9">
        <v>1414.3874626438792</v>
      </c>
      <c r="I53" s="24"/>
      <c r="J53" s="9">
        <v>5.6593087912147375</v>
      </c>
      <c r="K53" s="9">
        <v>5.7582352876825063</v>
      </c>
      <c r="L53" s="22">
        <v>391.91075148928377</v>
      </c>
      <c r="M53" s="22">
        <v>398.76147460816901</v>
      </c>
      <c r="N53" s="22">
        <v>434.29933336908829</v>
      </c>
      <c r="Q53" s="63">
        <v>120</v>
      </c>
      <c r="R53" s="61">
        <f t="shared" si="0"/>
        <v>13.005409157279178</v>
      </c>
      <c r="S53" s="61">
        <f t="shared" si="1"/>
        <v>14.084793612975016</v>
      </c>
      <c r="AD53" s="26"/>
    </row>
    <row r="54" spans="2:32" x14ac:dyDescent="0.25">
      <c r="B54" s="37">
        <v>50</v>
      </c>
      <c r="D54" s="9">
        <v>5.6606253566929938</v>
      </c>
      <c r="E54" s="9">
        <v>5.9355993640033562</v>
      </c>
      <c r="F54" s="9">
        <v>384.16188600045888</v>
      </c>
      <c r="G54" s="9">
        <v>402.82316926743096</v>
      </c>
      <c r="H54" s="9">
        <v>1443.3304081721496</v>
      </c>
      <c r="I54" s="24"/>
      <c r="J54" s="9">
        <v>5.7710714749661856</v>
      </c>
      <c r="K54" s="9">
        <v>5.8720167825711327</v>
      </c>
      <c r="L54" s="22">
        <v>391.65738100740037</v>
      </c>
      <c r="M54" s="22">
        <v>398.5080975464416</v>
      </c>
      <c r="N54" s="22">
        <v>443.16215959245693</v>
      </c>
      <c r="Q54" s="63">
        <v>125</v>
      </c>
      <c r="R54" s="61">
        <f t="shared" si="0"/>
        <v>13.510439987132415</v>
      </c>
      <c r="S54" s="61">
        <f t="shared" si="1"/>
        <v>14.671132975446948</v>
      </c>
    </row>
    <row r="55" spans="2:32" x14ac:dyDescent="0.25">
      <c r="B55" s="37">
        <v>51</v>
      </c>
      <c r="D55" s="9">
        <v>5.7562794126307439</v>
      </c>
      <c r="E55" s="9">
        <v>6.0368214126776767</v>
      </c>
      <c r="F55" s="9">
        <v>382.9936357160156</v>
      </c>
      <c r="G55" s="9">
        <v>401.65947746324798</v>
      </c>
      <c r="H55" s="9">
        <v>1472.5566368902225</v>
      </c>
      <c r="I55" s="24"/>
      <c r="J55" s="9">
        <v>5.8894906647837164</v>
      </c>
      <c r="K55" s="9">
        <v>5.9924560174858001</v>
      </c>
      <c r="L55" s="22">
        <v>391.85683677404637</v>
      </c>
      <c r="M55" s="22">
        <v>398.7076290927136</v>
      </c>
      <c r="N55" s="22">
        <v>452.0304009909035</v>
      </c>
      <c r="Q55" s="63">
        <v>130</v>
      </c>
      <c r="R55" s="61">
        <f t="shared" si="0"/>
        <v>14.015470816985655</v>
      </c>
      <c r="S55" s="61">
        <f t="shared" si="1"/>
        <v>15.257472337918882</v>
      </c>
    </row>
    <row r="56" spans="2:32" x14ac:dyDescent="0.25">
      <c r="B56" s="37">
        <v>52</v>
      </c>
      <c r="D56" s="9">
        <v>5.8517788639127115</v>
      </c>
      <c r="E56" s="9">
        <v>6.1378547708303639</v>
      </c>
      <c r="F56" s="9">
        <v>381.86022934460988</v>
      </c>
      <c r="G56" s="9">
        <v>400.52822995878546</v>
      </c>
      <c r="H56" s="9">
        <v>1501.603949909475</v>
      </c>
      <c r="I56" s="24"/>
      <c r="J56" s="9">
        <v>6.0005199163520979</v>
      </c>
      <c r="K56" s="9">
        <v>6.1055042652853571</v>
      </c>
      <c r="L56" s="22">
        <v>391.56638771428641</v>
      </c>
      <c r="M56" s="22">
        <v>398.41718445380019</v>
      </c>
      <c r="N56" s="22">
        <v>460.89403949053377</v>
      </c>
      <c r="Q56" s="63">
        <v>135</v>
      </c>
      <c r="R56" s="61">
        <f t="shared" si="0"/>
        <v>14.520501646838891</v>
      </c>
      <c r="S56" s="61">
        <f t="shared" si="1"/>
        <v>15.843811700390814</v>
      </c>
    </row>
    <row r="57" spans="2:32" x14ac:dyDescent="0.25">
      <c r="B57" s="37">
        <v>53</v>
      </c>
      <c r="D57" s="9">
        <v>5.9477884132771983</v>
      </c>
      <c r="E57" s="9">
        <v>6.2395118466184156</v>
      </c>
      <c r="F57" s="9">
        <v>380.80225163432107</v>
      </c>
      <c r="G57" s="9">
        <v>399.47960404700063</v>
      </c>
      <c r="H57" s="9">
        <v>1531.2476485914578</v>
      </c>
      <c r="I57" s="24"/>
      <c r="J57" s="9">
        <v>6.1123707534016987</v>
      </c>
      <c r="K57" s="9">
        <v>6.2193739443211395</v>
      </c>
      <c r="L57" s="22">
        <v>391.33950032977737</v>
      </c>
      <c r="M57" s="22">
        <v>398.19029144790477</v>
      </c>
      <c r="N57" s="22">
        <v>469.75700109327835</v>
      </c>
      <c r="Q57" s="63">
        <v>140</v>
      </c>
      <c r="R57" s="61">
        <f t="shared" si="0"/>
        <v>15.025532476692128</v>
      </c>
      <c r="S57" s="61">
        <f t="shared" si="1"/>
        <v>16.430151062862748</v>
      </c>
    </row>
    <row r="58" spans="2:32" x14ac:dyDescent="0.25">
      <c r="B58" s="37">
        <v>54</v>
      </c>
      <c r="D58" s="9">
        <v>6.0431065736993537</v>
      </c>
      <c r="E58" s="9">
        <v>6.3403241470677925</v>
      </c>
      <c r="F58" s="9">
        <v>379.74001240987559</v>
      </c>
      <c r="G58" s="9">
        <v>398.41673168048618</v>
      </c>
      <c r="H58" s="9">
        <v>1560.0862266287534</v>
      </c>
      <c r="I58" s="24"/>
      <c r="J58" s="9">
        <v>6.2299839894960813</v>
      </c>
      <c r="K58" s="9">
        <v>6.3390071946636617</v>
      </c>
      <c r="L58" s="22">
        <v>391.48311694200913</v>
      </c>
      <c r="M58" s="22">
        <v>398.333976310183</v>
      </c>
      <c r="N58" s="22">
        <v>478.62510711234921</v>
      </c>
      <c r="Q58" s="63">
        <v>145</v>
      </c>
      <c r="R58" s="61">
        <f t="shared" si="0"/>
        <v>15.530563306545364</v>
      </c>
      <c r="S58" s="61">
        <f t="shared" si="1"/>
        <v>17.01649042533468</v>
      </c>
    </row>
    <row r="59" spans="2:32" x14ac:dyDescent="0.25">
      <c r="B59" s="37">
        <v>55</v>
      </c>
      <c r="D59" s="9">
        <v>6.1387005530475847</v>
      </c>
      <c r="E59" s="9">
        <v>6.4414738103677065</v>
      </c>
      <c r="F59" s="9">
        <v>378.73341699741769</v>
      </c>
      <c r="G59" s="9">
        <v>397.41332316475132</v>
      </c>
      <c r="H59" s="9">
        <v>1589.247846900025</v>
      </c>
      <c r="I59" s="24"/>
      <c r="J59" s="9">
        <v>6.3430783419046675</v>
      </c>
      <c r="K59" s="9">
        <v>6.4541203890584216</v>
      </c>
      <c r="L59" s="22">
        <v>391.34271397538993</v>
      </c>
      <c r="M59" s="22">
        <v>398.19356678788807</v>
      </c>
      <c r="N59" s="22">
        <v>487.48806871509379</v>
      </c>
      <c r="Q59" s="63">
        <v>150</v>
      </c>
      <c r="R59" s="61">
        <f t="shared" si="0"/>
        <v>16.035594136398601</v>
      </c>
      <c r="S59" s="61">
        <f t="shared" si="1"/>
        <v>17.602829787806613</v>
      </c>
      <c r="AE59" s="26"/>
      <c r="AF59" s="26"/>
    </row>
    <row r="60" spans="2:32" x14ac:dyDescent="0.25">
      <c r="B60" s="37">
        <v>56</v>
      </c>
      <c r="D60" s="9">
        <v>3.7187603090419423</v>
      </c>
      <c r="E60" s="9">
        <v>3.8327082013841922</v>
      </c>
      <c r="F60" s="9">
        <v>676.00713759733674</v>
      </c>
      <c r="G60" s="9">
        <v>696.72091910948234</v>
      </c>
      <c r="H60" s="9">
        <v>598.10910701484784</v>
      </c>
      <c r="I60" s="24"/>
      <c r="J60" s="9">
        <v>3.78168573323804</v>
      </c>
      <c r="K60" s="9">
        <v>3.8173937138632059</v>
      </c>
      <c r="L60" s="22">
        <v>687.44590545485994</v>
      </c>
      <c r="M60" s="22">
        <v>693.93700672672935</v>
      </c>
      <c r="N60" s="22">
        <v>156.76196443904024</v>
      </c>
      <c r="Q60" s="63">
        <v>155</v>
      </c>
      <c r="R60" s="61">
        <f t="shared" si="0"/>
        <v>16.540624966251837</v>
      </c>
      <c r="S60" s="61">
        <f t="shared" si="1"/>
        <v>18.189169150278548</v>
      </c>
    </row>
    <row r="61" spans="2:32" x14ac:dyDescent="0.25">
      <c r="B61" s="37">
        <v>57</v>
      </c>
      <c r="D61" s="9">
        <v>3.7691612311947358</v>
      </c>
      <c r="E61" s="9">
        <v>3.8851227238016532</v>
      </c>
      <c r="F61" s="9">
        <v>673.14865313820212</v>
      </c>
      <c r="G61" s="9">
        <v>693.85865140471265</v>
      </c>
      <c r="H61" s="9">
        <v>608.67843507725206</v>
      </c>
      <c r="I61" s="24"/>
      <c r="J61" s="9">
        <v>3.853806390179956</v>
      </c>
      <c r="K61" s="9">
        <v>3.8901533086609446</v>
      </c>
      <c r="L61" s="22">
        <v>688.26574982645093</v>
      </c>
      <c r="M61" s="22">
        <v>694.75708243878546</v>
      </c>
      <c r="N61" s="22">
        <v>159.56697193819909</v>
      </c>
      <c r="Q61" s="63">
        <v>160</v>
      </c>
      <c r="R61" s="61">
        <f t="shared" si="0"/>
        <v>17.045655796105077</v>
      </c>
      <c r="S61" s="61">
        <f t="shared" si="1"/>
        <v>18.775508512750481</v>
      </c>
    </row>
    <row r="62" spans="2:32" x14ac:dyDescent="0.25">
      <c r="B62" s="37">
        <v>58</v>
      </c>
      <c r="D62" s="9">
        <v>5.1576593885518252</v>
      </c>
      <c r="E62" s="9">
        <v>5.2913804106245461</v>
      </c>
      <c r="F62" s="9">
        <v>905.24427280171892</v>
      </c>
      <c r="G62" s="9">
        <v>928.71425797623658</v>
      </c>
      <c r="H62" s="9">
        <v>701.89767846521113</v>
      </c>
      <c r="I62" s="24"/>
      <c r="J62" s="9">
        <v>4.9139488136825733</v>
      </c>
      <c r="K62" s="9">
        <v>4.952048680681429</v>
      </c>
      <c r="L62" s="22">
        <v>862.46952063190759</v>
      </c>
      <c r="M62" s="22">
        <v>869.15660168882584</v>
      </c>
      <c r="N62" s="22">
        <v>167.2626088353355</v>
      </c>
      <c r="Q62" s="63">
        <v>165</v>
      </c>
      <c r="R62" s="61">
        <f t="shared" si="0"/>
        <v>17.550686625958313</v>
      </c>
      <c r="S62" s="61">
        <f t="shared" si="1"/>
        <v>19.361847875222413</v>
      </c>
    </row>
    <row r="63" spans="2:32" x14ac:dyDescent="0.25">
      <c r="B63" s="37">
        <v>59</v>
      </c>
      <c r="D63" s="9">
        <v>5.2314201407637624</v>
      </c>
      <c r="E63" s="9">
        <v>5.3674907742504816</v>
      </c>
      <c r="F63" s="9">
        <v>902.62780967930496</v>
      </c>
      <c r="G63" s="9">
        <v>926.10539980990018</v>
      </c>
      <c r="H63" s="9">
        <v>714.23071908377506</v>
      </c>
      <c r="I63" s="24"/>
      <c r="J63" s="9">
        <v>5.0030408031987168</v>
      </c>
      <c r="K63" s="9">
        <v>5.0417995482288536</v>
      </c>
      <c r="L63" s="22">
        <v>863.22330082786095</v>
      </c>
      <c r="M63" s="22">
        <v>869.91072416437839</v>
      </c>
      <c r="N63" s="22">
        <v>170.15515589908847</v>
      </c>
      <c r="Q63" s="63">
        <v>170</v>
      </c>
      <c r="R63" s="61">
        <f t="shared" si="0"/>
        <v>18.05571745581155</v>
      </c>
      <c r="S63" s="61">
        <f t="shared" si="1"/>
        <v>19.948187237694345</v>
      </c>
    </row>
    <row r="64" spans="2:32" x14ac:dyDescent="0.25">
      <c r="B64" s="37">
        <v>60</v>
      </c>
      <c r="D64" s="9">
        <v>5.3049118943583284</v>
      </c>
      <c r="E64" s="9">
        <v>5.4432724889937996</v>
      </c>
      <c r="F64" s="9">
        <v>900.05292259509054</v>
      </c>
      <c r="G64" s="9">
        <v>923.5277436766786</v>
      </c>
      <c r="H64" s="9">
        <v>726.25065722940553</v>
      </c>
      <c r="I64" s="24"/>
      <c r="J64" s="9">
        <v>5.0863478689724486</v>
      </c>
      <c r="K64" s="9">
        <v>5.1257651279236951</v>
      </c>
      <c r="L64" s="22">
        <v>862.97046133274318</v>
      </c>
      <c r="M64" s="22">
        <v>869.65815376312764</v>
      </c>
      <c r="N64" s="22">
        <v>173.04610447909965</v>
      </c>
      <c r="Q64" s="63">
        <v>175</v>
      </c>
      <c r="R64" s="61">
        <f t="shared" si="0"/>
        <v>18.560748285664786</v>
      </c>
      <c r="S64" s="61">
        <f t="shared" si="1"/>
        <v>20.534526600166277</v>
      </c>
    </row>
    <row r="65" spans="2:29" x14ac:dyDescent="0.25">
      <c r="B65" s="37">
        <v>61</v>
      </c>
      <c r="D65" s="9">
        <v>5.3786715723100569</v>
      </c>
      <c r="E65" s="9">
        <v>5.51938177835952</v>
      </c>
      <c r="F65" s="9">
        <v>897.60716997513703</v>
      </c>
      <c r="G65" s="9">
        <v>921.08926739281446</v>
      </c>
      <c r="H65" s="9">
        <v>738.58369784796787</v>
      </c>
      <c r="I65" s="24"/>
      <c r="J65" s="9">
        <v>5.175391158448293</v>
      </c>
      <c r="K65" s="9">
        <v>5.215467295430825</v>
      </c>
      <c r="L65" s="22">
        <v>863.68318808764161</v>
      </c>
      <c r="M65" s="22">
        <v>870.37120155282832</v>
      </c>
      <c r="N65" s="22">
        <v>175.93865154285248</v>
      </c>
      <c r="Q65" s="63">
        <v>180</v>
      </c>
      <c r="R65" s="61">
        <f t="shared" si="0"/>
        <v>19.065779115518026</v>
      </c>
      <c r="S65" s="61">
        <f t="shared" si="1"/>
        <v>21.120865962638213</v>
      </c>
      <c r="T65" s="29"/>
      <c r="U65" s="29"/>
      <c r="V65" s="29"/>
      <c r="W65" s="29"/>
      <c r="X65" s="29"/>
      <c r="Y65" s="29"/>
      <c r="Z65" s="29"/>
      <c r="AA65" s="29"/>
      <c r="AB65" s="29"/>
      <c r="AC65" s="29"/>
    </row>
    <row r="66" spans="2:29" x14ac:dyDescent="0.25">
      <c r="B66" s="37">
        <v>62</v>
      </c>
      <c r="D66" s="9">
        <v>5.4528866773935354</v>
      </c>
      <c r="E66" s="9">
        <v>5.5960478056249432</v>
      </c>
      <c r="F66" s="9">
        <v>895.31508965164403</v>
      </c>
      <c r="G66" s="9">
        <v>918.82086300441074</v>
      </c>
      <c r="H66" s="9">
        <v>751.44851568246895</v>
      </c>
      <c r="I66" s="24"/>
      <c r="J66" s="9">
        <v>5.2534328505046446</v>
      </c>
      <c r="K66" s="9">
        <v>5.2941624038658217</v>
      </c>
      <c r="L66" s="22">
        <v>862.56656002554359</v>
      </c>
      <c r="M66" s="22">
        <v>869.25398741518893</v>
      </c>
      <c r="N66" s="22">
        <v>178.80722135048194</v>
      </c>
      <c r="Q66" s="63">
        <v>185</v>
      </c>
      <c r="R66" s="61">
        <f t="shared" si="0"/>
        <v>19.570809945371263</v>
      </c>
      <c r="S66" s="61">
        <f t="shared" si="1"/>
        <v>21.707205325110145</v>
      </c>
      <c r="V66" s="29"/>
      <c r="W66" s="29"/>
      <c r="X66" s="29"/>
      <c r="Y66" s="29"/>
      <c r="Z66" s="29"/>
      <c r="AA66" s="29"/>
      <c r="AB66" s="29"/>
      <c r="AC66" s="29"/>
    </row>
    <row r="67" spans="2:29" x14ac:dyDescent="0.25">
      <c r="B67" s="37">
        <v>63</v>
      </c>
      <c r="D67" s="9">
        <v>5.5262873932794951</v>
      </c>
      <c r="E67" s="9">
        <v>5.6717185992379111</v>
      </c>
      <c r="F67" s="9">
        <v>892.96418084697507</v>
      </c>
      <c r="G67" s="9">
        <v>916.46365679825726</v>
      </c>
      <c r="H67" s="9">
        <v>763.36408633712063</v>
      </c>
      <c r="I67" s="24"/>
      <c r="J67" s="9">
        <v>5.3425105818323599</v>
      </c>
      <c r="K67" s="9">
        <v>5.3838968285637661</v>
      </c>
      <c r="L67" s="22">
        <v>863.26863694671954</v>
      </c>
      <c r="M67" s="22">
        <v>869.95602637850754</v>
      </c>
      <c r="N67" s="22">
        <v>181.69017751178572</v>
      </c>
      <c r="Q67" s="63">
        <v>190</v>
      </c>
      <c r="R67" s="61">
        <f t="shared" si="0"/>
        <v>20.075840775224499</v>
      </c>
      <c r="S67" s="61">
        <f t="shared" si="1"/>
        <v>22.293544687582077</v>
      </c>
      <c r="V67" s="29"/>
      <c r="W67" s="29"/>
      <c r="X67" s="29"/>
      <c r="Y67" s="29"/>
      <c r="Z67" s="29"/>
      <c r="AA67" s="29"/>
      <c r="AB67" s="29"/>
      <c r="AC67" s="29"/>
    </row>
    <row r="68" spans="2:29" x14ac:dyDescent="0.25">
      <c r="B68" s="37">
        <v>64</v>
      </c>
      <c r="D68" s="9">
        <v>5.6005014968621287</v>
      </c>
      <c r="E68" s="9">
        <v>5.7483836250024911</v>
      </c>
      <c r="F68" s="9">
        <v>890.81611543993233</v>
      </c>
      <c r="G68" s="9">
        <v>914.33825591374489</v>
      </c>
      <c r="H68" s="9">
        <v>776.22890417162171</v>
      </c>
      <c r="I68" s="24"/>
      <c r="J68" s="9">
        <v>5.4234835418823737</v>
      </c>
      <c r="K68" s="9">
        <v>5.4655304871959407</v>
      </c>
      <c r="L68" s="22">
        <v>862.65962854201121</v>
      </c>
      <c r="M68" s="22">
        <v>869.34761827138334</v>
      </c>
      <c r="N68" s="22">
        <v>184.59071699424624</v>
      </c>
      <c r="Q68" s="63">
        <v>195</v>
      </c>
      <c r="R68" s="61">
        <f t="shared" si="0"/>
        <v>20.580871605077736</v>
      </c>
      <c r="S68" s="61">
        <f t="shared" si="1"/>
        <v>22.879884050054009</v>
      </c>
      <c r="V68" s="29"/>
      <c r="W68" s="29"/>
      <c r="X68" s="29"/>
      <c r="Y68" s="29"/>
      <c r="Z68" s="29"/>
      <c r="AA68" s="29"/>
      <c r="AB68" s="29"/>
      <c r="AC68" s="29"/>
    </row>
    <row r="69" spans="2:29" x14ac:dyDescent="0.25">
      <c r="B69" s="37">
        <v>65</v>
      </c>
      <c r="D69" s="9">
        <v>5.6738927148399299</v>
      </c>
      <c r="E69" s="9">
        <v>5.8240430270480861</v>
      </c>
      <c r="F69" s="9">
        <v>888.60526978292432</v>
      </c>
      <c r="G69" s="9">
        <v>912.12075824796898</v>
      </c>
      <c r="H69" s="9">
        <v>788.13453506522592</v>
      </c>
      <c r="I69" s="24"/>
      <c r="J69" s="9">
        <v>5.51477767184012</v>
      </c>
      <c r="K69" s="9">
        <v>5.5574834951849788</v>
      </c>
      <c r="L69" s="22">
        <v>863.68578807655297</v>
      </c>
      <c r="M69" s="22">
        <v>870.37407451090985</v>
      </c>
      <c r="N69" s="22">
        <v>187.48326405799904</v>
      </c>
      <c r="Q69" s="63">
        <v>200</v>
      </c>
      <c r="R69" s="61">
        <f t="shared" si="0"/>
        <v>21.085902434930972</v>
      </c>
      <c r="S69" s="61">
        <f t="shared" si="1"/>
        <v>23.466223412525945</v>
      </c>
      <c r="V69" s="29"/>
      <c r="W69" s="29"/>
      <c r="X69" s="29"/>
      <c r="Y69" s="29"/>
      <c r="Z69" s="29"/>
      <c r="AA69" s="29"/>
      <c r="AB69" s="29"/>
      <c r="AC69" s="29"/>
    </row>
    <row r="70" spans="2:29" x14ac:dyDescent="0.25">
      <c r="B70" s="37">
        <v>66</v>
      </c>
      <c r="D70" s="9">
        <v>5.747747926388981</v>
      </c>
      <c r="E70" s="9">
        <v>5.9002696270920953</v>
      </c>
      <c r="F70" s="9">
        <v>886.53298584519064</v>
      </c>
      <c r="G70" s="9">
        <v>910.0579421345434</v>
      </c>
      <c r="H70" s="9">
        <v>800.58188293581463</v>
      </c>
      <c r="I70" s="24"/>
      <c r="J70" s="9">
        <v>5.595816098818764</v>
      </c>
      <c r="K70" s="9">
        <v>5.6391804360847271</v>
      </c>
      <c r="L70" s="22">
        <v>863.09901162333199</v>
      </c>
      <c r="M70" s="22">
        <v>869.78752961123621</v>
      </c>
      <c r="N70" s="22">
        <v>190.37421263801016</v>
      </c>
      <c r="V70" s="29"/>
      <c r="W70" s="29"/>
      <c r="X70" s="29"/>
      <c r="Y70" s="29"/>
      <c r="Z70" s="29"/>
      <c r="AA70" s="29"/>
      <c r="AB70" s="29"/>
      <c r="AC70" s="29"/>
    </row>
    <row r="71" spans="2:29" x14ac:dyDescent="0.25">
      <c r="B71" s="37">
        <v>67</v>
      </c>
      <c r="D71" s="9">
        <v>5.8215046701094497</v>
      </c>
      <c r="E71" s="9">
        <v>5.9763759822265605</v>
      </c>
      <c r="F71" s="9">
        <v>884.5076001275246</v>
      </c>
      <c r="G71" s="9">
        <v>908.0384328540971</v>
      </c>
      <c r="H71" s="9">
        <v>812.91492355437833</v>
      </c>
      <c r="I71" s="24"/>
      <c r="J71" s="9">
        <v>5.681913950973243</v>
      </c>
      <c r="K71" s="9">
        <v>5.7259298840669679</v>
      </c>
      <c r="L71" s="22">
        <v>863.29846967415676</v>
      </c>
      <c r="M71" s="22">
        <v>869.98616118250561</v>
      </c>
      <c r="N71" s="22">
        <v>193.23479002693222</v>
      </c>
      <c r="V71" s="29"/>
      <c r="W71" s="29"/>
      <c r="X71" s="29"/>
      <c r="Y71" s="29"/>
      <c r="Z71" s="29"/>
      <c r="AA71" s="29"/>
      <c r="AB71" s="29"/>
      <c r="AC71" s="29"/>
    </row>
    <row r="72" spans="2:29" x14ac:dyDescent="0.25">
      <c r="B72" s="37">
        <v>68</v>
      </c>
      <c r="D72" s="9">
        <v>5.8957169026737581</v>
      </c>
      <c r="E72" s="9">
        <v>6.0530391369728163</v>
      </c>
      <c r="F72" s="9">
        <v>882.60997289214345</v>
      </c>
      <c r="G72" s="9">
        <v>906.16167580499052</v>
      </c>
      <c r="H72" s="9">
        <v>825.77974138887794</v>
      </c>
      <c r="I72" s="24"/>
      <c r="J72" s="9">
        <v>5.7600934918516682</v>
      </c>
      <c r="K72" s="9">
        <v>5.8047679388665001</v>
      </c>
      <c r="L72" s="22">
        <v>862.30666170450161</v>
      </c>
      <c r="M72" s="22">
        <v>868.99458670491174</v>
      </c>
      <c r="N72" s="22">
        <v>196.12573860694337</v>
      </c>
      <c r="V72" s="29"/>
      <c r="W72" s="29"/>
      <c r="X72" s="29"/>
      <c r="Y72" s="29"/>
      <c r="Z72" s="29"/>
      <c r="AA72" s="29"/>
      <c r="AB72" s="29"/>
      <c r="AC72" s="29"/>
    </row>
    <row r="73" spans="2:29" x14ac:dyDescent="0.25">
      <c r="B73" s="37">
        <v>69</v>
      </c>
      <c r="D73" s="9">
        <v>5.9694727523959639</v>
      </c>
      <c r="E73" s="9">
        <v>6.1291445981090238</v>
      </c>
      <c r="F73" s="9">
        <v>880.70001737194934</v>
      </c>
      <c r="G73" s="9">
        <v>904.25703875827878</v>
      </c>
      <c r="H73" s="9">
        <v>838.11278200744221</v>
      </c>
      <c r="I73" s="24"/>
      <c r="J73" s="9">
        <v>5.849081396823645</v>
      </c>
      <c r="K73" s="9">
        <v>5.8944147218697589</v>
      </c>
      <c r="L73" s="22">
        <v>862.93820266202908</v>
      </c>
      <c r="M73" s="22">
        <v>869.62640810523453</v>
      </c>
      <c r="N73" s="22">
        <v>199.0182856706962</v>
      </c>
      <c r="V73" s="29"/>
      <c r="W73" s="29"/>
      <c r="X73" s="29"/>
      <c r="Y73" s="29"/>
      <c r="Z73" s="29"/>
      <c r="AA73" s="29"/>
      <c r="AB73" s="29"/>
      <c r="AC73" s="29"/>
    </row>
    <row r="74" spans="2:29" x14ac:dyDescent="0.25">
      <c r="B74" s="37">
        <v>70</v>
      </c>
      <c r="D74" s="9">
        <v>6.0429597197818961</v>
      </c>
      <c r="E74" s="9">
        <v>6.2049215266437026</v>
      </c>
      <c r="F74" s="9">
        <v>878.80552943476903</v>
      </c>
      <c r="G74" s="9">
        <v>902.35904261829546</v>
      </c>
      <c r="H74" s="9">
        <v>850.13272015307234</v>
      </c>
      <c r="I74" s="24"/>
      <c r="J74" s="9">
        <v>5.9352162953334906</v>
      </c>
      <c r="K74" s="9">
        <v>5.9812103189617707</v>
      </c>
      <c r="L74" s="22">
        <v>863.13679729751209</v>
      </c>
      <c r="M74" s="22">
        <v>869.8255399269176</v>
      </c>
      <c r="N74" s="22">
        <v>201.91882515315672</v>
      </c>
      <c r="V74" s="29"/>
      <c r="W74" s="29"/>
      <c r="X74" s="29"/>
      <c r="Y74" s="29"/>
      <c r="Z74" s="29"/>
      <c r="AA74" s="29"/>
      <c r="AB74" s="29"/>
      <c r="AC74" s="29"/>
    </row>
    <row r="75" spans="2:29" x14ac:dyDescent="0.25">
      <c r="B75" s="37">
        <v>71</v>
      </c>
      <c r="D75" s="9">
        <v>6.1167147140031144</v>
      </c>
      <c r="E75" s="9">
        <v>6.2810261322789183</v>
      </c>
      <c r="F75" s="9">
        <v>877.00283652909832</v>
      </c>
      <c r="G75" s="9">
        <v>900.56149287318192</v>
      </c>
      <c r="H75" s="9">
        <v>862.4657607716349</v>
      </c>
      <c r="I75" s="24"/>
      <c r="J75" s="9">
        <v>6.0213634394307833</v>
      </c>
      <c r="K75" s="9">
        <v>6.0680141564292915</v>
      </c>
      <c r="L75" s="22">
        <v>863.33155346677756</v>
      </c>
      <c r="M75" s="22">
        <v>870.02024389076371</v>
      </c>
      <c r="N75" s="22">
        <v>204.80178131446044</v>
      </c>
      <c r="O75" s="28"/>
      <c r="V75" s="29"/>
      <c r="W75" s="29"/>
      <c r="X75" s="29"/>
      <c r="Y75" s="29"/>
      <c r="Z75" s="29"/>
      <c r="AA75" s="29"/>
      <c r="AB75" s="29"/>
      <c r="AC75" s="29"/>
    </row>
    <row r="76" spans="2:29" x14ac:dyDescent="0.25">
      <c r="B76" s="37">
        <v>72</v>
      </c>
      <c r="D76" s="9">
        <v>6.1909252304241003</v>
      </c>
      <c r="E76" s="9">
        <v>6.3576875708818532</v>
      </c>
      <c r="F76" s="9">
        <v>875.31462321689401</v>
      </c>
      <c r="G76" s="9">
        <v>898.89260385332716</v>
      </c>
      <c r="H76" s="9">
        <v>875.33057860613576</v>
      </c>
      <c r="I76" s="24"/>
      <c r="J76" s="9">
        <v>6.1023969851713975</v>
      </c>
      <c r="K76" s="9">
        <v>6.149708400752071</v>
      </c>
      <c r="L76" s="22">
        <v>862.79790483421789</v>
      </c>
      <c r="M76" s="22">
        <v>869.48711078672113</v>
      </c>
      <c r="N76" s="22">
        <v>207.70232079692059</v>
      </c>
    </row>
    <row r="77" spans="2:29" x14ac:dyDescent="0.25">
      <c r="B77" s="37">
        <v>73</v>
      </c>
      <c r="D77" s="9">
        <v>6.2643214712137789</v>
      </c>
      <c r="E77" s="9">
        <v>6.4333538893985347</v>
      </c>
      <c r="F77" s="9">
        <v>873.55911165468433</v>
      </c>
      <c r="G77" s="9">
        <v>897.13066840649765</v>
      </c>
      <c r="H77" s="9">
        <v>887.24614926078743</v>
      </c>
      <c r="I77" s="24"/>
      <c r="J77" s="9">
        <v>6.1912975777221693</v>
      </c>
      <c r="K77" s="9">
        <v>6.2392605891306054</v>
      </c>
      <c r="L77" s="22">
        <v>863.37593573990546</v>
      </c>
      <c r="M77" s="22">
        <v>870.06437371850723</v>
      </c>
      <c r="N77" s="22">
        <v>210.56289818584278</v>
      </c>
    </row>
    <row r="78" spans="2:29" x14ac:dyDescent="0.25">
      <c r="B78" s="37">
        <v>74</v>
      </c>
      <c r="D78" s="9">
        <v>6.3385311808851847</v>
      </c>
      <c r="E78" s="9">
        <v>6.5100145212518914</v>
      </c>
      <c r="F78" s="9">
        <v>871.96295157104703</v>
      </c>
      <c r="G78" s="9">
        <v>895.55313600720444</v>
      </c>
      <c r="H78" s="9">
        <v>900.1109670952884</v>
      </c>
      <c r="I78" s="24"/>
      <c r="J78" s="9">
        <v>6.2695572276740617</v>
      </c>
      <c r="K78" s="9">
        <v>6.3181787530036031</v>
      </c>
      <c r="L78" s="22">
        <v>862.47451803539388</v>
      </c>
      <c r="M78" s="22">
        <v>869.163160486832</v>
      </c>
      <c r="N78" s="22">
        <v>213.45384676585388</v>
      </c>
    </row>
    <row r="79" spans="2:29" x14ac:dyDescent="0.25">
      <c r="B79" s="37">
        <v>75</v>
      </c>
      <c r="D79" s="9">
        <v>6.4122845636310544</v>
      </c>
      <c r="E79" s="9">
        <v>6.5861175154117504</v>
      </c>
      <c r="F79" s="9">
        <v>870.34741793096066</v>
      </c>
      <c r="G79" s="9">
        <v>893.94198227574282</v>
      </c>
      <c r="H79" s="9">
        <v>912.44400771385119</v>
      </c>
      <c r="I79" s="24"/>
      <c r="J79" s="9">
        <v>6.3584812234636079</v>
      </c>
      <c r="K79" s="9">
        <v>6.4077616268244411</v>
      </c>
      <c r="L79" s="22">
        <v>863.04462315850265</v>
      </c>
      <c r="M79" s="22">
        <v>869.73351405130006</v>
      </c>
      <c r="N79" s="22">
        <v>216.346393829607</v>
      </c>
    </row>
    <row r="80" spans="2:29" x14ac:dyDescent="0.25">
      <c r="B80" s="37">
        <v>76</v>
      </c>
      <c r="D80" s="9">
        <v>6.4857691161899433</v>
      </c>
      <c r="E80" s="9">
        <v>6.661892029119393</v>
      </c>
      <c r="F80" s="9">
        <v>868.73838978985361</v>
      </c>
      <c r="G80" s="9">
        <v>892.32922890891723</v>
      </c>
      <c r="H80" s="9">
        <v>924.4639458594811</v>
      </c>
      <c r="I80" s="24"/>
      <c r="J80" s="9">
        <v>6.4418267745175095</v>
      </c>
      <c r="K80" s="9">
        <v>6.4917656917994462</v>
      </c>
      <c r="L80" s="22">
        <v>862.85251897573312</v>
      </c>
      <c r="M80" s="22">
        <v>869.54160300110539</v>
      </c>
      <c r="N80" s="22">
        <v>219.23734240961815</v>
      </c>
    </row>
    <row r="81" spans="2:14" x14ac:dyDescent="0.25">
      <c r="B81" s="37">
        <v>77</v>
      </c>
      <c r="D81" s="9">
        <v>6.5595217403562014</v>
      </c>
      <c r="E81" s="9">
        <v>6.7379942646996431</v>
      </c>
      <c r="F81" s="9">
        <v>867.2065951996276</v>
      </c>
      <c r="G81" s="9">
        <v>890.80169196108056</v>
      </c>
      <c r="H81" s="9">
        <v>936.79698647804526</v>
      </c>
      <c r="I81" s="24"/>
      <c r="J81" s="9">
        <v>6.5307201862905666</v>
      </c>
      <c r="K81" s="9">
        <v>6.5813179816037897</v>
      </c>
      <c r="L81" s="22">
        <v>863.39886368712246</v>
      </c>
      <c r="M81" s="22">
        <v>870.08818396610445</v>
      </c>
      <c r="N81" s="22">
        <v>222.12988947337084</v>
      </c>
    </row>
    <row r="82" spans="2:14" x14ac:dyDescent="0.25">
      <c r="B82" s="37">
        <v>78</v>
      </c>
      <c r="D82" s="9">
        <v>6.6337299278938939</v>
      </c>
      <c r="E82" s="9">
        <v>6.8146533744192919</v>
      </c>
      <c r="F82" s="9">
        <v>865.7735333429888</v>
      </c>
      <c r="G82" s="9">
        <v>889.38600072792735</v>
      </c>
      <c r="H82" s="9">
        <v>949.66180431254475</v>
      </c>
      <c r="I82" s="24"/>
      <c r="J82" s="9">
        <v>6.6117897956069216</v>
      </c>
      <c r="K82" s="9">
        <v>6.6630482895023064</v>
      </c>
      <c r="L82" s="22">
        <v>862.91010868467822</v>
      </c>
      <c r="M82" s="22">
        <v>869.59989676107296</v>
      </c>
      <c r="N82" s="22">
        <v>225.0304289558315</v>
      </c>
    </row>
    <row r="83" spans="2:14" x14ac:dyDescent="0.25">
      <c r="B83" s="37">
        <v>79</v>
      </c>
      <c r="D83" s="9">
        <v>6.707481820339491</v>
      </c>
      <c r="E83" s="9">
        <v>6.8907548782788819</v>
      </c>
      <c r="F83" s="9">
        <v>864.31795390244861</v>
      </c>
      <c r="G83" s="9">
        <v>887.93429736584426</v>
      </c>
      <c r="H83" s="9">
        <v>961.9948449311089</v>
      </c>
      <c r="I83" s="24"/>
      <c r="J83" s="9">
        <v>6.6950929825507632</v>
      </c>
      <c r="K83" s="9">
        <v>6.7470008876128551</v>
      </c>
      <c r="L83" s="22">
        <v>862.72154332459036</v>
      </c>
      <c r="M83" s="22">
        <v>869.41033287279049</v>
      </c>
      <c r="N83" s="22">
        <v>227.88141544230419</v>
      </c>
    </row>
    <row r="84" spans="2:14" x14ac:dyDescent="0.25">
      <c r="B84" s="37">
        <v>80</v>
      </c>
      <c r="D84" s="9">
        <v>6.78133136108735</v>
      </c>
      <c r="E84" s="9">
        <v>6.9669758075216972</v>
      </c>
      <c r="F84" s="9">
        <v>862.9111895039332</v>
      </c>
      <c r="G84" s="9">
        <v>886.53408323490339</v>
      </c>
      <c r="H84" s="9">
        <v>974.44219280169739</v>
      </c>
      <c r="I84" s="24"/>
      <c r="J84" s="9">
        <v>6.7789655965849667</v>
      </c>
      <c r="K84" s="9">
        <v>6.8315342002292256</v>
      </c>
      <c r="L84" s="22">
        <v>862.61015058515216</v>
      </c>
      <c r="M84" s="22">
        <v>869.29940286996532</v>
      </c>
      <c r="N84" s="22">
        <v>230.78195492476482</v>
      </c>
    </row>
    <row r="85" spans="2:14" x14ac:dyDescent="0.25">
      <c r="B85" s="37">
        <v>81</v>
      </c>
      <c r="D85" s="9">
        <v>6.8551720303404924</v>
      </c>
      <c r="E85" s="9">
        <v>7.0431859716105789</v>
      </c>
      <c r="F85" s="9">
        <v>861.53804508523297</v>
      </c>
      <c r="G85" s="9">
        <v>885.16708935920349</v>
      </c>
      <c r="H85" s="9">
        <v>986.87960091123853</v>
      </c>
      <c r="I85" s="24"/>
      <c r="J85" s="9">
        <v>6.8658890008936533</v>
      </c>
      <c r="K85" s="9">
        <v>6.9191164825691915</v>
      </c>
      <c r="L85" s="22">
        <v>862.88492271554503</v>
      </c>
      <c r="M85" s="22">
        <v>869.57439750984497</v>
      </c>
      <c r="N85" s="22">
        <v>233.67450198851745</v>
      </c>
    </row>
    <row r="86" spans="2:14" x14ac:dyDescent="0.25">
      <c r="B86" s="37">
        <v>82</v>
      </c>
      <c r="D86" s="9">
        <v>6.9289228749680554</v>
      </c>
      <c r="E86" s="9">
        <v>7.1192864276521428</v>
      </c>
      <c r="F86" s="9">
        <v>860.18724076609874</v>
      </c>
      <c r="G86" s="9">
        <v>883.81981715359564</v>
      </c>
      <c r="H86" s="9">
        <v>999.21264152980268</v>
      </c>
      <c r="I86" s="24"/>
      <c r="J86" s="9">
        <v>6.9484085935456141</v>
      </c>
      <c r="K86" s="9">
        <v>7.0022945891422639</v>
      </c>
      <c r="L86" s="22">
        <v>862.6062843606129</v>
      </c>
      <c r="M86" s="22">
        <v>869.29593103508694</v>
      </c>
      <c r="N86" s="22">
        <v>236.5654505685286</v>
      </c>
    </row>
    <row r="87" spans="2:14" x14ac:dyDescent="0.25">
      <c r="B87" s="37">
        <v>83</v>
      </c>
      <c r="D87" s="9">
        <v>7.0030057415317692</v>
      </c>
      <c r="E87" s="9">
        <v>7.1957927583391985</v>
      </c>
      <c r="F87" s="9">
        <v>858.90970801494791</v>
      </c>
      <c r="G87" s="9">
        <v>882.55478934525729</v>
      </c>
      <c r="H87" s="9">
        <v>1011.9333328291438</v>
      </c>
      <c r="I87" s="24"/>
      <c r="J87" s="9">
        <v>7.0317171762613118</v>
      </c>
      <c r="K87" s="9">
        <v>7.0862620498892452</v>
      </c>
      <c r="L87" s="22">
        <v>862.4311288063077</v>
      </c>
      <c r="M87" s="22">
        <v>869.12098787691207</v>
      </c>
      <c r="N87" s="22">
        <v>239.45799763228138</v>
      </c>
    </row>
    <row r="88" spans="2:14" x14ac:dyDescent="0.25">
      <c r="B88" s="37">
        <v>84</v>
      </c>
      <c r="D88" s="9">
        <v>7.0767559175230108</v>
      </c>
      <c r="E88" s="9">
        <v>7.2718925457444357</v>
      </c>
      <c r="F88" s="9">
        <v>857.62227439932713</v>
      </c>
      <c r="G88" s="9">
        <v>881.27061282788361</v>
      </c>
      <c r="H88" s="9">
        <v>1024.266373447708</v>
      </c>
      <c r="I88" s="24"/>
      <c r="J88" s="9">
        <v>7.1169830630062592</v>
      </c>
      <c r="K88" s="9">
        <v>7.1721886352163606</v>
      </c>
      <c r="L88" s="22">
        <v>862.49734659399053</v>
      </c>
      <c r="M88" s="22">
        <v>869.18763363372148</v>
      </c>
      <c r="N88" s="22">
        <v>242.35853711474201</v>
      </c>
    </row>
    <row r="89" spans="2:14" x14ac:dyDescent="0.25">
      <c r="B89" s="37">
        <v>85</v>
      </c>
      <c r="D89" s="9">
        <v>7.1511960493397044</v>
      </c>
      <c r="E89" s="9">
        <v>7.3488356753714683</v>
      </c>
      <c r="F89" s="9">
        <v>856.44776442935438</v>
      </c>
      <c r="G89" s="9">
        <v>880.11765331363233</v>
      </c>
      <c r="H89" s="9">
        <v>1037.4045347109602</v>
      </c>
      <c r="I89" s="24"/>
      <c r="J89" s="9">
        <v>7.1919744086077211</v>
      </c>
      <c r="K89" s="9">
        <v>7.2478293919845305</v>
      </c>
      <c r="L89" s="22">
        <v>861.33149777846529</v>
      </c>
      <c r="M89" s="22">
        <v>868.02085090418814</v>
      </c>
      <c r="N89" s="22">
        <v>245.20952360121458</v>
      </c>
    </row>
    <row r="90" spans="2:14" x14ac:dyDescent="0.25">
      <c r="B90" s="37">
        <v>86</v>
      </c>
      <c r="D90" s="9">
        <v>7.2249455786018828</v>
      </c>
      <c r="E90" s="9">
        <v>7.4249348160476405</v>
      </c>
      <c r="F90" s="9">
        <v>855.21882182787169</v>
      </c>
      <c r="G90" s="9">
        <v>878.8916036039958</v>
      </c>
      <c r="H90" s="9">
        <v>1049.7375753295244</v>
      </c>
      <c r="I90" s="24"/>
      <c r="J90" s="9">
        <v>7.2808539816567448</v>
      </c>
      <c r="K90" s="9">
        <v>7.3373678430648344</v>
      </c>
      <c r="L90" s="22">
        <v>861.83671507989391</v>
      </c>
      <c r="M90" s="22">
        <v>868.52627660593691</v>
      </c>
      <c r="N90" s="22">
        <v>248.1020706649673</v>
      </c>
    </row>
    <row r="91" spans="2:14" x14ac:dyDescent="0.25">
      <c r="B91" s="37">
        <v>87</v>
      </c>
      <c r="D91" s="9">
        <v>7.29842635135984</v>
      </c>
      <c r="E91" s="9">
        <v>7.500705549954346</v>
      </c>
      <c r="F91" s="9">
        <v>853.98668366229958</v>
      </c>
      <c r="G91" s="9">
        <v>877.6553121673204</v>
      </c>
      <c r="H91" s="9">
        <v>1061.7575134751544</v>
      </c>
      <c r="I91" s="24"/>
      <c r="J91" s="9">
        <v>7.3642061088095252</v>
      </c>
      <c r="K91" s="9">
        <v>7.4213784841387209</v>
      </c>
      <c r="L91" s="22">
        <v>861.68355339999323</v>
      </c>
      <c r="M91" s="22">
        <v>868.37327593112207</v>
      </c>
      <c r="N91" s="22">
        <v>250.99301924497894</v>
      </c>
    </row>
    <row r="92" spans="2:14" x14ac:dyDescent="0.25">
      <c r="B92" s="37">
        <v>88</v>
      </c>
      <c r="D92" s="9">
        <v>7.3724096103272307</v>
      </c>
      <c r="E92" s="9">
        <v>7.5770904959641232</v>
      </c>
      <c r="F92" s="9">
        <v>852.84067626422677</v>
      </c>
      <c r="G92" s="9">
        <v>876.51817034708472</v>
      </c>
      <c r="H92" s="9">
        <v>1074.3638975224694</v>
      </c>
      <c r="I92" s="24"/>
      <c r="J92" s="9">
        <v>7.4489292688962516</v>
      </c>
      <c r="K92" s="9">
        <v>7.506760522256732</v>
      </c>
      <c r="L92" s="22">
        <v>861.69247381900414</v>
      </c>
      <c r="M92" s="22">
        <v>868.38239581629398</v>
      </c>
      <c r="N92" s="22">
        <v>253.88556630873165</v>
      </c>
    </row>
    <row r="93" spans="2:14" x14ac:dyDescent="0.25">
      <c r="B93" s="37">
        <v>89</v>
      </c>
      <c r="D93" s="9">
        <v>7.4466141340963476</v>
      </c>
      <c r="E93" s="9">
        <v>7.6537459419151901</v>
      </c>
      <c r="F93" s="9">
        <v>851.74573016900376</v>
      </c>
      <c r="G93" s="9">
        <v>875.43752213175389</v>
      </c>
      <c r="H93" s="9">
        <v>1087.228715356971</v>
      </c>
      <c r="I93" s="24"/>
      <c r="J93" s="9">
        <v>7.5347572918227064</v>
      </c>
      <c r="K93" s="9">
        <v>7.5932634440622211</v>
      </c>
      <c r="L93" s="22">
        <v>861.82756828832908</v>
      </c>
      <c r="M93" s="22">
        <v>868.51951773827477</v>
      </c>
      <c r="N93" s="22">
        <v>256.84844665711233</v>
      </c>
    </row>
    <row r="94" spans="2:14" x14ac:dyDescent="0.25">
      <c r="B94" s="37">
        <v>90</v>
      </c>
      <c r="D94" s="9">
        <v>7.5200045135825144</v>
      </c>
      <c r="E94" s="9">
        <v>7.7294063991283606</v>
      </c>
      <c r="F94" s="9">
        <v>850.58302885624153</v>
      </c>
      <c r="G94" s="9">
        <v>874.26834576450767</v>
      </c>
      <c r="H94" s="9">
        <v>1099.1442860116219</v>
      </c>
      <c r="I94" s="24"/>
      <c r="J94" s="9">
        <v>7.6235994659533155</v>
      </c>
      <c r="K94" s="9">
        <v>7.6827623115630574</v>
      </c>
      <c r="L94" s="22">
        <v>862.300589424539</v>
      </c>
      <c r="M94" s="22">
        <v>868.99246205887005</v>
      </c>
      <c r="N94" s="22">
        <v>259.73140281841575</v>
      </c>
    </row>
    <row r="95" spans="2:14" x14ac:dyDescent="0.25">
      <c r="B95" s="37">
        <v>91</v>
      </c>
      <c r="D95" s="9">
        <v>7.5944427931470937</v>
      </c>
      <c r="E95" s="9">
        <v>7.8063476765032771</v>
      </c>
      <c r="F95" s="9">
        <v>849.56310624588843</v>
      </c>
      <c r="G95" s="9">
        <v>873.26814634378752</v>
      </c>
      <c r="H95" s="9">
        <v>1112.2824472748755</v>
      </c>
      <c r="I95" s="24"/>
      <c r="J95" s="9">
        <v>7.6978550555850065</v>
      </c>
      <c r="K95" s="9">
        <v>7.7576713175733918</v>
      </c>
      <c r="L95" s="22">
        <v>861.13146554407751</v>
      </c>
      <c r="M95" s="22">
        <v>867.82289646574122</v>
      </c>
      <c r="N95" s="22">
        <v>262.59997262604509</v>
      </c>
    </row>
    <row r="96" spans="2:14" x14ac:dyDescent="0.25">
      <c r="B96" s="37">
        <v>92</v>
      </c>
      <c r="D96" s="9">
        <v>7.6681905071529197</v>
      </c>
      <c r="E96" s="9">
        <v>7.8824450019230978</v>
      </c>
      <c r="F96" s="9">
        <v>848.48894445707867</v>
      </c>
      <c r="G96" s="9">
        <v>872.19630670155561</v>
      </c>
      <c r="H96" s="9">
        <v>1124.6154878934392</v>
      </c>
      <c r="I96" s="24"/>
      <c r="J96" s="9">
        <v>7.7913361608166012</v>
      </c>
      <c r="K96" s="9">
        <v>7.8518255011331366</v>
      </c>
      <c r="L96" s="22">
        <v>862.11506988968347</v>
      </c>
      <c r="M96" s="22">
        <v>868.80824430523899</v>
      </c>
      <c r="N96" s="22">
        <v>265.55486055571788</v>
      </c>
    </row>
    <row r="97" spans="2:14" x14ac:dyDescent="0.25">
      <c r="B97" s="37">
        <v>93</v>
      </c>
      <c r="D97" s="9">
        <v>7.7420274148791899</v>
      </c>
      <c r="E97" s="9">
        <v>7.9586514044851073</v>
      </c>
      <c r="F97" s="9">
        <v>847.44764612778295</v>
      </c>
      <c r="G97" s="9">
        <v>871.15945703322245</v>
      </c>
      <c r="H97" s="9">
        <v>1137.052896002981</v>
      </c>
      <c r="I97" s="24"/>
      <c r="J97" s="9">
        <v>7.8719830869904213</v>
      </c>
      <c r="K97" s="9">
        <v>7.9331309412280646</v>
      </c>
      <c r="L97" s="22">
        <v>861.67268338610631</v>
      </c>
      <c r="M97" s="22">
        <v>868.36596957104859</v>
      </c>
      <c r="N97" s="22">
        <v>268.44580913572969</v>
      </c>
    </row>
    <row r="98" spans="2:14" x14ac:dyDescent="0.25">
      <c r="B98" s="37">
        <v>94</v>
      </c>
      <c r="D98" s="9">
        <v>7.8161069135865349</v>
      </c>
      <c r="E98" s="9">
        <v>8.0351543673157977</v>
      </c>
      <c r="F98" s="9">
        <v>846.45477476651149</v>
      </c>
      <c r="G98" s="9">
        <v>870.17678434998868</v>
      </c>
      <c r="H98" s="9">
        <v>1149.7735873023219</v>
      </c>
      <c r="I98" s="24"/>
      <c r="J98" s="9">
        <v>7.9553440444898191</v>
      </c>
      <c r="K98" s="9">
        <v>8.0171507767587471</v>
      </c>
      <c r="L98" s="22">
        <v>861.53362867433179</v>
      </c>
      <c r="M98" s="22">
        <v>868.22706368234185</v>
      </c>
      <c r="N98" s="22">
        <v>271.33835619948223</v>
      </c>
    </row>
    <row r="99" spans="2:14" x14ac:dyDescent="0.25">
      <c r="B99" s="37">
        <v>95</v>
      </c>
      <c r="D99" s="9">
        <v>7.8898537820250532</v>
      </c>
      <c r="E99" s="9">
        <v>8.1112508471683125</v>
      </c>
      <c r="F99" s="9">
        <v>845.44716254720265</v>
      </c>
      <c r="G99" s="9">
        <v>869.1712423201493</v>
      </c>
      <c r="H99" s="9">
        <v>1162.1066279208856</v>
      </c>
      <c r="I99" s="24"/>
      <c r="J99" s="9">
        <v>8.0452172541083264</v>
      </c>
      <c r="K99" s="9">
        <v>8.107698885256287</v>
      </c>
      <c r="L99" s="22">
        <v>862.09532996134851</v>
      </c>
      <c r="M99" s="22">
        <v>868.79062739331255</v>
      </c>
      <c r="N99" s="22">
        <v>274.30123654786252</v>
      </c>
    </row>
    <row r="100" spans="2:14" x14ac:dyDescent="0.25">
      <c r="B100" s="37">
        <v>96</v>
      </c>
      <c r="D100" s="9">
        <v>7.9640562948570262</v>
      </c>
      <c r="E100" s="9">
        <v>8.1879042821822345</v>
      </c>
      <c r="F100" s="9">
        <v>844.50885879945042</v>
      </c>
      <c r="G100" s="9">
        <v>868.24570863094186</v>
      </c>
      <c r="H100" s="9">
        <v>1174.9714457553862</v>
      </c>
      <c r="I100" s="24"/>
      <c r="J100" s="9">
        <v>8.1272450124973279</v>
      </c>
      <c r="K100" s="9">
        <v>8.1903833370155166</v>
      </c>
      <c r="L100" s="22">
        <v>861.81339716545301</v>
      </c>
      <c r="M100" s="22">
        <v>868.50858770796549</v>
      </c>
      <c r="N100" s="22">
        <v>277.18419270916661</v>
      </c>
    </row>
    <row r="101" spans="2:14" x14ac:dyDescent="0.25">
      <c r="B101" s="37">
        <v>97</v>
      </c>
      <c r="D101" s="9">
        <v>8.2531863346297758</v>
      </c>
      <c r="E101" s="9">
        <v>8.5733395669720824</v>
      </c>
      <c r="F101" s="9">
        <v>866.14586738644493</v>
      </c>
      <c r="G101" s="9">
        <v>899.74493905167242</v>
      </c>
      <c r="H101" s="9">
        <v>1522.7736078160026</v>
      </c>
      <c r="I101" s="24"/>
      <c r="J101" s="9">
        <v>8.163988584350804</v>
      </c>
      <c r="K101" s="9">
        <v>8.2656811281640081</v>
      </c>
      <c r="L101" s="22">
        <v>856.78484490957089</v>
      </c>
      <c r="M101" s="22">
        <v>867.4571565473492</v>
      </c>
      <c r="N101" s="22">
        <v>364.74337821668399</v>
      </c>
    </row>
    <row r="102" spans="2:14" x14ac:dyDescent="0.25">
      <c r="B102" s="37">
        <v>98</v>
      </c>
      <c r="D102" s="9">
        <v>8.3293136687922544</v>
      </c>
      <c r="E102" s="9">
        <v>8.6528299390384618</v>
      </c>
      <c r="F102" s="9">
        <v>865.21544408226134</v>
      </c>
      <c r="G102" s="9">
        <v>898.8210068644222</v>
      </c>
      <c r="H102" s="9">
        <v>1538.7695274094733</v>
      </c>
      <c r="I102" s="24"/>
      <c r="J102" s="9">
        <v>8.2549713271245171</v>
      </c>
      <c r="K102" s="9">
        <v>8.3577349337411366</v>
      </c>
      <c r="L102" s="22">
        <v>857.49306205681739</v>
      </c>
      <c r="M102" s="22">
        <v>868.16773023115024</v>
      </c>
      <c r="N102" s="22">
        <v>368.58498794098102</v>
      </c>
    </row>
    <row r="103" spans="2:14" x14ac:dyDescent="0.25">
      <c r="B103" s="37">
        <v>99</v>
      </c>
      <c r="D103" s="9">
        <v>8.4057129549203342</v>
      </c>
      <c r="E103" s="9">
        <v>8.7326629305297825</v>
      </c>
      <c r="F103" s="9">
        <v>864.33178113348515</v>
      </c>
      <c r="G103" s="9">
        <v>897.95097040102314</v>
      </c>
      <c r="H103" s="9">
        <v>1555.1015689943936</v>
      </c>
      <c r="I103" s="24"/>
      <c r="J103" s="9">
        <v>8.333037995986917</v>
      </c>
      <c r="K103" s="9">
        <v>8.4368489226509418</v>
      </c>
      <c r="L103" s="22">
        <v>856.85885444236419</v>
      </c>
      <c r="M103" s="22">
        <v>867.53339015704307</v>
      </c>
      <c r="N103" s="22">
        <v>372.34143888458232</v>
      </c>
    </row>
    <row r="104" spans="2:14" x14ac:dyDescent="0.25">
      <c r="B104" s="37">
        <v>100</v>
      </c>
      <c r="D104" s="9">
        <v>8.4824105389596554</v>
      </c>
      <c r="E104" s="9">
        <v>8.8128717261780753</v>
      </c>
      <c r="F104" s="9">
        <v>863.49615770561286</v>
      </c>
      <c r="G104" s="9">
        <v>897.13659094370257</v>
      </c>
      <c r="H104" s="9">
        <v>1571.8022605054205</v>
      </c>
      <c r="I104" s="24"/>
      <c r="J104" s="9">
        <v>8.4173464623986316</v>
      </c>
      <c r="K104" s="9">
        <v>8.5222139745758252</v>
      </c>
      <c r="L104" s="22">
        <v>856.87273623160354</v>
      </c>
      <c r="M104" s="22">
        <v>867.54808534577865</v>
      </c>
      <c r="N104" s="22">
        <v>376.13112252308832</v>
      </c>
    </row>
    <row r="105" spans="2:14" x14ac:dyDescent="0.25">
      <c r="B105" s="37">
        <v>101</v>
      </c>
      <c r="D105" s="9">
        <v>8.5578784780941763</v>
      </c>
      <c r="E105" s="9">
        <v>8.8915317335567821</v>
      </c>
      <c r="F105" s="9">
        <v>862.55314470929659</v>
      </c>
      <c r="G105" s="9">
        <v>896.1822346149828</v>
      </c>
      <c r="H105" s="9">
        <v>1586.9849817324771</v>
      </c>
      <c r="I105" s="24"/>
      <c r="J105" s="9">
        <v>8.5127992240628707</v>
      </c>
      <c r="K105" s="9">
        <v>8.6187377990434797</v>
      </c>
      <c r="L105" s="22">
        <v>858.00958260738298</v>
      </c>
      <c r="M105" s="22">
        <v>868.68718818795389</v>
      </c>
      <c r="N105" s="22">
        <v>379.97273224738541</v>
      </c>
    </row>
    <row r="106" spans="2:14" x14ac:dyDescent="0.25">
      <c r="B106" s="37">
        <v>102</v>
      </c>
      <c r="D106" s="9">
        <v>8.6349575251924673</v>
      </c>
      <c r="E106" s="9">
        <v>8.9722211546666877</v>
      </c>
      <c r="F106" s="9">
        <v>861.78941459221153</v>
      </c>
      <c r="G106" s="9">
        <v>895.44913149989316</v>
      </c>
      <c r="H106" s="9">
        <v>1604.1573282960233</v>
      </c>
      <c r="I106" s="24"/>
      <c r="J106" s="9">
        <v>8.5869176400280356</v>
      </c>
      <c r="K106" s="9">
        <v>8.6939035350560534</v>
      </c>
      <c r="L106" s="22">
        <v>856.99491914829673</v>
      </c>
      <c r="M106" s="22">
        <v>867.67236736698544</v>
      </c>
      <c r="N106" s="22">
        <v>383.72918319098682</v>
      </c>
    </row>
    <row r="107" spans="2:14" x14ac:dyDescent="0.25">
      <c r="B107" s="37">
        <v>103</v>
      </c>
      <c r="D107" s="9">
        <v>8.7116543288725694</v>
      </c>
      <c r="E107" s="9">
        <v>9.0524291699557562</v>
      </c>
      <c r="F107" s="9">
        <v>861.00273575550216</v>
      </c>
      <c r="G107" s="9">
        <v>894.68268440507654</v>
      </c>
      <c r="H107" s="9">
        <v>1620.8580198070499</v>
      </c>
      <c r="I107" s="24"/>
      <c r="J107" s="9">
        <v>8.6712197615267002</v>
      </c>
      <c r="K107" s="9">
        <v>8.779262242067885</v>
      </c>
      <c r="L107" s="22">
        <v>857.00644850745323</v>
      </c>
      <c r="M107" s="22">
        <v>867.68465815765296</v>
      </c>
      <c r="N107" s="22">
        <v>387.51886682949367</v>
      </c>
    </row>
    <row r="108" spans="2:14" x14ac:dyDescent="0.25">
      <c r="B108" s="37">
        <v>104</v>
      </c>
      <c r="D108" s="9">
        <v>8.7865507251740897</v>
      </c>
      <c r="E108" s="9">
        <v>9.1303694607963841</v>
      </c>
      <c r="F108" s="9">
        <v>860.05495587531379</v>
      </c>
      <c r="G108" s="9">
        <v>893.70900474428902</v>
      </c>
      <c r="H108" s="9">
        <v>1635.3359691165492</v>
      </c>
      <c r="I108" s="24"/>
      <c r="J108" s="9">
        <v>8.7625241500112594</v>
      </c>
      <c r="K108" s="9">
        <v>8.8716203206075583</v>
      </c>
      <c r="L108" s="22">
        <v>857.70315985343484</v>
      </c>
      <c r="M108" s="22">
        <v>868.38183287577783</v>
      </c>
      <c r="N108" s="22">
        <v>391.29816525084192</v>
      </c>
    </row>
    <row r="109" spans="2:14" x14ac:dyDescent="0.25">
      <c r="B109" s="37">
        <v>105</v>
      </c>
      <c r="D109" s="9">
        <v>8.8636290111660365</v>
      </c>
      <c r="E109" s="9">
        <v>9.2110581207999367</v>
      </c>
      <c r="F109" s="9">
        <v>859.33676510338478</v>
      </c>
      <c r="G109" s="9">
        <v>893.02032821274247</v>
      </c>
      <c r="H109" s="9">
        <v>1652.5083156800981</v>
      </c>
      <c r="I109" s="24"/>
      <c r="J109" s="9">
        <v>8.8402002400269666</v>
      </c>
      <c r="K109" s="9">
        <v>8.9503495215867694</v>
      </c>
      <c r="L109" s="22">
        <v>857.06532477396286</v>
      </c>
      <c r="M109" s="22">
        <v>867.74439619886357</v>
      </c>
      <c r="N109" s="22">
        <v>395.07538662875925</v>
      </c>
    </row>
    <row r="110" spans="2:14" x14ac:dyDescent="0.25">
      <c r="B110" s="37">
        <v>106</v>
      </c>
      <c r="D110" s="9">
        <v>8.9396445228579111</v>
      </c>
      <c r="E110" s="9">
        <v>9.2904081754524324</v>
      </c>
      <c r="F110" s="9">
        <v>858.53006022763054</v>
      </c>
      <c r="G110" s="9">
        <v>892.21609092131689</v>
      </c>
      <c r="H110" s="9">
        <v>1668.3687022124998</v>
      </c>
      <c r="I110" s="24"/>
      <c r="J110" s="9">
        <v>8.9293989580429987</v>
      </c>
      <c r="K110" s="9">
        <v>9.0406135114901236</v>
      </c>
      <c r="L110" s="22">
        <v>857.54611446165256</v>
      </c>
      <c r="M110" s="22">
        <v>868.22674466176989</v>
      </c>
      <c r="N110" s="22">
        <v>398.89622591874019</v>
      </c>
    </row>
    <row r="111" spans="2:14" x14ac:dyDescent="0.25">
      <c r="B111" s="37">
        <v>107</v>
      </c>
      <c r="D111" s="9">
        <v>9.0167223161477725</v>
      </c>
      <c r="E111" s="9">
        <v>9.3710963427538871</v>
      </c>
      <c r="F111" s="9">
        <v>857.83949806842293</v>
      </c>
      <c r="G111" s="9">
        <v>891.55419243888821</v>
      </c>
      <c r="H111" s="9">
        <v>1685.5410487760457</v>
      </c>
      <c r="I111" s="24"/>
      <c r="J111" s="9">
        <v>9.0097261751182831</v>
      </c>
      <c r="K111" s="9">
        <v>9.1219973140785715</v>
      </c>
      <c r="L111" s="22">
        <v>857.17389410517285</v>
      </c>
      <c r="M111" s="22">
        <v>867.85522753392718</v>
      </c>
      <c r="N111" s="22">
        <v>402.6859095572463</v>
      </c>
    </row>
    <row r="112" spans="2:14" x14ac:dyDescent="0.25">
      <c r="B112" s="37">
        <v>108</v>
      </c>
      <c r="D112" s="9">
        <v>9.0921885229538315</v>
      </c>
      <c r="E112" s="9">
        <v>9.4497546178041425</v>
      </c>
      <c r="F112" s="9">
        <v>857.00981947745811</v>
      </c>
      <c r="G112" s="9">
        <v>890.71321812843223</v>
      </c>
      <c r="H112" s="9">
        <v>1700.7237700031014</v>
      </c>
      <c r="I112" s="24"/>
      <c r="J112" s="9">
        <v>9.094500129906633</v>
      </c>
      <c r="K112" s="9">
        <v>9.2078185889143214</v>
      </c>
      <c r="L112" s="22">
        <v>857.22770649688403</v>
      </c>
      <c r="M112" s="22">
        <v>867.90885678896916</v>
      </c>
      <c r="N112" s="22">
        <v>406.44236050084777</v>
      </c>
    </row>
    <row r="113" spans="2:14" x14ac:dyDescent="0.25">
      <c r="B113" s="37">
        <v>109</v>
      </c>
      <c r="D113" s="9">
        <v>9.1688838570585247</v>
      </c>
      <c r="E113" s="9">
        <v>9.5299611635178092</v>
      </c>
      <c r="F113" s="9">
        <v>856.31015631126854</v>
      </c>
      <c r="G113" s="9">
        <v>890.03227228033199</v>
      </c>
      <c r="H113" s="9">
        <v>1717.4244615141292</v>
      </c>
      <c r="I113" s="24"/>
      <c r="J113" s="9">
        <v>9.183200173235166</v>
      </c>
      <c r="K113" s="9">
        <v>9.2975896950462751</v>
      </c>
      <c r="L113" s="22">
        <v>857.64720094332415</v>
      </c>
      <c r="M113" s="22">
        <v>868.3303888677774</v>
      </c>
      <c r="N113" s="22">
        <v>410.28397022514457</v>
      </c>
    </row>
    <row r="114" spans="2:14" x14ac:dyDescent="0.25">
      <c r="B114" s="37">
        <v>110</v>
      </c>
      <c r="D114" s="9">
        <v>9.2447096240582134</v>
      </c>
      <c r="E114" s="9">
        <v>9.6090724621756696</v>
      </c>
      <c r="F114" s="9">
        <v>855.54274104401122</v>
      </c>
      <c r="G114" s="9">
        <v>889.26234868277902</v>
      </c>
      <c r="H114" s="9">
        <v>1733.051731181492</v>
      </c>
      <c r="I114" s="24"/>
      <c r="J114" s="9">
        <v>9.2634439553881958</v>
      </c>
      <c r="K114" s="9">
        <v>9.3788726899641759</v>
      </c>
      <c r="L114" s="22">
        <v>857.27649167864115</v>
      </c>
      <c r="M114" s="22">
        <v>867.95873265648424</v>
      </c>
      <c r="N114" s="22">
        <v>414.0113425607027</v>
      </c>
    </row>
    <row r="115" spans="2:14" x14ac:dyDescent="0.25">
      <c r="B115" s="37">
        <v>111</v>
      </c>
      <c r="D115" s="9">
        <v>9.3214044920742527</v>
      </c>
      <c r="E115" s="9">
        <v>9.6892785418006753</v>
      </c>
      <c r="F115" s="9">
        <v>854.86885859904737</v>
      </c>
      <c r="G115" s="9">
        <v>888.60670028001221</v>
      </c>
      <c r="H115" s="9">
        <v>1749.7524226925193</v>
      </c>
      <c r="I115" s="24"/>
      <c r="J115" s="9">
        <v>9.3451278254987482</v>
      </c>
      <c r="K115" s="9">
        <v>9.4616096710382305</v>
      </c>
      <c r="L115" s="22">
        <v>857.04453276746335</v>
      </c>
      <c r="M115" s="22">
        <v>867.72711846884727</v>
      </c>
      <c r="N115" s="22">
        <v>417.78856393862026</v>
      </c>
    </row>
    <row r="116" spans="2:14" x14ac:dyDescent="0.25">
      <c r="B116" s="37">
        <v>112</v>
      </c>
      <c r="D116" s="9">
        <v>9.3979322895717647</v>
      </c>
      <c r="E116" s="9">
        <v>9.769274238593372</v>
      </c>
      <c r="F116" s="9">
        <v>854.19182448514994</v>
      </c>
      <c r="G116" s="9">
        <v>887.94363788080614</v>
      </c>
      <c r="H116" s="9">
        <v>1766.2471039507232</v>
      </c>
      <c r="I116" s="24"/>
      <c r="J116" s="9">
        <v>9.4325090329219616</v>
      </c>
      <c r="K116" s="9">
        <v>9.5500619412648593</v>
      </c>
      <c r="L116" s="22">
        <v>857.33455530901779</v>
      </c>
      <c r="M116" s="22">
        <v>868.01911124717617</v>
      </c>
      <c r="N116" s="22">
        <v>421.63017366291706</v>
      </c>
    </row>
    <row r="117" spans="2:14" x14ac:dyDescent="0.25">
      <c r="B117" s="37">
        <v>113</v>
      </c>
      <c r="D117" s="9">
        <v>9.4739461678727199</v>
      </c>
      <c r="E117" s="9">
        <v>9.8486226598549393</v>
      </c>
      <c r="F117" s="9">
        <v>853.4804757782789</v>
      </c>
      <c r="G117" s="9">
        <v>887.23399991422241</v>
      </c>
      <c r="H117" s="9">
        <v>1782.1074904831244</v>
      </c>
      <c r="I117" s="24"/>
      <c r="J117" s="9">
        <v>9.5172539985527074</v>
      </c>
      <c r="K117" s="9">
        <v>9.6358577014926681</v>
      </c>
      <c r="L117" s="22">
        <v>857.38195329131622</v>
      </c>
      <c r="M117" s="22">
        <v>868.06661869056995</v>
      </c>
      <c r="N117" s="22">
        <v>425.39908686710743</v>
      </c>
    </row>
    <row r="118" spans="2:14" x14ac:dyDescent="0.25">
      <c r="B118" s="37">
        <v>114</v>
      </c>
      <c r="D118" s="9">
        <v>9.5506403564505575</v>
      </c>
      <c r="E118" s="9">
        <v>9.928828060041754</v>
      </c>
      <c r="F118" s="9">
        <v>852.84235645634715</v>
      </c>
      <c r="G118" s="9">
        <v>886.61333727813974</v>
      </c>
      <c r="H118" s="9">
        <v>1798.8081819941517</v>
      </c>
      <c r="I118" s="24"/>
      <c r="J118" s="9">
        <v>9.6033256035122747</v>
      </c>
      <c r="K118" s="9">
        <v>9.7229968947059895</v>
      </c>
      <c r="L118" s="22">
        <v>857.54698447893327</v>
      </c>
      <c r="M118" s="22">
        <v>868.23325704000717</v>
      </c>
      <c r="N118" s="22">
        <v>429.22823433081504</v>
      </c>
    </row>
    <row r="119" spans="2:14" x14ac:dyDescent="0.25">
      <c r="B119" s="37">
        <v>115</v>
      </c>
      <c r="D119" s="9">
        <v>9.6264869530496195</v>
      </c>
      <c r="E119" s="9">
        <v>10.007965887287634</v>
      </c>
      <c r="F119" s="9">
        <v>852.14030569572287</v>
      </c>
      <c r="G119" s="9">
        <v>885.9089668099499</v>
      </c>
      <c r="H119" s="9">
        <v>1814.4625582737267</v>
      </c>
      <c r="I119" s="24"/>
      <c r="J119" s="9">
        <v>9.6867655160236481</v>
      </c>
      <c r="K119" s="9">
        <v>9.8074876018144401</v>
      </c>
      <c r="L119" s="22">
        <v>857.47618713721977</v>
      </c>
      <c r="M119" s="22">
        <v>868.16255232856304</v>
      </c>
      <c r="N119" s="22">
        <v>432.99714753500558</v>
      </c>
    </row>
    <row r="120" spans="2:14" x14ac:dyDescent="0.25">
      <c r="B120" s="37">
        <v>116</v>
      </c>
      <c r="D120" s="9">
        <v>9.7026099360071427</v>
      </c>
      <c r="E120" s="9">
        <v>10.087451908149053</v>
      </c>
      <c r="F120" s="9">
        <v>851.47461417238787</v>
      </c>
      <c r="G120" s="9">
        <v>885.24729718325648</v>
      </c>
      <c r="H120" s="9">
        <v>1830.4584778671972</v>
      </c>
      <c r="I120" s="24"/>
      <c r="J120" s="9">
        <v>9.7731252082532052</v>
      </c>
      <c r="K120" s="9">
        <v>9.8949038795571571</v>
      </c>
      <c r="L120" s="22">
        <v>857.66284235274134</v>
      </c>
      <c r="M120" s="22">
        <v>868.34980677229942</v>
      </c>
      <c r="N120" s="22">
        <v>436.78683117351147</v>
      </c>
    </row>
    <row r="121" spans="2:14" x14ac:dyDescent="0.25">
      <c r="B121" s="37">
        <v>117</v>
      </c>
      <c r="D121" s="9">
        <v>9.7786229419963355</v>
      </c>
      <c r="E121" s="9">
        <v>10.166799457098858</v>
      </c>
      <c r="F121" s="9">
        <v>850.81073320177904</v>
      </c>
      <c r="G121" s="9">
        <v>884.58489009330799</v>
      </c>
      <c r="H121" s="9">
        <v>1846.3188643995982</v>
      </c>
      <c r="I121" s="24"/>
      <c r="J121" s="9">
        <v>9.8570133504281117</v>
      </c>
      <c r="K121" s="9">
        <v>9.9798422372375164</v>
      </c>
      <c r="L121" s="22">
        <v>857.63126419775278</v>
      </c>
      <c r="M121" s="22">
        <v>868.31826336568804</v>
      </c>
      <c r="N121" s="22">
        <v>440.55366733427115</v>
      </c>
    </row>
    <row r="122" spans="2:14" x14ac:dyDescent="0.25">
      <c r="B122" s="37">
        <v>118</v>
      </c>
      <c r="D122" s="9">
        <v>9.8556982355890437</v>
      </c>
      <c r="E122" s="9">
        <v>10.247485124703179</v>
      </c>
      <c r="F122" s="9">
        <v>850.249747858251</v>
      </c>
      <c r="G122" s="9">
        <v>884.04914955670927</v>
      </c>
      <c r="H122" s="9">
        <v>1863.4912109631446</v>
      </c>
      <c r="I122" s="24"/>
      <c r="J122" s="9">
        <v>9.9374008340284998</v>
      </c>
      <c r="K122" s="9">
        <v>10.061286306351073</v>
      </c>
      <c r="L122" s="22">
        <v>857.29821992608095</v>
      </c>
      <c r="M122" s="22">
        <v>867.9858027931383</v>
      </c>
      <c r="N122" s="22">
        <v>444.34335097277813</v>
      </c>
    </row>
    <row r="123" spans="2:14" x14ac:dyDescent="0.25">
      <c r="B123" s="37">
        <v>119</v>
      </c>
      <c r="D123" s="9">
        <v>9.9318425331994717</v>
      </c>
      <c r="E123" s="9">
        <v>10.326998159206154</v>
      </c>
      <c r="F123" s="9">
        <v>849.6185488748182</v>
      </c>
      <c r="G123" s="9">
        <v>883.42210027278463</v>
      </c>
      <c r="H123" s="9">
        <v>1879.5142371688294</v>
      </c>
      <c r="I123" s="24"/>
      <c r="J123" s="9">
        <v>10.020843404843479</v>
      </c>
      <c r="K123" s="9">
        <v>10.145779671763119</v>
      </c>
      <c r="L123" s="22">
        <v>857.23212018970855</v>
      </c>
      <c r="M123" s="22">
        <v>867.91978156243727</v>
      </c>
      <c r="N123" s="22">
        <v>448.11226417696821</v>
      </c>
    </row>
    <row r="124" spans="2:14" x14ac:dyDescent="0.25">
      <c r="B124" s="37">
        <v>120</v>
      </c>
      <c r="D124" s="9">
        <v>10.008236880448568</v>
      </c>
      <c r="E124" s="9">
        <v>10.406826211818496</v>
      </c>
      <c r="F124" s="9">
        <v>849.01908209366093</v>
      </c>
      <c r="G124" s="9">
        <v>882.83222543693239</v>
      </c>
      <c r="H124" s="9">
        <v>1895.8462787537499</v>
      </c>
      <c r="I124" s="24"/>
      <c r="J124" s="9">
        <v>10.106904561593034</v>
      </c>
      <c r="K124" s="9">
        <v>10.232908416766437</v>
      </c>
      <c r="L124" s="22">
        <v>857.38926208422799</v>
      </c>
      <c r="M124" s="22">
        <v>868.0784252942409</v>
      </c>
      <c r="N124" s="22">
        <v>451.94141164067588</v>
      </c>
    </row>
    <row r="125" spans="2:14" x14ac:dyDescent="0.25">
      <c r="B125" s="37">
        <v>121</v>
      </c>
      <c r="D125" s="9">
        <v>10.084929573174067</v>
      </c>
      <c r="E125" s="9">
        <v>10.487030116152964</v>
      </c>
      <c r="F125" s="9">
        <v>848.45462394028129</v>
      </c>
      <c r="G125" s="9">
        <v>882.28372135776249</v>
      </c>
      <c r="H125" s="9">
        <v>1912.5469702647774</v>
      </c>
      <c r="I125" s="24"/>
      <c r="J125" s="9">
        <v>10.191186292340216</v>
      </c>
      <c r="K125" s="9">
        <v>10.318246733026774</v>
      </c>
      <c r="L125" s="22">
        <v>857.39410180644836</v>
      </c>
      <c r="M125" s="22">
        <v>868.08381635905789</v>
      </c>
      <c r="N125" s="22">
        <v>455.73109527918263</v>
      </c>
    </row>
    <row r="126" spans="2:14" x14ac:dyDescent="0.25">
      <c r="B126" s="37">
        <v>122</v>
      </c>
      <c r="D126" s="9">
        <v>10.160370780809936</v>
      </c>
      <c r="E126" s="9">
        <v>10.565657693044361</v>
      </c>
      <c r="F126" s="9">
        <v>847.79499360136356</v>
      </c>
      <c r="G126" s="9">
        <v>881.61267826829146</v>
      </c>
      <c r="H126" s="9">
        <v>1927.7025848796179</v>
      </c>
      <c r="I126" s="24"/>
      <c r="J126" s="9">
        <v>10.282288459328567</v>
      </c>
      <c r="K126" s="9">
        <v>10.410414171902447</v>
      </c>
      <c r="L126" s="22">
        <v>857.96796855566492</v>
      </c>
      <c r="M126" s="22">
        <v>868.65895021520271</v>
      </c>
      <c r="N126" s="22">
        <v>459.55193456916328</v>
      </c>
    </row>
    <row r="127" spans="2:14" x14ac:dyDescent="0.25">
      <c r="B127" s="37">
        <v>123</v>
      </c>
      <c r="D127" s="9">
        <v>10.23689623106814</v>
      </c>
      <c r="E127" s="9">
        <v>10.645651042597745</v>
      </c>
      <c r="F127" s="9">
        <v>847.23582408682068</v>
      </c>
      <c r="G127" s="9">
        <v>881.06558183553273</v>
      </c>
      <c r="H127" s="9">
        <v>1944.1972661378215</v>
      </c>
      <c r="I127" s="24"/>
      <c r="J127" s="9">
        <v>10.36012783906172</v>
      </c>
      <c r="K127" s="9">
        <v>10.489295080766906</v>
      </c>
      <c r="L127" s="22">
        <v>857.43483661906862</v>
      </c>
      <c r="M127" s="22">
        <v>868.12509976142508</v>
      </c>
      <c r="N127" s="22">
        <v>463.28761507844808</v>
      </c>
    </row>
    <row r="128" spans="2:14" x14ac:dyDescent="0.25">
      <c r="B128" s="37">
        <v>124</v>
      </c>
      <c r="D128" s="9">
        <v>10.312907799930413</v>
      </c>
      <c r="E128" s="9">
        <v>10.724997154420629</v>
      </c>
      <c r="F128" s="9">
        <v>846.64348607711474</v>
      </c>
      <c r="G128" s="9">
        <v>880.47417422340266</v>
      </c>
      <c r="H128" s="9">
        <v>1960.057652670223</v>
      </c>
      <c r="I128" s="24"/>
      <c r="J128" s="9">
        <v>10.444861126061019</v>
      </c>
      <c r="K128" s="9">
        <v>10.575079162363265</v>
      </c>
      <c r="L128" s="22">
        <v>857.47626245813126</v>
      </c>
      <c r="M128" s="22">
        <v>868.16657932548401</v>
      </c>
      <c r="N128" s="22">
        <v>467.05652828263823</v>
      </c>
    </row>
    <row r="129" spans="2:14" x14ac:dyDescent="0.25">
      <c r="B129" s="37">
        <v>125</v>
      </c>
      <c r="D129" s="9">
        <v>10.389981656726</v>
      </c>
      <c r="E129" s="9">
        <v>10.805681385227837</v>
      </c>
      <c r="F129" s="9">
        <v>846.1471368788574</v>
      </c>
      <c r="G129" s="9">
        <v>880.00120387284915</v>
      </c>
      <c r="H129" s="9">
        <v>1977.2299992337691</v>
      </c>
      <c r="I129" s="24"/>
      <c r="J129" s="9">
        <v>10.529589443874604</v>
      </c>
      <c r="K129" s="9">
        <v>10.660878542980271</v>
      </c>
      <c r="L129" s="22">
        <v>857.51662079948721</v>
      </c>
      <c r="M129" s="22">
        <v>868.20864114966253</v>
      </c>
      <c r="N129" s="22">
        <v>470.89813800693582</v>
      </c>
    </row>
    <row r="130" spans="2:14" x14ac:dyDescent="0.25">
      <c r="B130" s="37">
        <v>126</v>
      </c>
      <c r="D130" s="9">
        <v>10.466673348716155</v>
      </c>
      <c r="E130" s="9">
        <v>10.885884288826963</v>
      </c>
      <c r="F130" s="9">
        <v>845.62779022271616</v>
      </c>
      <c r="G130" s="9">
        <v>879.49685340185636</v>
      </c>
      <c r="H130" s="9">
        <v>1993.9306907447965</v>
      </c>
      <c r="I130" s="24"/>
      <c r="J130" s="9">
        <v>10.607933073684604</v>
      </c>
      <c r="K130" s="9">
        <v>10.74026949283768</v>
      </c>
      <c r="L130" s="22">
        <v>857.04050418566703</v>
      </c>
      <c r="M130" s="22">
        <v>867.73228274471887</v>
      </c>
      <c r="N130" s="22">
        <v>474.65458895053672</v>
      </c>
    </row>
    <row r="131" spans="2:14" x14ac:dyDescent="0.25">
      <c r="B131" s="37">
        <v>127</v>
      </c>
      <c r="D131" s="9">
        <v>10.542135531052608</v>
      </c>
      <c r="E131" s="9">
        <v>10.9645385394076</v>
      </c>
      <c r="F131" s="9">
        <v>845.01806936877006</v>
      </c>
      <c r="G131" s="9">
        <v>878.87631123677761</v>
      </c>
      <c r="H131" s="9">
        <v>2009.1134119718531</v>
      </c>
      <c r="I131" s="24"/>
      <c r="J131" s="9">
        <v>10.702900426140294</v>
      </c>
      <c r="K131" s="9">
        <v>10.836307908096789</v>
      </c>
      <c r="L131" s="22">
        <v>857.90438076830719</v>
      </c>
      <c r="M131" s="22">
        <v>868.59782447429711</v>
      </c>
      <c r="N131" s="22">
        <v>478.49619867483364</v>
      </c>
    </row>
    <row r="132" spans="2:14" x14ac:dyDescent="0.25">
      <c r="B132" s="37">
        <v>128</v>
      </c>
      <c r="D132" s="9">
        <v>10.618638051001788</v>
      </c>
      <c r="E132" s="9">
        <v>11.044503259663301</v>
      </c>
      <c r="F132" s="9">
        <v>844.50061348576878</v>
      </c>
      <c r="G132" s="9">
        <v>878.36968673692479</v>
      </c>
      <c r="H132" s="9">
        <v>2025.5809866178442</v>
      </c>
      <c r="I132" s="24"/>
      <c r="J132" s="9">
        <v>10.785382460874903</v>
      </c>
      <c r="K132" s="9">
        <v>10.919846528344559</v>
      </c>
      <c r="L132" s="22">
        <v>857.76180157381009</v>
      </c>
      <c r="M132" s="22">
        <v>868.45573302947389</v>
      </c>
      <c r="N132" s="22">
        <v>482.28588231334038</v>
      </c>
    </row>
    <row r="133" spans="2:14" x14ac:dyDescent="0.25">
      <c r="B133" s="37">
        <v>129</v>
      </c>
      <c r="D133" s="9">
        <v>10.694648656974239</v>
      </c>
      <c r="E133" s="9">
        <v>11.123848408596364</v>
      </c>
      <c r="F133" s="9">
        <v>843.95236151157815</v>
      </c>
      <c r="G133" s="9">
        <v>877.82202432705185</v>
      </c>
      <c r="H133" s="9">
        <v>2041.4413731502432</v>
      </c>
      <c r="I133" s="24"/>
      <c r="J133" s="9">
        <v>10.867588194888432</v>
      </c>
      <c r="K133" s="9">
        <v>11.00309958240549</v>
      </c>
      <c r="L133" s="22">
        <v>857.59962904721851</v>
      </c>
      <c r="M133" s="22">
        <v>868.29330952003613</v>
      </c>
      <c r="N133" s="22">
        <v>486.04233325694122</v>
      </c>
    </row>
    <row r="134" spans="2:14" x14ac:dyDescent="0.25">
      <c r="B134" s="37">
        <v>130</v>
      </c>
      <c r="D134" s="9">
        <v>10.771721549802868</v>
      </c>
      <c r="E134" s="9">
        <v>11.204531675436606</v>
      </c>
      <c r="F134" s="9">
        <v>843.49572814042494</v>
      </c>
      <c r="G134" s="9">
        <v>877.38757081200413</v>
      </c>
      <c r="H134" s="9">
        <v>2058.6137197137919</v>
      </c>
      <c r="I134" s="24"/>
      <c r="J134" s="9">
        <v>10.949725847108196</v>
      </c>
      <c r="K134" s="9">
        <v>11.086296715596475</v>
      </c>
      <c r="L134" s="22">
        <v>857.43462023612994</v>
      </c>
      <c r="M134" s="22">
        <v>868.12900586666069</v>
      </c>
      <c r="N134" s="22">
        <v>489.84240211260601</v>
      </c>
    </row>
    <row r="135" spans="2:14" x14ac:dyDescent="0.25">
      <c r="B135" s="37">
        <v>131</v>
      </c>
      <c r="D135" s="9">
        <v>10.84786349462926</v>
      </c>
      <c r="E135" s="9">
        <v>11.28404235715556</v>
      </c>
      <c r="F135" s="9">
        <v>842.97372348176032</v>
      </c>
      <c r="G135" s="9">
        <v>876.86863007141949</v>
      </c>
      <c r="H135" s="9">
        <v>2074.6367459194735</v>
      </c>
      <c r="I135" s="24"/>
      <c r="J135" s="9">
        <v>11.033178667234621</v>
      </c>
      <c r="K135" s="9">
        <v>11.170800330319958</v>
      </c>
      <c r="L135" s="22">
        <v>857.37433067470181</v>
      </c>
      <c r="M135" s="22">
        <v>868.06873569005211</v>
      </c>
      <c r="N135" s="22">
        <v>493.61131531679609</v>
      </c>
    </row>
    <row r="136" spans="2:14" x14ac:dyDescent="0.25">
      <c r="B136" s="37">
        <v>132</v>
      </c>
      <c r="D136" s="9">
        <v>10.924255507394692</v>
      </c>
      <c r="E136" s="9">
        <v>11.363868075284229</v>
      </c>
      <c r="F136" s="9">
        <v>842.47891323156898</v>
      </c>
      <c r="G136" s="9">
        <v>876.3818476867192</v>
      </c>
      <c r="H136" s="9">
        <v>2090.9687875043946</v>
      </c>
      <c r="I136" s="24"/>
      <c r="J136" s="9">
        <v>11.114936216530278</v>
      </c>
      <c r="K136" s="9">
        <v>11.253610990579128</v>
      </c>
      <c r="L136" s="22">
        <v>857.18421525403005</v>
      </c>
      <c r="M136" s="22">
        <v>867.87881799874117</v>
      </c>
      <c r="N136" s="22">
        <v>497.38853669471365</v>
      </c>
    </row>
    <row r="137" spans="2:14" x14ac:dyDescent="0.25">
      <c r="B137" s="37">
        <v>133</v>
      </c>
      <c r="D137" s="9">
        <v>11.000945882255694</v>
      </c>
      <c r="E137" s="9">
        <v>11.444069661754204</v>
      </c>
      <c r="F137" s="9">
        <v>842.01438042558561</v>
      </c>
      <c r="G137" s="9">
        <v>875.93115436846188</v>
      </c>
      <c r="H137" s="9">
        <v>2107.669479015422</v>
      </c>
      <c r="I137" s="24"/>
      <c r="J137" s="9">
        <v>11.200115676074097</v>
      </c>
      <c r="K137" s="9">
        <v>11.339855722010263</v>
      </c>
      <c r="L137" s="22">
        <v>857.25887233895799</v>
      </c>
      <c r="M137" s="22">
        <v>867.95460063895553</v>
      </c>
      <c r="N137" s="22">
        <v>501.20937598469442</v>
      </c>
    </row>
    <row r="138" spans="2:14" x14ac:dyDescent="0.25">
      <c r="B138" s="37">
        <v>134</v>
      </c>
      <c r="D138" s="9">
        <v>11.076406778199907</v>
      </c>
      <c r="E138" s="9">
        <v>11.522722625942604</v>
      </c>
      <c r="F138" s="9">
        <v>841.46337867986711</v>
      </c>
      <c r="G138" s="9">
        <v>875.36954055350805</v>
      </c>
      <c r="H138" s="9">
        <v>2122.8522002424806</v>
      </c>
      <c r="I138" s="24"/>
      <c r="J138" s="9">
        <v>11.290730703175329</v>
      </c>
      <c r="K138" s="9">
        <v>11.431527334624656</v>
      </c>
      <c r="L138" s="22">
        <v>857.74534968843443</v>
      </c>
      <c r="M138" s="22">
        <v>868.44152684935921</v>
      </c>
      <c r="N138" s="22">
        <v>504.99905962320128</v>
      </c>
    </row>
    <row r="139" spans="2:14" x14ac:dyDescent="0.25">
      <c r="B139" s="37">
        <v>135</v>
      </c>
      <c r="D139" s="9">
        <v>11.152908009555302</v>
      </c>
      <c r="E139" s="9">
        <v>11.602686057604531</v>
      </c>
      <c r="F139" s="9">
        <v>840.99898771676374</v>
      </c>
      <c r="G139" s="9">
        <v>874.91506438327485</v>
      </c>
      <c r="H139" s="9">
        <v>2139.3197748884695</v>
      </c>
      <c r="I139" s="24"/>
      <c r="J139" s="9">
        <v>11.374961237447067</v>
      </c>
      <c r="K139" s="9">
        <v>11.516825457150162</v>
      </c>
      <c r="L139" s="22">
        <v>857.7431892932691</v>
      </c>
      <c r="M139" s="22">
        <v>868.44063834075632</v>
      </c>
      <c r="N139" s="22">
        <v>508.82820708690832</v>
      </c>
    </row>
    <row r="140" spans="2:14" x14ac:dyDescent="0.25">
      <c r="B140" s="37">
        <v>136</v>
      </c>
      <c r="D140" s="9">
        <v>11.22891734655477</v>
      </c>
      <c r="E140" s="9">
        <v>11.682029937564606</v>
      </c>
      <c r="F140" s="9">
        <v>840.50460685758264</v>
      </c>
      <c r="G140" s="9">
        <v>874.42089712984045</v>
      </c>
      <c r="H140" s="9">
        <v>2155.1801614208707</v>
      </c>
      <c r="I140" s="24"/>
      <c r="J140" s="9">
        <v>11.457120102182415</v>
      </c>
      <c r="K140" s="9">
        <v>11.600023534650363</v>
      </c>
      <c r="L140" s="22">
        <v>857.58599248746975</v>
      </c>
      <c r="M140" s="22">
        <v>868.28257076105763</v>
      </c>
      <c r="N140" s="22">
        <v>512.55557942246685</v>
      </c>
    </row>
    <row r="141" spans="2:14" x14ac:dyDescent="0.25">
      <c r="B141" s="37">
        <v>137</v>
      </c>
      <c r="D141" s="9">
        <v>11.306274338228015</v>
      </c>
      <c r="E141" s="9">
        <v>11.763071390102002</v>
      </c>
      <c r="F141" s="9">
        <v>840.11758129783254</v>
      </c>
      <c r="G141" s="9">
        <v>874.06008285794428</v>
      </c>
      <c r="H141" s="9">
        <v>2172.7048939431952</v>
      </c>
      <c r="I141" s="24"/>
      <c r="J141" s="9">
        <v>11.532549059905378</v>
      </c>
      <c r="K141" s="9">
        <v>11.676509077886488</v>
      </c>
      <c r="L141" s="22">
        <v>856.9310218882207</v>
      </c>
      <c r="M141" s="22">
        <v>867.62803298947767</v>
      </c>
      <c r="N141" s="22">
        <v>516.34526306097382</v>
      </c>
    </row>
    <row r="142" spans="2:14" x14ac:dyDescent="0.25">
      <c r="B142" s="37">
        <v>138</v>
      </c>
      <c r="D142" s="9">
        <v>11.382415035979077</v>
      </c>
      <c r="E142" s="9">
        <v>11.842580824745616</v>
      </c>
      <c r="F142" s="9">
        <v>839.64644246830551</v>
      </c>
      <c r="G142" s="9">
        <v>873.59148543696676</v>
      </c>
      <c r="H142" s="9">
        <v>2188.7279201488773</v>
      </c>
      <c r="I142" s="24"/>
      <c r="J142" s="9">
        <v>11.617745237419328</v>
      </c>
      <c r="K142" s="9">
        <v>11.762767052738107</v>
      </c>
      <c r="L142" s="22">
        <v>857.00604197509494</v>
      </c>
      <c r="M142" s="22">
        <v>867.70386409173818</v>
      </c>
      <c r="N142" s="22">
        <v>520.153640090365</v>
      </c>
    </row>
    <row r="143" spans="2:14" x14ac:dyDescent="0.25">
      <c r="B143" s="37">
        <v>139</v>
      </c>
      <c r="D143" s="9">
        <v>11.458423853600522</v>
      </c>
      <c r="E143" s="9">
        <v>11.92192418532767</v>
      </c>
      <c r="F143" s="9">
        <v>839.17242420364812</v>
      </c>
      <c r="G143" s="9">
        <v>873.11746777719736</v>
      </c>
      <c r="H143" s="9">
        <v>2204.5883066812789</v>
      </c>
      <c r="I143" s="24"/>
      <c r="J143" s="9">
        <v>11.705809463448894</v>
      </c>
      <c r="K143" s="9">
        <v>11.85188786428084</v>
      </c>
      <c r="L143" s="22">
        <v>857.29002786205376</v>
      </c>
      <c r="M143" s="22">
        <v>867.98826763011914</v>
      </c>
      <c r="N143" s="22">
        <v>523.94332372887129</v>
      </c>
    </row>
    <row r="144" spans="2:14" x14ac:dyDescent="0.25">
      <c r="B144" s="37">
        <v>140</v>
      </c>
      <c r="D144" s="9">
        <v>11.535780322262422</v>
      </c>
      <c r="E144" s="9">
        <v>12.002965114853719</v>
      </c>
      <c r="F144" s="9">
        <v>838.803169609321</v>
      </c>
      <c r="G144" s="9">
        <v>872.77365741954645</v>
      </c>
      <c r="H144" s="9">
        <v>2222.1130392036066</v>
      </c>
      <c r="I144" s="24"/>
      <c r="J144" s="9">
        <v>11.782173936635212</v>
      </c>
      <c r="K144" s="9">
        <v>11.929317609354481</v>
      </c>
      <c r="L144" s="22">
        <v>856.71923067616888</v>
      </c>
      <c r="M144" s="22">
        <v>867.41851374301837</v>
      </c>
      <c r="N144" s="22">
        <v>527.7641630188524</v>
      </c>
    </row>
    <row r="145" spans="2:14" x14ac:dyDescent="0.25">
      <c r="B145" s="37">
        <v>141</v>
      </c>
      <c r="D145" s="9">
        <v>11.611218063878773</v>
      </c>
      <c r="E145" s="9">
        <v>12.081589225725601</v>
      </c>
      <c r="F145" s="9">
        <v>838.30062542098869</v>
      </c>
      <c r="G145" s="9">
        <v>872.26023560029068</v>
      </c>
      <c r="H145" s="9">
        <v>2237.2686538184489</v>
      </c>
      <c r="I145" s="24"/>
      <c r="J145" s="9">
        <v>11.86974375817787</v>
      </c>
      <c r="K145" s="9">
        <v>12.017940541860645</v>
      </c>
      <c r="L145" s="22">
        <v>856.96552776164219</v>
      </c>
      <c r="M145" s="22">
        <v>867.66496134071906</v>
      </c>
      <c r="N145" s="22">
        <v>531.5413843967691</v>
      </c>
    </row>
    <row r="146" spans="2:14" x14ac:dyDescent="0.25">
      <c r="B146" s="37">
        <v>142</v>
      </c>
      <c r="D146" s="9">
        <v>11.687740039876838</v>
      </c>
      <c r="E146" s="9">
        <v>12.161579101018843</v>
      </c>
      <c r="F146" s="9">
        <v>837.88288704398485</v>
      </c>
      <c r="G146" s="9">
        <v>871.8519554172799</v>
      </c>
      <c r="H146" s="9">
        <v>2253.7633350766505</v>
      </c>
      <c r="I146" s="24"/>
      <c r="J146" s="9">
        <v>11.952772814375917</v>
      </c>
      <c r="K146" s="9">
        <v>12.102026183571843</v>
      </c>
      <c r="L146" s="22">
        <v>856.88283275640731</v>
      </c>
      <c r="M146" s="22">
        <v>867.58266381495662</v>
      </c>
      <c r="N146" s="22">
        <v>535.33106803527517</v>
      </c>
    </row>
    <row r="147" spans="2:14" x14ac:dyDescent="0.25">
      <c r="B147" s="37">
        <v>143</v>
      </c>
      <c r="D147" s="9">
        <v>11.764714046733211</v>
      </c>
      <c r="E147" s="9">
        <v>12.242138406336734</v>
      </c>
      <c r="F147" s="9">
        <v>837.50317020796695</v>
      </c>
      <c r="G147" s="9">
        <v>871.48992187181102</v>
      </c>
      <c r="H147" s="9">
        <v>2270.8164125464582</v>
      </c>
      <c r="I147" s="24"/>
      <c r="J147" s="9">
        <v>12.030375761312493</v>
      </c>
      <c r="K147" s="9">
        <v>12.180682820563543</v>
      </c>
      <c r="L147" s="22">
        <v>856.41502197752311</v>
      </c>
      <c r="M147" s="22">
        <v>867.11503883533578</v>
      </c>
      <c r="N147" s="22">
        <v>539.11036645662409</v>
      </c>
    </row>
    <row r="148" spans="2:14" x14ac:dyDescent="0.25">
      <c r="B148" s="37">
        <v>144</v>
      </c>
      <c r="D148" s="9">
        <v>11.841103982522545</v>
      </c>
      <c r="E148" s="9">
        <v>12.321962047489315</v>
      </c>
      <c r="F148" s="9">
        <v>837.08743727016122</v>
      </c>
      <c r="G148" s="9">
        <v>871.08090999769081</v>
      </c>
      <c r="H148" s="9">
        <v>2287.1484541313785</v>
      </c>
      <c r="I148" s="24"/>
      <c r="J148" s="9">
        <v>12.114671194162703</v>
      </c>
      <c r="K148" s="9">
        <v>12.26603483892692</v>
      </c>
      <c r="L148" s="22">
        <v>856.42682289256663</v>
      </c>
      <c r="M148" s="22">
        <v>867.12722765875776</v>
      </c>
      <c r="N148" s="22">
        <v>542.90005009513163</v>
      </c>
    </row>
    <row r="149" spans="2:14" x14ac:dyDescent="0.25">
      <c r="B149" s="37">
        <v>145</v>
      </c>
      <c r="D149" s="9">
        <v>11.917792292061469</v>
      </c>
      <c r="E149" s="9">
        <v>12.402161568637204</v>
      </c>
      <c r="F149" s="9">
        <v>836.69838615367257</v>
      </c>
      <c r="G149" s="9">
        <v>870.70392863013399</v>
      </c>
      <c r="H149" s="9">
        <v>2303.8491456424053</v>
      </c>
      <c r="I149" s="24"/>
      <c r="J149" s="9">
        <v>12.197360164394542</v>
      </c>
      <c r="K149" s="9">
        <v>12.34978560649642</v>
      </c>
      <c r="L149" s="22">
        <v>856.32567801017785</v>
      </c>
      <c r="M149" s="22">
        <v>867.02683123470183</v>
      </c>
      <c r="N149" s="22">
        <v>546.70842712452315</v>
      </c>
    </row>
    <row r="150" spans="2:14" x14ac:dyDescent="0.25">
      <c r="B150" s="37">
        <v>146</v>
      </c>
      <c r="D150" s="9">
        <v>11.993251171944266</v>
      </c>
      <c r="E150" s="9">
        <v>12.4808125167642</v>
      </c>
      <c r="F150" s="9">
        <v>836.22894257254177</v>
      </c>
      <c r="G150" s="9">
        <v>870.22413720098245</v>
      </c>
      <c r="H150" s="9">
        <v>2319.0318668694626</v>
      </c>
      <c r="I150" s="24"/>
      <c r="J150" s="9">
        <v>12.287902671142712</v>
      </c>
      <c r="K150" s="9">
        <v>12.441384698757751</v>
      </c>
      <c r="L150" s="22">
        <v>856.77350618332673</v>
      </c>
      <c r="M150" s="22">
        <v>867.47503421908175</v>
      </c>
      <c r="N150" s="22">
        <v>550.49811076302922</v>
      </c>
    </row>
    <row r="151" spans="2:14" x14ac:dyDescent="0.25">
      <c r="B151" s="37">
        <v>147</v>
      </c>
      <c r="D151" s="9">
        <v>12.070035744703187</v>
      </c>
      <c r="E151" s="9">
        <v>12.561133376682186</v>
      </c>
      <c r="F151" s="9">
        <v>835.85769105802683</v>
      </c>
      <c r="G151" s="9">
        <v>869.86651600539028</v>
      </c>
      <c r="H151" s="9">
        <v>2335.85182747423</v>
      </c>
      <c r="I151" s="24"/>
      <c r="J151" s="9">
        <v>12.366341339955351</v>
      </c>
      <c r="K151" s="9">
        <v>12.520888639457702</v>
      </c>
      <c r="L151" s="22">
        <v>856.37704294178036</v>
      </c>
      <c r="M151" s="22">
        <v>867.07954222625665</v>
      </c>
      <c r="N151" s="22">
        <v>554.31895005301021</v>
      </c>
    </row>
    <row r="152" spans="2:14" x14ac:dyDescent="0.25">
      <c r="B152" s="37">
        <v>148</v>
      </c>
      <c r="D152" s="9">
        <v>12.146723572051711</v>
      </c>
      <c r="E152" s="9">
        <v>12.641332415639695</v>
      </c>
      <c r="F152" s="9">
        <v>835.48480204247448</v>
      </c>
      <c r="G152" s="9">
        <v>869.50534835048302</v>
      </c>
      <c r="H152" s="9">
        <v>2352.5525189852578</v>
      </c>
      <c r="I152" s="24"/>
      <c r="J152" s="9">
        <v>12.448148617080975</v>
      </c>
      <c r="K152" s="9">
        <v>12.603749027546833</v>
      </c>
      <c r="L152" s="22">
        <v>856.21763938606614</v>
      </c>
      <c r="M152" s="22">
        <v>866.92026033274794</v>
      </c>
      <c r="N152" s="22">
        <v>558.09617143092726</v>
      </c>
    </row>
    <row r="153" spans="2:14" x14ac:dyDescent="0.25">
      <c r="B153" s="37">
        <v>149</v>
      </c>
      <c r="D153" s="9">
        <v>12.223112706235488</v>
      </c>
      <c r="E153" s="9">
        <v>12.721155255186714</v>
      </c>
      <c r="F153" s="9">
        <v>835.0965112028905</v>
      </c>
      <c r="G153" s="9">
        <v>869.12332622584199</v>
      </c>
      <c r="H153" s="9">
        <v>2368.8845605701777</v>
      </c>
      <c r="I153" s="24"/>
      <c r="J153" s="9">
        <v>12.532446244804136</v>
      </c>
      <c r="K153" s="9">
        <v>12.68910324078316</v>
      </c>
      <c r="L153" s="22">
        <v>856.23051896876359</v>
      </c>
      <c r="M153" s="22">
        <v>866.93349732965771</v>
      </c>
      <c r="N153" s="22">
        <v>561.88585506943298</v>
      </c>
    </row>
    <row r="154" spans="2:14" x14ac:dyDescent="0.25">
      <c r="B154" s="37">
        <v>150</v>
      </c>
      <c r="D154" s="9">
        <v>12.299536805784408</v>
      </c>
      <c r="E154" s="9">
        <v>12.801022178480718</v>
      </c>
      <c r="F154" s="9">
        <v>834.71577052091072</v>
      </c>
      <c r="G154" s="9">
        <v>868.7493895006354</v>
      </c>
      <c r="H154" s="9">
        <v>2385.2599727346424</v>
      </c>
      <c r="I154" s="24"/>
      <c r="J154" s="9">
        <v>12.612594691029619</v>
      </c>
      <c r="K154" s="9">
        <v>12.770305377063764</v>
      </c>
      <c r="L154" s="22">
        <v>855.9616400220458</v>
      </c>
      <c r="M154" s="22">
        <v>866.66477452955519</v>
      </c>
      <c r="N154" s="22">
        <v>565.66515349078179</v>
      </c>
    </row>
    <row r="155" spans="2:14" x14ac:dyDescent="0.25">
      <c r="B155" s="37">
        <v>151</v>
      </c>
      <c r="D155" s="9">
        <v>12.375925628689217</v>
      </c>
      <c r="E155" s="9">
        <v>12.880844706748773</v>
      </c>
      <c r="F155" s="9">
        <v>834.33769454509718</v>
      </c>
      <c r="G155" s="9">
        <v>868.37741263644318</v>
      </c>
      <c r="H155" s="9">
        <v>2401.5920143195622</v>
      </c>
      <c r="I155" s="24"/>
      <c r="J155" s="9">
        <v>12.694408241467967</v>
      </c>
      <c r="K155" s="9">
        <v>12.853172038465608</v>
      </c>
      <c r="L155" s="22">
        <v>855.80857735991776</v>
      </c>
      <c r="M155" s="22">
        <v>866.51182690572705</v>
      </c>
      <c r="N155" s="22">
        <v>569.44237486869997</v>
      </c>
    </row>
    <row r="156" spans="2:14" x14ac:dyDescent="0.25">
      <c r="B156" s="37">
        <v>152</v>
      </c>
      <c r="D156" s="9">
        <v>12.452612830406419</v>
      </c>
      <c r="E156" s="9">
        <v>12.961043120074965</v>
      </c>
      <c r="F156" s="9">
        <v>833.98457647524162</v>
      </c>
      <c r="G156" s="9">
        <v>868.03550422600563</v>
      </c>
      <c r="H156" s="9">
        <v>2418.2927058305895</v>
      </c>
      <c r="I156" s="24"/>
      <c r="J156" s="9">
        <v>12.779600291375694</v>
      </c>
      <c r="K156" s="9">
        <v>12.939429360260656</v>
      </c>
      <c r="L156" s="22">
        <v>855.88379576866555</v>
      </c>
      <c r="M156" s="22">
        <v>866.58797328850153</v>
      </c>
      <c r="N156" s="22">
        <v>573.26321415868108</v>
      </c>
    </row>
    <row r="157" spans="2:14" x14ac:dyDescent="0.25">
      <c r="B157" s="37">
        <v>153</v>
      </c>
      <c r="D157" s="9">
        <v>12.52890476274294</v>
      </c>
      <c r="E157" s="9">
        <v>13.040743682224626</v>
      </c>
      <c r="F157" s="9">
        <v>833.6097751081212</v>
      </c>
      <c r="G157" s="9">
        <v>867.66494071441639</v>
      </c>
      <c r="H157" s="9">
        <v>2434.5054783217679</v>
      </c>
      <c r="I157" s="24"/>
      <c r="J157" s="9">
        <v>12.862663797896587</v>
      </c>
      <c r="K157" s="9">
        <v>13.023549452294722</v>
      </c>
      <c r="L157" s="22">
        <v>855.81640844945605</v>
      </c>
      <c r="M157" s="22">
        <v>866.52092386566142</v>
      </c>
      <c r="N157" s="22">
        <v>577.05289779718737</v>
      </c>
    </row>
    <row r="158" spans="2:14" x14ac:dyDescent="0.25">
      <c r="B158" s="37">
        <v>154</v>
      </c>
      <c r="D158" s="9">
        <v>12.604854111354767</v>
      </c>
      <c r="E158" s="9">
        <v>13.120012756426547</v>
      </c>
      <c r="F158" s="9">
        <v>833.21719551938008</v>
      </c>
      <c r="G158" s="9">
        <v>867.27066711867474</v>
      </c>
      <c r="H158" s="9">
        <v>2450.2953876624142</v>
      </c>
      <c r="I158" s="24"/>
      <c r="J158" s="9">
        <v>12.9452285034016</v>
      </c>
      <c r="K158" s="9">
        <v>13.107167268763233</v>
      </c>
      <c r="L158" s="22">
        <v>855.71692410508399</v>
      </c>
      <c r="M158" s="22">
        <v>866.42154335164412</v>
      </c>
      <c r="N158" s="22">
        <v>580.83011917510385</v>
      </c>
    </row>
    <row r="159" spans="2:14" x14ac:dyDescent="0.25">
      <c r="B159" s="37">
        <v>155</v>
      </c>
      <c r="D159" s="9">
        <v>12.681540858112278</v>
      </c>
      <c r="E159" s="9">
        <v>13.200210714793039</v>
      </c>
      <c r="F159" s="9">
        <v>832.87811113866371</v>
      </c>
      <c r="G159" s="9">
        <v>866.94248670391653</v>
      </c>
      <c r="H159" s="9">
        <v>2466.996079173442</v>
      </c>
      <c r="I159" s="24"/>
      <c r="J159" s="9">
        <v>13.030418812160397</v>
      </c>
      <c r="K159" s="9">
        <v>13.193422849409352</v>
      </c>
      <c r="L159" s="22">
        <v>855.7911636325681</v>
      </c>
      <c r="M159" s="22">
        <v>866.49668405558816</v>
      </c>
      <c r="N159" s="22">
        <v>584.65095846508484</v>
      </c>
    </row>
    <row r="160" spans="2:14" x14ac:dyDescent="0.25">
      <c r="B160" s="37">
        <v>156</v>
      </c>
      <c r="D160" s="9">
        <v>12.758214284387808</v>
      </c>
      <c r="E160" s="9">
        <v>13.280391933284344</v>
      </c>
      <c r="F160" s="9">
        <v>832.54250476008383</v>
      </c>
      <c r="G160" s="9">
        <v>866.61742136295334</v>
      </c>
      <c r="H160" s="9">
        <v>2483.6805067171426</v>
      </c>
      <c r="I160" s="24"/>
      <c r="J160" s="9">
        <v>13.109780872215094</v>
      </c>
      <c r="K160" s="9">
        <v>13.273841494977217</v>
      </c>
      <c r="L160" s="22">
        <v>855.48412661212103</v>
      </c>
      <c r="M160" s="22">
        <v>866.18996982514955</v>
      </c>
      <c r="N160" s="22">
        <v>588.4406421035909</v>
      </c>
    </row>
    <row r="161" spans="2:14" x14ac:dyDescent="0.25">
      <c r="B161" s="37">
        <v>157</v>
      </c>
      <c r="D161" s="9">
        <v>12.83490073226621</v>
      </c>
      <c r="E161" s="9">
        <v>13.360589592771726</v>
      </c>
      <c r="F161" s="9">
        <v>832.21201793973751</v>
      </c>
      <c r="G161" s="9">
        <v>866.29756301216059</v>
      </c>
      <c r="H161" s="9">
        <v>2500.3811982281704</v>
      </c>
      <c r="I161" s="24"/>
      <c r="J161" s="9">
        <v>13.189948517378529</v>
      </c>
      <c r="K161" s="9">
        <v>13.355059355646105</v>
      </c>
      <c r="L161" s="22">
        <v>855.23323484487094</v>
      </c>
      <c r="M161" s="22">
        <v>865.93898370609486</v>
      </c>
      <c r="N161" s="22">
        <v>592.20747826435024</v>
      </c>
    </row>
    <row r="162" spans="2:14" x14ac:dyDescent="0.25">
      <c r="B162" s="37">
        <v>158</v>
      </c>
      <c r="D162" s="9">
        <v>12.910739737534282</v>
      </c>
      <c r="E162" s="9">
        <v>13.439719828686622</v>
      </c>
      <c r="F162" s="9">
        <v>831.83111428454606</v>
      </c>
      <c r="G162" s="9">
        <v>865.91298004924363</v>
      </c>
      <c r="H162" s="9">
        <v>2516.0355745077441</v>
      </c>
      <c r="I162" s="24"/>
      <c r="J162" s="9">
        <v>13.27673181136679</v>
      </c>
      <c r="K162" s="9">
        <v>13.442899235147541</v>
      </c>
      <c r="L162" s="22">
        <v>855.41176115564087</v>
      </c>
      <c r="M162" s="22">
        <v>866.11782727511263</v>
      </c>
      <c r="N162" s="22">
        <v>595.99716190285801</v>
      </c>
    </row>
    <row r="163" spans="2:14" x14ac:dyDescent="0.25">
      <c r="B163" s="37">
        <v>159</v>
      </c>
      <c r="D163" s="9">
        <v>13.026392257945671</v>
      </c>
      <c r="E163" s="9">
        <v>13.557160516417197</v>
      </c>
      <c r="F163" s="9">
        <v>803.67661011762482</v>
      </c>
      <c r="G163" s="9">
        <v>836.42290136079214</v>
      </c>
      <c r="H163" s="9">
        <v>2551.3644645966911</v>
      </c>
      <c r="I163" s="24"/>
      <c r="J163" s="9">
        <v>13.23455735746654</v>
      </c>
      <c r="K163" s="9">
        <v>13.386080199699149</v>
      </c>
      <c r="L163" s="22">
        <v>816.51956910542003</v>
      </c>
      <c r="M163" s="22">
        <v>825.86792602493563</v>
      </c>
      <c r="N163" s="22">
        <v>543.44276781638223</v>
      </c>
    </row>
    <row r="164" spans="2:14" x14ac:dyDescent="0.25">
      <c r="B164" s="37">
        <v>160</v>
      </c>
      <c r="D164" s="9">
        <v>13.101571807078937</v>
      </c>
      <c r="E164" s="9">
        <v>13.6354014016429</v>
      </c>
      <c r="F164" s="9">
        <v>803.44552258596741</v>
      </c>
      <c r="G164" s="9">
        <v>836.1822814948913</v>
      </c>
      <c r="H164" s="9">
        <v>2566.0800848241515</v>
      </c>
      <c r="I164" s="24"/>
      <c r="J164" s="9">
        <v>13.325131956217323</v>
      </c>
      <c r="K164" s="9">
        <v>13.477574720883078</v>
      </c>
      <c r="L164" s="22">
        <v>817.15520593532221</v>
      </c>
      <c r="M164" s="22">
        <v>826.5036611073308</v>
      </c>
      <c r="N164" s="22">
        <v>546.7420848667316</v>
      </c>
    </row>
    <row r="165" spans="2:14" x14ac:dyDescent="0.25">
      <c r="B165" s="37">
        <v>161</v>
      </c>
      <c r="D165" s="9">
        <v>13.17739484013233</v>
      </c>
      <c r="E165" s="9">
        <v>13.714449738332656</v>
      </c>
      <c r="F165" s="9">
        <v>803.25642751519069</v>
      </c>
      <c r="G165" s="9">
        <v>835.99376324365369</v>
      </c>
      <c r="H165" s="9">
        <v>2581.5838851249096</v>
      </c>
      <c r="I165" s="24"/>
      <c r="J165" s="9">
        <v>13.405118650982843</v>
      </c>
      <c r="K165" s="9">
        <v>13.558479121129515</v>
      </c>
      <c r="L165" s="22">
        <v>817.13782190179847</v>
      </c>
      <c r="M165" s="22">
        <v>826.48623901053475</v>
      </c>
      <c r="N165" s="22">
        <v>550.03348083114952</v>
      </c>
    </row>
    <row r="166" spans="2:14" x14ac:dyDescent="0.25">
      <c r="B166" s="37">
        <v>162</v>
      </c>
      <c r="D166" s="9">
        <v>13.2537626414267</v>
      </c>
      <c r="E166" s="9">
        <v>13.794181669117224</v>
      </c>
      <c r="F166" s="9">
        <v>803.102593431522</v>
      </c>
      <c r="G166" s="9">
        <v>835.8489111693566</v>
      </c>
      <c r="H166" s="9">
        <v>2597.7550112210729</v>
      </c>
      <c r="I166" s="24"/>
      <c r="J166" s="9">
        <v>13.481526058964572</v>
      </c>
      <c r="K166" s="9">
        <v>13.635805958888348</v>
      </c>
      <c r="L166" s="22">
        <v>816.90376041045636</v>
      </c>
      <c r="M166" s="22">
        <v>826.25224439159115</v>
      </c>
      <c r="N166" s="22">
        <v>553.33103764018108</v>
      </c>
    </row>
    <row r="167" spans="2:14" x14ac:dyDescent="0.25">
      <c r="B167" s="37">
        <v>163</v>
      </c>
      <c r="D167" s="9">
        <v>13.330143084222104</v>
      </c>
      <c r="E167" s="9">
        <v>13.873929520753693</v>
      </c>
      <c r="F167" s="9">
        <v>802.95134134001557</v>
      </c>
      <c r="G167" s="9">
        <v>835.70673232545494</v>
      </c>
      <c r="H167" s="9">
        <v>2613.9419009186959</v>
      </c>
      <c r="I167" s="24"/>
      <c r="J167" s="9">
        <v>13.563591378364267</v>
      </c>
      <c r="K167" s="9">
        <v>13.718791151455603</v>
      </c>
      <c r="L167" s="22">
        <v>817.01327748958738</v>
      </c>
      <c r="M167" s="22">
        <v>826.36185425969393</v>
      </c>
      <c r="N167" s="22">
        <v>556.63017866639757</v>
      </c>
    </row>
    <row r="168" spans="2:14" x14ac:dyDescent="0.25">
      <c r="B168" s="37">
        <v>164</v>
      </c>
      <c r="D168" s="9">
        <v>13.406360230380349</v>
      </c>
      <c r="E168" s="9">
        <v>13.953472537308555</v>
      </c>
      <c r="F168" s="9">
        <v>802.79209024789748</v>
      </c>
      <c r="G168" s="9">
        <v>835.55396035518629</v>
      </c>
      <c r="H168" s="9">
        <v>2629.9291183310838</v>
      </c>
      <c r="I168" s="24"/>
      <c r="J168" s="9">
        <v>13.643640380360273</v>
      </c>
      <c r="K168" s="9">
        <v>13.799759583228711</v>
      </c>
      <c r="L168" s="22">
        <v>817.00076615271553</v>
      </c>
      <c r="M168" s="22">
        <v>826.34940806930183</v>
      </c>
      <c r="N168" s="22">
        <v>559.92773547542913</v>
      </c>
    </row>
    <row r="169" spans="2:14" x14ac:dyDescent="0.25">
      <c r="B169" s="37">
        <v>165</v>
      </c>
      <c r="D169" s="9">
        <v>13.482354009318989</v>
      </c>
      <c r="E169" s="9">
        <v>14.032735344561923</v>
      </c>
      <c r="F169" s="9">
        <v>802.62140441157328</v>
      </c>
      <c r="G169" s="9">
        <v>835.38629398124817</v>
      </c>
      <c r="H169" s="9">
        <v>2645.643099984728</v>
      </c>
      <c r="I169" s="24"/>
      <c r="J169" s="9">
        <v>13.722887546968817</v>
      </c>
      <c r="K169" s="9">
        <v>13.879925440630281</v>
      </c>
      <c r="L169" s="22">
        <v>816.94066688333066</v>
      </c>
      <c r="M169" s="22">
        <v>826.28932919180284</v>
      </c>
      <c r="N169" s="22">
        <v>563.22265192248267</v>
      </c>
    </row>
    <row r="170" spans="2:14" x14ac:dyDescent="0.25">
      <c r="B170" s="37">
        <v>166</v>
      </c>
      <c r="D170" s="9">
        <v>13.559107092142925</v>
      </c>
      <c r="E170" s="9">
        <v>14.112950937402395</v>
      </c>
      <c r="F170" s="9">
        <v>802.49764280054148</v>
      </c>
      <c r="G170" s="9">
        <v>835.27696796405939</v>
      </c>
      <c r="H170" s="9">
        <v>2662.2871341248756</v>
      </c>
      <c r="I170" s="24"/>
      <c r="J170" s="9">
        <v>13.801326659293913</v>
      </c>
      <c r="K170" s="9">
        <v>13.959284426122926</v>
      </c>
      <c r="L170" s="22">
        <v>816.83344163728589</v>
      </c>
      <c r="M170" s="22">
        <v>826.18219407953006</v>
      </c>
      <c r="N170" s="22">
        <v>566.52179294870075</v>
      </c>
    </row>
    <row r="171" spans="2:14" x14ac:dyDescent="0.25">
      <c r="B171" s="37">
        <v>167</v>
      </c>
      <c r="D171" s="9">
        <v>13.634263661625152</v>
      </c>
      <c r="E171" s="9">
        <v>14.19116337739227</v>
      </c>
      <c r="F171" s="9">
        <v>802.28136827915364</v>
      </c>
      <c r="G171" s="9">
        <v>835.05103425073412</v>
      </c>
      <c r="H171" s="9">
        <v>2676.9764816832212</v>
      </c>
      <c r="I171" s="24"/>
      <c r="J171" s="9">
        <v>13.888121293748739</v>
      </c>
      <c r="K171" s="9">
        <v>14.046998490354863</v>
      </c>
      <c r="L171" s="22">
        <v>817.2191202181491</v>
      </c>
      <c r="M171" s="22">
        <v>826.56793566171984</v>
      </c>
      <c r="N171" s="22">
        <v>569.81934975773095</v>
      </c>
    </row>
    <row r="172" spans="2:14" x14ac:dyDescent="0.25">
      <c r="B172" s="37">
        <v>168</v>
      </c>
      <c r="D172" s="9">
        <v>13.710758827413382</v>
      </c>
      <c r="E172" s="9">
        <v>14.271055466179481</v>
      </c>
      <c r="F172" s="9">
        <v>802.14589404843241</v>
      </c>
      <c r="G172" s="9">
        <v>834.92596507825397</v>
      </c>
      <c r="H172" s="9">
        <v>2693.3052437940382</v>
      </c>
      <c r="I172" s="24"/>
      <c r="J172" s="9">
        <v>13.96255768363366</v>
      </c>
      <c r="K172" s="9">
        <v>14.122353571032809</v>
      </c>
      <c r="L172" s="22">
        <v>816.87734846212606</v>
      </c>
      <c r="M172" s="22">
        <v>826.22618294871688</v>
      </c>
      <c r="N172" s="22">
        <v>573.11426620478562</v>
      </c>
    </row>
    <row r="173" spans="2:14" x14ac:dyDescent="0.25">
      <c r="B173" s="37">
        <v>169</v>
      </c>
      <c r="D173" s="9">
        <v>13.787137907405768</v>
      </c>
      <c r="E173" s="9">
        <v>14.350801955012935</v>
      </c>
      <c r="F173" s="9">
        <v>802.00521532155472</v>
      </c>
      <c r="G173" s="9">
        <v>834.79385564025199</v>
      </c>
      <c r="H173" s="9">
        <v>2709.4921334916658</v>
      </c>
      <c r="I173" s="24"/>
      <c r="J173" s="9">
        <v>14.043017727633544</v>
      </c>
      <c r="K173" s="9">
        <v>14.203733241872213</v>
      </c>
      <c r="L173" s="22">
        <v>816.8898818634035</v>
      </c>
      <c r="M173" s="22">
        <v>826.23878962570723</v>
      </c>
      <c r="N173" s="22">
        <v>576.41252711034338</v>
      </c>
    </row>
    <row r="174" spans="2:14" x14ac:dyDescent="0.25">
      <c r="B174" s="37">
        <v>170</v>
      </c>
      <c r="D174" s="9">
        <v>13.86285166413297</v>
      </c>
      <c r="E174" s="9">
        <v>14.429713687452505</v>
      </c>
      <c r="F174" s="9">
        <v>801.82765290390978</v>
      </c>
      <c r="G174" s="9">
        <v>834.61496511721487</v>
      </c>
      <c r="H174" s="9">
        <v>2724.8645704468745</v>
      </c>
      <c r="I174" s="24"/>
      <c r="J174" s="9">
        <v>14.127072392575913</v>
      </c>
      <c r="K174" s="9">
        <v>14.288706597607597</v>
      </c>
      <c r="L174" s="22">
        <v>817.11018579604956</v>
      </c>
      <c r="M174" s="22">
        <v>826.45911186043656</v>
      </c>
      <c r="N174" s="22">
        <v>579.70744355739691</v>
      </c>
    </row>
    <row r="175" spans="2:14" x14ac:dyDescent="0.25">
      <c r="B175" s="37">
        <v>171</v>
      </c>
      <c r="D175" s="9">
        <v>13.939882517515484</v>
      </c>
      <c r="E175" s="9">
        <v>14.51027810345391</v>
      </c>
      <c r="F175" s="9">
        <v>801.7278473409483</v>
      </c>
      <c r="G175" s="9">
        <v>834.53314714692533</v>
      </c>
      <c r="H175" s="9">
        <v>2741.8501492854516</v>
      </c>
      <c r="I175" s="24"/>
      <c r="J175" s="9">
        <v>14.203100930907077</v>
      </c>
      <c r="K175" s="9">
        <v>14.365655058371916</v>
      </c>
      <c r="L175" s="22">
        <v>816.86639185047216</v>
      </c>
      <c r="M175" s="22">
        <v>826.2154068457578</v>
      </c>
      <c r="N175" s="22">
        <v>583.00676060774629</v>
      </c>
    </row>
    <row r="176" spans="2:14" x14ac:dyDescent="0.25">
      <c r="B176" s="37">
        <v>172</v>
      </c>
      <c r="D176" s="9">
        <v>14.015724563595448</v>
      </c>
      <c r="E176" s="9">
        <v>14.589350918755034</v>
      </c>
      <c r="F176" s="9">
        <v>801.56117513908964</v>
      </c>
      <c r="G176" s="9">
        <v>834.36694363476556</v>
      </c>
      <c r="H176" s="9">
        <v>2757.3802222553254</v>
      </c>
      <c r="I176" s="24"/>
      <c r="J176" s="9">
        <v>14.282779106363385</v>
      </c>
      <c r="K176" s="9">
        <v>14.446251431965205</v>
      </c>
      <c r="L176" s="22">
        <v>816.83406040135458</v>
      </c>
      <c r="M176" s="22">
        <v>826.18306471558469</v>
      </c>
      <c r="N176" s="22">
        <v>586.29991681348349</v>
      </c>
    </row>
    <row r="177" spans="2:14" x14ac:dyDescent="0.25">
      <c r="B177" s="37">
        <v>173</v>
      </c>
      <c r="D177" s="9">
        <v>14.092089877413773</v>
      </c>
      <c r="E177" s="9">
        <v>14.669080362063552</v>
      </c>
      <c r="F177" s="9">
        <v>801.42612376591546</v>
      </c>
      <c r="G177" s="9">
        <v>834.23993999794413</v>
      </c>
      <c r="H177" s="9">
        <v>2773.5513483514837</v>
      </c>
      <c r="I177" s="24"/>
      <c r="J177" s="9">
        <v>14.363997829671128</v>
      </c>
      <c r="K177" s="9">
        <v>14.52839126008063</v>
      </c>
      <c r="L177" s="22">
        <v>816.889702134657</v>
      </c>
      <c r="M177" s="22">
        <v>826.2388611913866</v>
      </c>
      <c r="N177" s="22">
        <v>589.60345844299422</v>
      </c>
    </row>
    <row r="178" spans="2:14" x14ac:dyDescent="0.25">
      <c r="B178" s="37">
        <v>174</v>
      </c>
      <c r="D178" s="9">
        <v>14.167910038595364</v>
      </c>
      <c r="E178" s="9">
        <v>14.748125826881486</v>
      </c>
      <c r="F178" s="9">
        <v>801.26174202587879</v>
      </c>
      <c r="G178" s="9">
        <v>834.07566532201713</v>
      </c>
      <c r="H178" s="9">
        <v>2789.0551486522477</v>
      </c>
      <c r="I178" s="24"/>
      <c r="J178" s="9">
        <v>14.443199830420006</v>
      </c>
      <c r="K178" s="9">
        <v>14.60851145896647</v>
      </c>
      <c r="L178" s="22">
        <v>816.8306705099294</v>
      </c>
      <c r="M178" s="22">
        <v>826.17981820393936</v>
      </c>
      <c r="N178" s="22">
        <v>592.89661464873132</v>
      </c>
    </row>
    <row r="179" spans="2:14" x14ac:dyDescent="0.25">
      <c r="B179" s="37">
        <v>175</v>
      </c>
      <c r="D179" s="9">
        <v>14.243996014864136</v>
      </c>
      <c r="E179" s="9">
        <v>14.8275048800381</v>
      </c>
      <c r="F179" s="9">
        <v>801.11412669242952</v>
      </c>
      <c r="G179" s="9">
        <v>833.93196758857437</v>
      </c>
      <c r="H179" s="9">
        <v>2804.884730049977</v>
      </c>
      <c r="I179" s="24"/>
      <c r="J179" s="9">
        <v>14.5236524833964</v>
      </c>
      <c r="K179" s="9">
        <v>14.689882802735893</v>
      </c>
      <c r="L179" s="22">
        <v>816.84263064092283</v>
      </c>
      <c r="M179" s="22">
        <v>826.19179480584501</v>
      </c>
      <c r="N179" s="22">
        <v>596.19153109578497</v>
      </c>
    </row>
    <row r="180" spans="2:14" x14ac:dyDescent="0.25">
      <c r="B180" s="37">
        <v>176</v>
      </c>
      <c r="D180" s="9">
        <v>14.32011610128192</v>
      </c>
      <c r="E180" s="9">
        <v>14.906926788279391</v>
      </c>
      <c r="F180" s="9">
        <v>800.97004139558305</v>
      </c>
      <c r="G180" s="9">
        <v>833.7922459734956</v>
      </c>
      <c r="H180" s="9">
        <v>2820.7563477182789</v>
      </c>
      <c r="I180" s="24"/>
      <c r="J180" s="9">
        <v>14.604880405019474</v>
      </c>
      <c r="K180" s="9">
        <v>14.772030843854553</v>
      </c>
      <c r="L180" s="22">
        <v>816.89782260485936</v>
      </c>
      <c r="M180" s="22">
        <v>826.24708297161283</v>
      </c>
      <c r="N180" s="22">
        <v>599.4915522426619</v>
      </c>
    </row>
    <row r="181" spans="2:14" x14ac:dyDescent="0.25">
      <c r="B181" s="37">
        <v>177</v>
      </c>
      <c r="D181" s="9">
        <v>14.396866700840651</v>
      </c>
      <c r="E181" s="9">
        <v>14.987139897854656</v>
      </c>
      <c r="F181" s="9">
        <v>800.86260471069875</v>
      </c>
      <c r="G181" s="9">
        <v>833.69806397239665</v>
      </c>
      <c r="H181" s="9">
        <v>2837.4003818584215</v>
      </c>
      <c r="I181" s="24"/>
      <c r="J181" s="9">
        <v>14.678607903162366</v>
      </c>
      <c r="K181" s="9">
        <v>14.846676540134407</v>
      </c>
      <c r="L181" s="22">
        <v>816.53518110070718</v>
      </c>
      <c r="M181" s="22">
        <v>825.8844297374086</v>
      </c>
      <c r="N181" s="22">
        <v>602.78470844839751</v>
      </c>
    </row>
    <row r="182" spans="2:14" x14ac:dyDescent="0.25">
      <c r="B182" s="37">
        <v>178</v>
      </c>
      <c r="D182" s="9">
        <v>14.472578741582012</v>
      </c>
      <c r="E182" s="9">
        <v>15.06604991430839</v>
      </c>
      <c r="F182" s="9">
        <v>800.69887730111873</v>
      </c>
      <c r="G182" s="9">
        <v>833.53281175036011</v>
      </c>
      <c r="H182" s="9">
        <v>2852.7728188136302</v>
      </c>
      <c r="I182" s="24"/>
      <c r="J182" s="9">
        <v>14.766569741049739</v>
      </c>
      <c r="K182" s="9">
        <v>14.935558300454943</v>
      </c>
      <c r="L182" s="22">
        <v>816.96399959989094</v>
      </c>
      <c r="M182" s="22">
        <v>826.31333203114013</v>
      </c>
      <c r="N182" s="22">
        <v>606.08402549874688</v>
      </c>
    </row>
    <row r="183" spans="2:14" x14ac:dyDescent="0.25">
      <c r="B183" s="37">
        <v>179</v>
      </c>
      <c r="D183" s="9">
        <v>14.549607787131801</v>
      </c>
      <c r="E183" s="9">
        <v>15.146612522477081</v>
      </c>
      <c r="F183" s="9">
        <v>800.60938966600304</v>
      </c>
      <c r="G183" s="9">
        <v>833.46028185398563</v>
      </c>
      <c r="H183" s="9">
        <v>2869.7583976522073</v>
      </c>
      <c r="I183" s="24"/>
      <c r="J183" s="9">
        <v>14.842646723430475</v>
      </c>
      <c r="K183" s="9">
        <v>15.012555451596869</v>
      </c>
      <c r="L183" s="22">
        <v>816.73420398202563</v>
      </c>
      <c r="M183" s="22">
        <v>826.0836328564269</v>
      </c>
      <c r="N183" s="22">
        <v>609.38422266975397</v>
      </c>
    </row>
    <row r="184" spans="2:14" x14ac:dyDescent="0.25">
      <c r="B184" s="37">
        <v>180</v>
      </c>
      <c r="D184" s="9">
        <v>14.624761632472721</v>
      </c>
      <c r="E184" s="9">
        <v>15.224822238325643</v>
      </c>
      <c r="F184" s="9">
        <v>800.41823391116964</v>
      </c>
      <c r="G184" s="9">
        <v>833.25975724307887</v>
      </c>
      <c r="H184" s="9">
        <v>2884.4477452105534</v>
      </c>
      <c r="I184" s="24"/>
      <c r="J184" s="9">
        <v>14.926981498524093</v>
      </c>
      <c r="K184" s="9">
        <v>15.097809360873946</v>
      </c>
      <c r="L184" s="22">
        <v>816.95883111998785</v>
      </c>
      <c r="M184" s="22">
        <v>826.30829877772294</v>
      </c>
      <c r="N184" s="22">
        <v>612.68072333399516</v>
      </c>
    </row>
    <row r="185" spans="2:14" x14ac:dyDescent="0.25">
      <c r="B185" s="37">
        <v>181</v>
      </c>
      <c r="D185" s="9">
        <v>14.700601764900474</v>
      </c>
      <c r="E185" s="9">
        <v>15.303893139974551</v>
      </c>
      <c r="F185" s="9">
        <v>800.26648247169408</v>
      </c>
      <c r="G185" s="9">
        <v>833.10825822734876</v>
      </c>
      <c r="H185" s="9">
        <v>2899.9778181804268</v>
      </c>
      <c r="I185" s="24"/>
      <c r="J185" s="9">
        <v>15.009796057027549</v>
      </c>
      <c r="K185" s="9">
        <v>15.181542610170434</v>
      </c>
      <c r="L185" s="22">
        <v>817.09829878221058</v>
      </c>
      <c r="M185" s="22">
        <v>826.44778067134359</v>
      </c>
      <c r="N185" s="22">
        <v>615.97563978104859</v>
      </c>
    </row>
    <row r="186" spans="2:14" x14ac:dyDescent="0.25">
      <c r="B186" s="37">
        <v>182</v>
      </c>
      <c r="D186" s="9">
        <v>14.777630151563708</v>
      </c>
      <c r="E186" s="9">
        <v>15.384455089256676</v>
      </c>
      <c r="F186" s="9">
        <v>800.18068712579293</v>
      </c>
      <c r="G186" s="9">
        <v>833.03910830889754</v>
      </c>
      <c r="H186" s="9">
        <v>2916.9633970190039</v>
      </c>
      <c r="I186" s="24"/>
      <c r="J186" s="9">
        <v>15.086665214439098</v>
      </c>
      <c r="K186" s="9">
        <v>15.259332675327249</v>
      </c>
      <c r="L186" s="22">
        <v>816.91435053605403</v>
      </c>
      <c r="M186" s="22">
        <v>826.26396654895211</v>
      </c>
      <c r="N186" s="22">
        <v>619.27847731403324</v>
      </c>
    </row>
    <row r="187" spans="2:14" x14ac:dyDescent="0.25">
      <c r="B187" s="37">
        <v>183</v>
      </c>
      <c r="D187" s="9">
        <v>14.853341148113477</v>
      </c>
      <c r="E187" s="9">
        <v>15.463364061518812</v>
      </c>
      <c r="F187" s="9">
        <v>800.02484291687608</v>
      </c>
      <c r="G187" s="9">
        <v>832.88165813483022</v>
      </c>
      <c r="H187" s="9">
        <v>2932.3358339742122</v>
      </c>
      <c r="I187" s="24"/>
      <c r="J187" s="9">
        <v>15.168311599877303</v>
      </c>
      <c r="K187" s="9">
        <v>15.341897455964837</v>
      </c>
      <c r="L187" s="22">
        <v>816.98965801693305</v>
      </c>
      <c r="M187" s="22">
        <v>826.339271404535</v>
      </c>
      <c r="N187" s="22">
        <v>622.57233761629664</v>
      </c>
    </row>
    <row r="188" spans="2:14" x14ac:dyDescent="0.25">
      <c r="B188" s="37">
        <v>184</v>
      </c>
      <c r="D188" s="9">
        <v>14.93009021670319</v>
      </c>
      <c r="E188" s="9">
        <v>15.543575640125072</v>
      </c>
      <c r="F188" s="9">
        <v>799.92625712802976</v>
      </c>
      <c r="G188" s="9">
        <v>832.79565653805116</v>
      </c>
      <c r="H188" s="9">
        <v>2948.9798681143538</v>
      </c>
      <c r="I188" s="24"/>
      <c r="J188" s="9">
        <v>15.242871099724514</v>
      </c>
      <c r="K188" s="9">
        <v>15.417374661292966</v>
      </c>
      <c r="L188" s="22">
        <v>816.68447073725042</v>
      </c>
      <c r="M188" s="22">
        <v>826.03404457336796</v>
      </c>
      <c r="N188" s="22">
        <v>625.86373358071455</v>
      </c>
    </row>
    <row r="189" spans="2:14" x14ac:dyDescent="0.25">
      <c r="B189" s="37">
        <v>185</v>
      </c>
      <c r="D189" s="9">
        <v>15.005543378206298</v>
      </c>
      <c r="E189" s="9">
        <v>15.622161190322986</v>
      </c>
      <c r="F189" s="9">
        <v>799.7596348974937</v>
      </c>
      <c r="G189" s="9">
        <v>832.62389204968497</v>
      </c>
      <c r="H189" s="9">
        <v>2964.0370330402443</v>
      </c>
      <c r="I189" s="24"/>
      <c r="J189" s="9">
        <v>15.329187432802968</v>
      </c>
      <c r="K189" s="9">
        <v>15.504611902116681</v>
      </c>
      <c r="L189" s="22">
        <v>817.00909027655757</v>
      </c>
      <c r="M189" s="22">
        <v>826.35879564838604</v>
      </c>
      <c r="N189" s="22">
        <v>629.16657111369943</v>
      </c>
    </row>
    <row r="190" spans="2:14" x14ac:dyDescent="0.25">
      <c r="B190" s="37">
        <v>186</v>
      </c>
      <c r="D190" s="9">
        <v>15.082292017363345</v>
      </c>
      <c r="E190" s="9">
        <v>15.702372339496568</v>
      </c>
      <c r="F190" s="9">
        <v>799.6634345671863</v>
      </c>
      <c r="G190" s="9">
        <v>832.54010606603617</v>
      </c>
      <c r="H190" s="9">
        <v>2980.6810671803864</v>
      </c>
      <c r="I190" s="24"/>
      <c r="J190" s="9">
        <v>15.403764820025566</v>
      </c>
      <c r="K190" s="9">
        <v>15.580107684538671</v>
      </c>
      <c r="L190" s="22">
        <v>816.70792921036536</v>
      </c>
      <c r="M190" s="22">
        <v>826.05763153250734</v>
      </c>
      <c r="N190" s="22">
        <v>632.46043141596397</v>
      </c>
    </row>
    <row r="191" spans="2:14" x14ac:dyDescent="0.25">
      <c r="B191" s="37">
        <v>187</v>
      </c>
      <c r="D191" s="9">
        <v>15.158109447940298</v>
      </c>
      <c r="E191" s="9">
        <v>15.78141507370988</v>
      </c>
      <c r="F191" s="9">
        <v>799.51911425041487</v>
      </c>
      <c r="G191" s="9">
        <v>832.39555992684529</v>
      </c>
      <c r="H191" s="9">
        <v>2996.1848674811508</v>
      </c>
      <c r="I191" s="24"/>
      <c r="J191" s="9">
        <v>15.48687835436658</v>
      </c>
      <c r="K191" s="9">
        <v>15.664140648656801</v>
      </c>
      <c r="L191" s="22">
        <v>816.86013067213867</v>
      </c>
      <c r="M191" s="22">
        <v>826.20988454531516</v>
      </c>
      <c r="N191" s="22">
        <v>635.75798822499439</v>
      </c>
    </row>
    <row r="192" spans="2:14" x14ac:dyDescent="0.25">
      <c r="B192" s="37">
        <v>188</v>
      </c>
      <c r="D192" s="9">
        <v>15.234471536160676</v>
      </c>
      <c r="E192" s="9">
        <v>15.861141291420441</v>
      </c>
      <c r="F192" s="9">
        <v>799.4048618226135</v>
      </c>
      <c r="G192" s="9">
        <v>832.28836867237555</v>
      </c>
      <c r="H192" s="9">
        <v>3012.3559935773083</v>
      </c>
      <c r="I192" s="24"/>
      <c r="J192" s="9">
        <v>15.562623183062961</v>
      </c>
      <c r="K192" s="9">
        <v>15.740804168146189</v>
      </c>
      <c r="L192" s="22">
        <v>816.62410184194243</v>
      </c>
      <c r="M192" s="22">
        <v>825.9738679576742</v>
      </c>
      <c r="N192" s="22">
        <v>639.05290467204929</v>
      </c>
    </row>
    <row r="193" spans="2:14" x14ac:dyDescent="0.25">
      <c r="B193" s="37">
        <v>189</v>
      </c>
      <c r="D193" s="9">
        <v>15.310310009832698</v>
      </c>
      <c r="E193" s="9">
        <v>15.940210534313607</v>
      </c>
      <c r="F193" s="9">
        <v>799.26444626893237</v>
      </c>
      <c r="G193" s="9">
        <v>832.14797988650196</v>
      </c>
      <c r="H193" s="9">
        <v>3027.8860665471825</v>
      </c>
      <c r="I193" s="24"/>
      <c r="J193" s="9">
        <v>15.653183487389569</v>
      </c>
      <c r="K193" s="9">
        <v>15.83228587287412</v>
      </c>
      <c r="L193" s="22">
        <v>817.16392577024851</v>
      </c>
      <c r="M193" s="22">
        <v>826.51384545625228</v>
      </c>
      <c r="N193" s="22">
        <v>642.35750244635199</v>
      </c>
    </row>
    <row r="194" spans="2:14" x14ac:dyDescent="0.25">
      <c r="B194" s="37">
        <v>190</v>
      </c>
      <c r="D194" s="9">
        <v>15.387336654602853</v>
      </c>
      <c r="E194" s="9">
        <v>16.020770741702673</v>
      </c>
      <c r="F194" s="9">
        <v>799.18717473308311</v>
      </c>
      <c r="G194" s="9">
        <v>832.08646132258548</v>
      </c>
      <c r="H194" s="9">
        <v>3044.8716453857596</v>
      </c>
      <c r="I194" s="24"/>
      <c r="J194" s="9">
        <v>15.719998449485349</v>
      </c>
      <c r="K194" s="9">
        <v>15.900018737513241</v>
      </c>
      <c r="L194" s="22">
        <v>816.4649561946494</v>
      </c>
      <c r="M194" s="22">
        <v>825.81484621220557</v>
      </c>
      <c r="N194" s="22">
        <v>645.64960250729723</v>
      </c>
    </row>
    <row r="195" spans="2:14" x14ac:dyDescent="0.25">
      <c r="B195" s="37">
        <v>191</v>
      </c>
      <c r="D195" s="9">
        <v>15.463046013135438</v>
      </c>
      <c r="E195" s="9">
        <v>16.099678075947622</v>
      </c>
      <c r="F195" s="9">
        <v>799.04261778967259</v>
      </c>
      <c r="G195" s="9">
        <v>831.94015619227218</v>
      </c>
      <c r="H195" s="9">
        <v>3060.2440823409684</v>
      </c>
      <c r="I195" s="24"/>
      <c r="J195" s="9">
        <v>15.805515818859897</v>
      </c>
      <c r="K195" s="9">
        <v>15.986455044008835</v>
      </c>
      <c r="L195" s="22">
        <v>816.73951721346884</v>
      </c>
      <c r="M195" s="22">
        <v>826.08943132489469</v>
      </c>
      <c r="N195" s="22">
        <v>648.94539907500996</v>
      </c>
    </row>
    <row r="196" spans="2:14" x14ac:dyDescent="0.25">
      <c r="B196" s="37">
        <v>192</v>
      </c>
      <c r="D196" s="9">
        <v>15.539420135548568</v>
      </c>
      <c r="E196" s="9">
        <v>16.179419607201822</v>
      </c>
      <c r="F196" s="9">
        <v>798.9336987577118</v>
      </c>
      <c r="G196" s="9">
        <v>831.83821775718263</v>
      </c>
      <c r="H196" s="9">
        <v>3076.4309720385959</v>
      </c>
      <c r="I196" s="24"/>
      <c r="J196" s="9">
        <v>15.886741405647934</v>
      </c>
      <c r="K196" s="9">
        <v>16.068600306901999</v>
      </c>
      <c r="L196" s="22">
        <v>816.79064995391013</v>
      </c>
      <c r="M196" s="22">
        <v>826.14062590948299</v>
      </c>
      <c r="N196" s="22">
        <v>652.24383600470026</v>
      </c>
    </row>
    <row r="197" spans="2:14" x14ac:dyDescent="0.25">
      <c r="B197" s="37">
        <v>193</v>
      </c>
      <c r="D197" s="9">
        <v>15.615244925186349</v>
      </c>
      <c r="E197" s="9">
        <v>16.258471886709881</v>
      </c>
      <c r="F197" s="9">
        <v>798.79777327411171</v>
      </c>
      <c r="G197" s="9">
        <v>831.70204515947489</v>
      </c>
      <c r="H197" s="9">
        <v>3091.945281407</v>
      </c>
      <c r="I197" s="24"/>
      <c r="J197" s="9">
        <v>15.962524031621941</v>
      </c>
      <c r="K197" s="9">
        <v>16.145301328075405</v>
      </c>
      <c r="L197" s="22">
        <v>816.56283416521148</v>
      </c>
      <c r="M197" s="22">
        <v>825.91280581865624</v>
      </c>
      <c r="N197" s="22">
        <v>655.53769630696343</v>
      </c>
    </row>
    <row r="198" spans="2:14" x14ac:dyDescent="0.25">
      <c r="B198" s="37">
        <v>194</v>
      </c>
      <c r="D198" s="9">
        <v>15.691060936812335</v>
      </c>
      <c r="E198" s="9">
        <v>16.337513201972218</v>
      </c>
      <c r="F198" s="9">
        <v>798.66276025139496</v>
      </c>
      <c r="G198" s="9">
        <v>831.56667621619056</v>
      </c>
      <c r="H198" s="9">
        <v>3107.449081707764</v>
      </c>
      <c r="I198" s="24"/>
      <c r="J198" s="9">
        <v>16.04871322545948</v>
      </c>
      <c r="K198" s="9">
        <v>16.232410444346101</v>
      </c>
      <c r="L198" s="22">
        <v>816.86698271993555</v>
      </c>
      <c r="M198" s="22">
        <v>826.21702784928027</v>
      </c>
      <c r="N198" s="22">
        <v>658.8370133573128</v>
      </c>
    </row>
    <row r="199" spans="2:14" x14ac:dyDescent="0.25">
      <c r="B199" s="37">
        <v>195</v>
      </c>
    </row>
    <row r="200" spans="2:14" x14ac:dyDescent="0.25">
      <c r="B200" s="37">
        <v>196</v>
      </c>
    </row>
    <row r="201" spans="2:14" x14ac:dyDescent="0.25">
      <c r="B201" s="37">
        <v>197</v>
      </c>
    </row>
    <row r="202" spans="2:14" x14ac:dyDescent="0.25">
      <c r="B202" s="37">
        <v>198</v>
      </c>
    </row>
    <row r="203" spans="2:14" x14ac:dyDescent="0.25">
      <c r="B203" s="37">
        <v>199</v>
      </c>
    </row>
    <row r="204" spans="2:14" x14ac:dyDescent="0.25">
      <c r="B204" s="37">
        <v>200</v>
      </c>
    </row>
    <row r="205" spans="2:14" x14ac:dyDescent="0.25">
      <c r="B205" s="37">
        <v>201</v>
      </c>
    </row>
    <row r="206" spans="2:14" x14ac:dyDescent="0.25">
      <c r="B206" s="37">
        <v>202</v>
      </c>
    </row>
    <row r="207" spans="2:14" x14ac:dyDescent="0.25">
      <c r="B207" s="37">
        <v>203</v>
      </c>
    </row>
    <row r="208" spans="2:14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mergeCells count="1">
    <mergeCell ref="Q28:S28"/>
  </mergeCells>
  <conditionalFormatting sqref="E8:E198">
    <cfRule type="cellIs" dxfId="7" priority="3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3347-540C-4F72-8C72-B13897436AB5}">
  <sheetPr codeName="Sheet9">
    <tabColor theme="6" tint="0.39997558519241921"/>
  </sheetPr>
  <dimension ref="A1:AF354"/>
  <sheetViews>
    <sheetView topLeftCell="Y1" zoomScale="70" zoomScaleNormal="70" workbookViewId="0">
      <selection activeCell="Z36" sqref="Z31:BD36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>
        <v>50.552251558714275</v>
      </c>
      <c r="B1">
        <v>53.485478115242707</v>
      </c>
      <c r="C1">
        <v>331.79499237068609</v>
      </c>
      <c r="D1">
        <v>351.04695154038751</v>
      </c>
      <c r="E1">
        <v>15396.419190694975</v>
      </c>
      <c r="F1"/>
    </row>
    <row r="2" spans="1:29" x14ac:dyDescent="0.25">
      <c r="A2">
        <v>59.475920641109276</v>
      </c>
      <c r="B2">
        <v>60.520441841502908</v>
      </c>
      <c r="C2">
        <v>390.36466283675617</v>
      </c>
      <c r="D2">
        <v>397.22028040134876</v>
      </c>
      <c r="E2">
        <v>4585.5736746485964</v>
      </c>
      <c r="F2"/>
    </row>
    <row r="3" spans="1:29" x14ac:dyDescent="0.25">
      <c r="A3">
        <v>42.141226018169291</v>
      </c>
      <c r="B3">
        <v>43.026796342332922</v>
      </c>
      <c r="C3">
        <v>276.59001002062303</v>
      </c>
      <c r="D3">
        <v>282.40236832099089</v>
      </c>
      <c r="E3">
        <v>3887.8870227087909</v>
      </c>
      <c r="F3"/>
    </row>
    <row r="4" spans="1:29" ht="15.75" thickBot="1" x14ac:dyDescent="0.3">
      <c r="A4">
        <v>37.483692033401248</v>
      </c>
      <c r="B4">
        <v>33.179310800573127</v>
      </c>
      <c r="C4">
        <v>149.68036753113449</v>
      </c>
      <c r="D4">
        <v>217.76931461014382</v>
      </c>
      <c r="E4">
        <v>59515.535999999935</v>
      </c>
      <c r="F4"/>
    </row>
    <row r="5" spans="1:29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41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>
        <v>70</v>
      </c>
      <c r="U7" s="39">
        <v>16</v>
      </c>
      <c r="V7" s="26">
        <v>10</v>
      </c>
      <c r="W7" s="26">
        <v>7</v>
      </c>
      <c r="X7" s="26">
        <v>5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</row>
    <row r="8" spans="1:29" x14ac:dyDescent="0.25">
      <c r="B8" s="37">
        <v>301</v>
      </c>
      <c r="C8" s="24"/>
      <c r="D8" s="9">
        <v>29.737367067618163</v>
      </c>
      <c r="E8" s="9">
        <v>31.428361907679143</v>
      </c>
      <c r="F8" s="9">
        <v>335.24004076143598</v>
      </c>
      <c r="G8" s="9">
        <v>354.30323414437413</v>
      </c>
      <c r="H8" s="9">
        <v>8875.9817576773949</v>
      </c>
      <c r="I8" s="24"/>
      <c r="J8" s="9">
        <v>24.534833716574365</v>
      </c>
      <c r="K8" s="9">
        <v>25.050417212847581</v>
      </c>
      <c r="L8" s="22">
        <v>276.59001002062274</v>
      </c>
      <c r="M8" s="22">
        <v>282.4023683209906</v>
      </c>
      <c r="N8" s="22">
        <v>2263.5473768575343</v>
      </c>
      <c r="O8" s="21"/>
      <c r="P8" s="42">
        <v>2</v>
      </c>
      <c r="Q8" s="39">
        <v>25</v>
      </c>
      <c r="R8" s="39"/>
      <c r="S8" s="39">
        <v>160</v>
      </c>
      <c r="T8" s="39">
        <v>25</v>
      </c>
      <c r="U8" s="39">
        <v>11</v>
      </c>
      <c r="V8" s="26">
        <v>8</v>
      </c>
      <c r="W8" s="26">
        <v>6</v>
      </c>
      <c r="X8" s="26">
        <v>5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</row>
    <row r="9" spans="1:29" x14ac:dyDescent="0.25">
      <c r="B9" s="37">
        <v>302</v>
      </c>
      <c r="C9" s="24"/>
      <c r="D9" s="9">
        <v>29.832872105787619</v>
      </c>
      <c r="E9" s="9">
        <v>31.529422629800287</v>
      </c>
      <c r="F9" s="9">
        <v>335.2030719585303</v>
      </c>
      <c r="G9" s="9">
        <v>354.26556602096332</v>
      </c>
      <c r="H9" s="9">
        <v>8905.1433779486724</v>
      </c>
      <c r="I9" s="24"/>
      <c r="J9" s="9">
        <v>24.616344792044714</v>
      </c>
      <c r="K9" s="9">
        <v>25.133641190298903</v>
      </c>
      <c r="L9" s="22">
        <v>276.59001002062286</v>
      </c>
      <c r="M9" s="22">
        <v>282.40236832099072</v>
      </c>
      <c r="N9" s="22">
        <v>2271.0674678105511</v>
      </c>
      <c r="O9" s="21"/>
      <c r="P9" s="42">
        <v>3</v>
      </c>
      <c r="Q9" s="39">
        <v>35</v>
      </c>
      <c r="R9" s="39"/>
      <c r="S9" s="39">
        <v>75</v>
      </c>
      <c r="T9" s="39">
        <v>21</v>
      </c>
      <c r="U9" s="39">
        <v>11</v>
      </c>
      <c r="V9" s="26">
        <v>8</v>
      </c>
      <c r="W9" s="26">
        <v>6</v>
      </c>
      <c r="X9" s="26">
        <v>5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</row>
    <row r="10" spans="1:29" x14ac:dyDescent="0.25">
      <c r="B10" s="37">
        <v>303</v>
      </c>
      <c r="C10" s="24"/>
      <c r="D10" s="9">
        <v>29.929700643697647</v>
      </c>
      <c r="E10" s="9">
        <v>31.632101315669797</v>
      </c>
      <c r="F10" s="9">
        <v>335.18116897924386</v>
      </c>
      <c r="G10" s="9">
        <v>354.24626602433676</v>
      </c>
      <c r="H10" s="9">
        <v>8935.8506310625307</v>
      </c>
      <c r="I10" s="24"/>
      <c r="J10" s="9">
        <v>24.697855867515056</v>
      </c>
      <c r="K10" s="9">
        <v>25.216865167750218</v>
      </c>
      <c r="L10" s="22">
        <v>276.59001002062286</v>
      </c>
      <c r="M10" s="22">
        <v>282.40236832099066</v>
      </c>
      <c r="N10" s="22">
        <v>2278.5875587635669</v>
      </c>
      <c r="O10" s="21"/>
      <c r="P10" s="43"/>
      <c r="Q10" s="39">
        <v>50</v>
      </c>
      <c r="R10" s="39"/>
      <c r="S10" s="39">
        <v>51</v>
      </c>
      <c r="T10" s="39">
        <v>19</v>
      </c>
      <c r="U10" s="39">
        <v>10</v>
      </c>
      <c r="V10" s="26">
        <v>8</v>
      </c>
      <c r="W10" s="26">
        <v>6</v>
      </c>
      <c r="X10" s="26">
        <v>5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304</v>
      </c>
      <c r="C11" s="21"/>
      <c r="D11" s="9">
        <v>30.02519680341128</v>
      </c>
      <c r="E11" s="9">
        <v>31.733151265675875</v>
      </c>
      <c r="F11" s="9">
        <v>335.14453794702763</v>
      </c>
      <c r="G11" s="9">
        <v>354.20891287312963</v>
      </c>
      <c r="H11" s="9">
        <v>8965.0023115727563</v>
      </c>
      <c r="I11" s="24"/>
      <c r="J11" s="9">
        <v>24.779366942985394</v>
      </c>
      <c r="K11" s="9">
        <v>25.300089145201543</v>
      </c>
      <c r="L11" s="22">
        <v>276.59001002062257</v>
      </c>
      <c r="M11" s="22">
        <v>282.40236832099055</v>
      </c>
      <c r="N11" s="22">
        <v>2286.1076497165836</v>
      </c>
      <c r="O11" s="21"/>
      <c r="P11" s="43"/>
      <c r="Q11" s="39">
        <v>75</v>
      </c>
      <c r="R11" s="39"/>
      <c r="S11" s="39">
        <v>40</v>
      </c>
      <c r="T11" s="39">
        <v>17</v>
      </c>
      <c r="U11" s="39">
        <v>9</v>
      </c>
      <c r="V11" s="26">
        <v>7</v>
      </c>
      <c r="W11" s="26">
        <v>6</v>
      </c>
      <c r="X11" s="26">
        <v>5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305</v>
      </c>
      <c r="C12" s="21"/>
      <c r="D12" s="9">
        <v>30.121114144354419</v>
      </c>
      <c r="E12" s="9">
        <v>31.834716133042594</v>
      </c>
      <c r="F12" s="9">
        <v>335.11283297534993</v>
      </c>
      <c r="G12" s="9">
        <v>354.17753338016945</v>
      </c>
      <c r="H12" s="9">
        <v>8994.6460102547444</v>
      </c>
      <c r="I12" s="24"/>
      <c r="J12" s="9">
        <v>24.86087801845574</v>
      </c>
      <c r="K12" s="9">
        <v>25.383313122652876</v>
      </c>
      <c r="L12" s="22">
        <v>276.59001002062269</v>
      </c>
      <c r="M12" s="22">
        <v>282.40236832099083</v>
      </c>
      <c r="N12" s="22">
        <v>2293.627740669594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306</v>
      </c>
      <c r="C13" s="21"/>
      <c r="D13" s="9">
        <v>30.218120877404758</v>
      </c>
      <c r="E13" s="9">
        <v>31.9376127808959</v>
      </c>
      <c r="F13" s="9">
        <v>335.09341566326123</v>
      </c>
      <c r="G13" s="9">
        <v>354.16112730171091</v>
      </c>
      <c r="H13" s="9">
        <v>9025.5619983505585</v>
      </c>
      <c r="I13" s="24"/>
      <c r="J13" s="9">
        <v>24.942389093926096</v>
      </c>
      <c r="K13" s="9">
        <v>25.466537100104183</v>
      </c>
      <c r="L13" s="22">
        <v>276.59001002062274</v>
      </c>
      <c r="M13" s="22">
        <v>282.4023683209906</v>
      </c>
      <c r="N13" s="22">
        <v>2301.1478316226107</v>
      </c>
      <c r="O13" s="21"/>
      <c r="P13" s="21"/>
      <c r="Q13" s="39">
        <v>10</v>
      </c>
    </row>
    <row r="14" spans="1:29" x14ac:dyDescent="0.25">
      <c r="B14" s="37">
        <v>307</v>
      </c>
      <c r="C14" s="21"/>
      <c r="D14" s="9">
        <v>30.313803761144769</v>
      </c>
      <c r="E14" s="9">
        <v>32.038891115431085</v>
      </c>
      <c r="F14" s="9">
        <v>335.05949229737723</v>
      </c>
      <c r="G14" s="9">
        <v>354.12694083172016</v>
      </c>
      <c r="H14" s="9">
        <v>9054.9323536037919</v>
      </c>
      <c r="I14" s="24"/>
      <c r="J14" s="9">
        <v>25.023900169396445</v>
      </c>
      <c r="K14" s="9">
        <v>25.549761077555502</v>
      </c>
      <c r="L14" s="22">
        <v>276.5900100206228</v>
      </c>
      <c r="M14" s="22">
        <v>282.4023683209906</v>
      </c>
      <c r="N14" s="22">
        <v>2308.667922575627</v>
      </c>
      <c r="O14" s="21"/>
      <c r="P14" s="21"/>
      <c r="Q14" s="39">
        <v>25</v>
      </c>
    </row>
    <row r="15" spans="1:29" x14ac:dyDescent="0.25">
      <c r="B15" s="37">
        <v>308</v>
      </c>
      <c r="C15" s="21"/>
      <c r="D15" s="9">
        <v>30.410146162728044</v>
      </c>
      <c r="E15" s="9">
        <v>32.140975726398615</v>
      </c>
      <c r="F15" s="9">
        <v>335.0330552182192</v>
      </c>
      <c r="G15" s="9">
        <v>354.10185921789548</v>
      </c>
      <c r="H15" s="9">
        <v>9085.073040338053</v>
      </c>
      <c r="I15" s="24"/>
      <c r="J15" s="9">
        <v>25.105411244866794</v>
      </c>
      <c r="K15" s="9">
        <v>25.632985055006827</v>
      </c>
      <c r="L15" s="22">
        <v>276.59001002062291</v>
      </c>
      <c r="M15" s="22">
        <v>282.40236832099077</v>
      </c>
      <c r="N15" s="22">
        <v>2316.1880135286424</v>
      </c>
      <c r="O15" s="21"/>
      <c r="P15" s="21"/>
      <c r="Q15" s="39">
        <v>35</v>
      </c>
    </row>
    <row r="16" spans="1:29" x14ac:dyDescent="0.25">
      <c r="B16" s="37">
        <v>309</v>
      </c>
      <c r="C16" s="21"/>
      <c r="D16" s="9">
        <v>30.505828683868483</v>
      </c>
      <c r="E16" s="9">
        <v>32.242253698334238</v>
      </c>
      <c r="F16" s="9">
        <v>334.99954278040775</v>
      </c>
      <c r="G16" s="9">
        <v>354.06808184376695</v>
      </c>
      <c r="H16" s="9">
        <v>9114.4433955912846</v>
      </c>
      <c r="I16" s="24"/>
      <c r="J16" s="9">
        <v>25.186922320337146</v>
      </c>
      <c r="K16" s="9">
        <v>25.716209032458153</v>
      </c>
      <c r="L16" s="22">
        <v>276.59001002062291</v>
      </c>
      <c r="M16" s="22">
        <v>282.40236832099077</v>
      </c>
      <c r="N16" s="22">
        <v>2323.70810448166</v>
      </c>
      <c r="O16" s="21"/>
      <c r="P16" s="21"/>
      <c r="Q16" s="39">
        <v>50</v>
      </c>
    </row>
    <row r="17" spans="2:29" ht="15.75" thickBot="1" x14ac:dyDescent="0.3">
      <c r="B17" s="37">
        <v>310</v>
      </c>
      <c r="C17" s="21"/>
      <c r="D17" s="9">
        <v>30.602230303097144</v>
      </c>
      <c r="E17" s="9">
        <v>32.344410782561674</v>
      </c>
      <c r="F17" s="9">
        <v>334.97411784900873</v>
      </c>
      <c r="G17" s="9">
        <v>354.04414521179643</v>
      </c>
      <c r="H17" s="9">
        <v>9144.6536606528589</v>
      </c>
      <c r="I17" s="24"/>
      <c r="J17" s="9">
        <v>25.268433395807481</v>
      </c>
      <c r="K17" s="9">
        <v>25.799433009909475</v>
      </c>
      <c r="L17" s="22">
        <v>276.59001002062274</v>
      </c>
      <c r="M17" s="22">
        <v>282.40236832099072</v>
      </c>
      <c r="N17" s="22">
        <v>2331.2281954346695</v>
      </c>
      <c r="O17" s="21"/>
      <c r="P17" s="21"/>
      <c r="Q17" s="39">
        <v>75</v>
      </c>
    </row>
    <row r="18" spans="2:29" ht="15.75" thickBot="1" x14ac:dyDescent="0.3">
      <c r="B18" s="37">
        <v>311</v>
      </c>
      <c r="C18" s="21"/>
      <c r="D18" s="9">
        <v>30.698516823552673</v>
      </c>
      <c r="E18" s="9">
        <v>32.446427203616572</v>
      </c>
      <c r="F18" s="9">
        <v>334.94760059396231</v>
      </c>
      <c r="G18" s="9">
        <v>354.01882775522068</v>
      </c>
      <c r="H18" s="9">
        <v>9174.7297389403248</v>
      </c>
      <c r="I18" s="24"/>
      <c r="J18" s="9">
        <v>25.349944471277844</v>
      </c>
      <c r="K18" s="9">
        <v>25.882656987360793</v>
      </c>
      <c r="L18" s="22">
        <v>276.59001002062291</v>
      </c>
      <c r="M18" s="22">
        <v>282.40236832099066</v>
      </c>
      <c r="N18" s="22">
        <v>2338.7482863876862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312</v>
      </c>
      <c r="C19" s="21"/>
      <c r="D19" s="9">
        <v>30.795394750167706</v>
      </c>
      <c r="E19" s="9">
        <v>32.549166640146382</v>
      </c>
      <c r="F19" s="9">
        <v>334.92768539656174</v>
      </c>
      <c r="G19" s="9">
        <v>354.00153603524899</v>
      </c>
      <c r="H19" s="9">
        <v>9205.4966306204642</v>
      </c>
      <c r="I19" s="24"/>
      <c r="J19" s="9">
        <v>25.431455546748179</v>
      </c>
      <c r="K19" s="9">
        <v>25.965880964812115</v>
      </c>
      <c r="L19" s="22">
        <v>276.5900100206228</v>
      </c>
      <c r="M19" s="22">
        <v>282.40236832099072</v>
      </c>
      <c r="N19" s="22">
        <v>2346.2683773407039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313</v>
      </c>
      <c r="C20" s="21"/>
      <c r="D20" s="9">
        <v>30.891497891835165</v>
      </c>
      <c r="E20" s="9">
        <v>32.650958968740099</v>
      </c>
      <c r="F20" s="9">
        <v>334.8994978895854</v>
      </c>
      <c r="G20" s="9">
        <v>353.97408706214452</v>
      </c>
      <c r="H20" s="9">
        <v>9235.3590040454419</v>
      </c>
      <c r="I20" s="24"/>
      <c r="J20" s="9">
        <v>25.512966622218521</v>
      </c>
      <c r="K20" s="9">
        <v>26.049104942263437</v>
      </c>
      <c r="L20" s="22">
        <v>276.59001002062274</v>
      </c>
      <c r="M20" s="22">
        <v>282.40236832099072</v>
      </c>
      <c r="N20" s="22">
        <v>2353.7884682937192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314</v>
      </c>
      <c r="C21" s="21"/>
      <c r="D21" s="9">
        <v>30.987358259625029</v>
      </c>
      <c r="E21" s="9">
        <v>32.752454554168636</v>
      </c>
      <c r="F21" s="9">
        <v>334.86886635378539</v>
      </c>
      <c r="G21" s="9">
        <v>353.94360613014214</v>
      </c>
      <c r="H21" s="9">
        <v>9264.9380942806329</v>
      </c>
      <c r="I21" s="24"/>
      <c r="J21" s="9">
        <v>25.594477697688866</v>
      </c>
      <c r="K21" s="9">
        <v>26.132328919714759</v>
      </c>
      <c r="L21" s="22">
        <v>276.59001002062274</v>
      </c>
      <c r="M21" s="22">
        <v>282.40236832099077</v>
      </c>
      <c r="N21" s="22">
        <v>2361.3085592467296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315</v>
      </c>
      <c r="C22" s="21"/>
      <c r="D22" s="9">
        <v>31.083273776154112</v>
      </c>
      <c r="E22" s="9">
        <v>32.854017597121278</v>
      </c>
      <c r="F22" s="9">
        <v>334.83902338388492</v>
      </c>
      <c r="G22" s="9">
        <v>353.91404540201472</v>
      </c>
      <c r="H22" s="9">
        <v>9294.5817929626264</v>
      </c>
      <c r="I22" s="24"/>
      <c r="J22" s="9">
        <v>25.675988773159215</v>
      </c>
      <c r="K22" s="9">
        <v>26.215552897166077</v>
      </c>
      <c r="L22" s="22">
        <v>276.59001002062269</v>
      </c>
      <c r="M22" s="22">
        <v>282.40236832099066</v>
      </c>
      <c r="N22" s="22">
        <v>2368.8286501997463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316</v>
      </c>
      <c r="C23" s="21"/>
      <c r="D23" s="9">
        <v>31.180499952227457</v>
      </c>
      <c r="E23" s="9">
        <v>32.957182923137154</v>
      </c>
      <c r="F23" s="9">
        <v>334.82344345984632</v>
      </c>
      <c r="G23" s="9">
        <v>353.90187745442239</v>
      </c>
      <c r="H23" s="9">
        <v>9325.7562148456254</v>
      </c>
      <c r="I23" s="24"/>
      <c r="J23" s="9">
        <v>25.757499848629568</v>
      </c>
      <c r="K23" s="9">
        <v>26.298776874617399</v>
      </c>
      <c r="L23" s="22">
        <v>276.5900100206228</v>
      </c>
      <c r="M23" s="22">
        <v>282.40236832099072</v>
      </c>
      <c r="N23" s="22">
        <v>2376.3487411527635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317</v>
      </c>
      <c r="C24" s="21"/>
      <c r="D24" s="9">
        <v>31.276742813360247</v>
      </c>
      <c r="E24" s="9">
        <v>33.059146216573275</v>
      </c>
      <c r="F24" s="9">
        <v>334.79743607721309</v>
      </c>
      <c r="G24" s="9">
        <v>353.87691928977165</v>
      </c>
      <c r="H24" s="9">
        <v>9355.7825943278531</v>
      </c>
      <c r="I24" s="24"/>
      <c r="J24" s="9">
        <v>25.839010924099906</v>
      </c>
      <c r="K24" s="9">
        <v>26.382000852068717</v>
      </c>
      <c r="L24" s="22">
        <v>276.59001002062269</v>
      </c>
      <c r="M24" s="22">
        <v>282.40236832099066</v>
      </c>
      <c r="N24" s="22">
        <v>2383.8688321057793</v>
      </c>
      <c r="O24" s="21"/>
    </row>
    <row r="25" spans="2:29" x14ac:dyDescent="0.25">
      <c r="B25" s="37">
        <v>318</v>
      </c>
      <c r="C25" s="21"/>
      <c r="D25" s="9">
        <v>31.373440877987324</v>
      </c>
      <c r="E25" s="9">
        <v>33.161666024271618</v>
      </c>
      <c r="F25" s="9">
        <v>334.77644960112281</v>
      </c>
      <c r="G25" s="9">
        <v>353.85805648921337</v>
      </c>
      <c r="H25" s="9">
        <v>9386.3407510260349</v>
      </c>
      <c r="I25" s="24"/>
      <c r="J25" s="9">
        <v>25.920521999570248</v>
      </c>
      <c r="K25" s="9">
        <v>26.465224829520039</v>
      </c>
      <c r="L25" s="22">
        <v>276.59001002062257</v>
      </c>
      <c r="M25" s="22">
        <v>282.4023683209906</v>
      </c>
      <c r="N25" s="22">
        <v>2391.3889230587952</v>
      </c>
      <c r="O25" s="21"/>
      <c r="U25" s="29"/>
    </row>
    <row r="26" spans="2:29" x14ac:dyDescent="0.25">
      <c r="B26" s="37">
        <v>319</v>
      </c>
      <c r="C26" s="21"/>
      <c r="D26" s="9">
        <v>31.468764097196708</v>
      </c>
      <c r="E26" s="9">
        <v>33.262505160589178</v>
      </c>
      <c r="F26" s="9">
        <v>334.74097013341583</v>
      </c>
      <c r="G26" s="9">
        <v>353.82143423660023</v>
      </c>
      <c r="H26" s="9">
        <v>9415.2936363153476</v>
      </c>
      <c r="I26" s="24"/>
      <c r="J26" s="9">
        <v>26.002033075040604</v>
      </c>
      <c r="K26" s="9">
        <v>26.548448806971361</v>
      </c>
      <c r="L26" s="22">
        <v>276.59001002062291</v>
      </c>
      <c r="M26" s="22">
        <v>282.40236832099083</v>
      </c>
      <c r="N26" s="22">
        <v>2398.9090140118046</v>
      </c>
      <c r="O26" s="21"/>
    </row>
    <row r="27" spans="2:29" x14ac:dyDescent="0.25">
      <c r="B27" s="37">
        <v>320</v>
      </c>
      <c r="C27" s="21"/>
      <c r="D27" s="9">
        <v>31.565163885495672</v>
      </c>
      <c r="E27" s="9">
        <v>33.364660413886888</v>
      </c>
      <c r="F27" s="9">
        <v>334.71712835545873</v>
      </c>
      <c r="G27" s="9">
        <v>353.79899698296475</v>
      </c>
      <c r="H27" s="9">
        <v>9445.5039013769256</v>
      </c>
      <c r="I27" s="24"/>
      <c r="J27" s="9">
        <v>26.083544150510932</v>
      </c>
      <c r="K27" s="9">
        <v>26.63167278442268</v>
      </c>
      <c r="L27" s="22">
        <v>276.59001002062263</v>
      </c>
      <c r="M27" s="22">
        <v>282.40236832099077</v>
      </c>
      <c r="N27" s="22">
        <v>2406.4291049648223</v>
      </c>
      <c r="O27" s="21"/>
    </row>
    <row r="28" spans="2:29" x14ac:dyDescent="0.25">
      <c r="B28" s="37">
        <v>321</v>
      </c>
      <c r="C28" s="21"/>
      <c r="D28" s="9">
        <v>31.662231665019068</v>
      </c>
      <c r="E28" s="9">
        <v>33.467632310657372</v>
      </c>
      <c r="F28" s="9">
        <v>334.70049643950119</v>
      </c>
      <c r="G28" s="9">
        <v>353.78533223883437</v>
      </c>
      <c r="H28" s="9">
        <v>9476.4944376805852</v>
      </c>
      <c r="I28" s="24"/>
      <c r="J28" s="9">
        <v>26.165055225981295</v>
      </c>
      <c r="K28" s="9">
        <v>26.714896761874012</v>
      </c>
      <c r="L28" s="22">
        <v>276.5900100206228</v>
      </c>
      <c r="M28" s="22">
        <v>282.40236832099089</v>
      </c>
      <c r="N28" s="22">
        <v>2413.949195917839</v>
      </c>
      <c r="O28" s="21"/>
    </row>
    <row r="29" spans="2:29" x14ac:dyDescent="0.25">
      <c r="B29" s="37">
        <v>322</v>
      </c>
      <c r="C29" s="21"/>
      <c r="D29" s="9">
        <v>31.757958661497053</v>
      </c>
      <c r="E29" s="9">
        <v>33.568965173056206</v>
      </c>
      <c r="F29" s="9">
        <v>334.66983846691494</v>
      </c>
      <c r="G29" s="9">
        <v>353.75447999398034</v>
      </c>
      <c r="H29" s="9">
        <v>9505.9194616195691</v>
      </c>
      <c r="I29" s="24"/>
      <c r="J29" s="9">
        <v>26.246566301451644</v>
      </c>
      <c r="K29" s="9">
        <v>26.798120739325334</v>
      </c>
      <c r="L29" s="22">
        <v>276.5900100206228</v>
      </c>
      <c r="M29" s="22">
        <v>282.40236832099089</v>
      </c>
      <c r="N29" s="22">
        <v>2421.4692868708557</v>
      </c>
      <c r="O29" s="21"/>
    </row>
    <row r="30" spans="2:29" x14ac:dyDescent="0.25">
      <c r="B30" s="37">
        <v>323</v>
      </c>
      <c r="C30" s="21"/>
      <c r="D30" s="9">
        <v>31.855417610304325</v>
      </c>
      <c r="E30" s="9">
        <v>33.672415347434395</v>
      </c>
      <c r="F30" s="9">
        <v>334.65756537803355</v>
      </c>
      <c r="G30" s="9">
        <v>353.74606223731348</v>
      </c>
      <c r="H30" s="9">
        <v>9537.3672269313192</v>
      </c>
      <c r="I30" s="24"/>
      <c r="J30" s="9">
        <v>26.328077376922</v>
      </c>
      <c r="K30" s="9">
        <v>26.881344716776649</v>
      </c>
      <c r="L30" s="22">
        <v>276.59001002062291</v>
      </c>
      <c r="M30" s="22">
        <v>282.40236832099077</v>
      </c>
      <c r="N30" s="22">
        <v>2428.9893778238652</v>
      </c>
      <c r="O30" s="21"/>
    </row>
    <row r="31" spans="2:29" x14ac:dyDescent="0.25">
      <c r="B31" s="37">
        <v>324</v>
      </c>
      <c r="C31" s="21"/>
      <c r="D31" s="9">
        <v>31.950284572809331</v>
      </c>
      <c r="E31" s="9">
        <v>33.772696916279635</v>
      </c>
      <c r="F31" s="9">
        <v>334.61822194183264</v>
      </c>
      <c r="G31" s="9">
        <v>353.7045113495912</v>
      </c>
      <c r="H31" s="9">
        <v>9565.7883350047032</v>
      </c>
      <c r="I31" s="24"/>
      <c r="J31" s="9">
        <v>26.409588452392349</v>
      </c>
      <c r="K31" s="9">
        <v>26.96456869422796</v>
      </c>
      <c r="L31" s="22">
        <v>276.5900100206228</v>
      </c>
      <c r="M31" s="22">
        <v>282.4023683209906</v>
      </c>
      <c r="N31" s="22">
        <v>2436.5094687768801</v>
      </c>
      <c r="O31" s="21"/>
    </row>
    <row r="32" spans="2:29" x14ac:dyDescent="0.25">
      <c r="B32" s="37">
        <v>325</v>
      </c>
      <c r="C32" s="21"/>
      <c r="D32" s="9">
        <v>32.046377039960689</v>
      </c>
      <c r="E32" s="9">
        <v>33.874476676698052</v>
      </c>
      <c r="F32" s="9">
        <v>334.59191594840189</v>
      </c>
      <c r="G32" s="9">
        <v>353.67885857651254</v>
      </c>
      <c r="H32" s="9">
        <v>9595.6407686686416</v>
      </c>
      <c r="I32" s="24"/>
      <c r="J32" s="9">
        <v>26.491099527862691</v>
      </c>
      <c r="K32" s="9">
        <v>27.047792671679282</v>
      </c>
      <c r="L32" s="22">
        <v>276.5900100206228</v>
      </c>
      <c r="M32" s="22">
        <v>282.4023683209906</v>
      </c>
      <c r="N32" s="22">
        <v>2444.0295597298982</v>
      </c>
      <c r="O32" s="21"/>
    </row>
    <row r="33" spans="2:15" x14ac:dyDescent="0.25">
      <c r="B33" s="37">
        <v>326</v>
      </c>
      <c r="C33" s="21"/>
      <c r="D33" s="9">
        <v>32.144205690851557</v>
      </c>
      <c r="E33" s="9">
        <v>33.978378927335648</v>
      </c>
      <c r="F33" s="9">
        <v>334.58384299743648</v>
      </c>
      <c r="G33" s="9">
        <v>353.67545584013777</v>
      </c>
      <c r="H33" s="9">
        <v>9627.5209135858695</v>
      </c>
      <c r="I33" s="24"/>
      <c r="J33" s="9">
        <v>26.572610603333036</v>
      </c>
      <c r="K33" s="9">
        <v>27.131016649130601</v>
      </c>
      <c r="L33" s="22">
        <v>276.59001002062291</v>
      </c>
      <c r="M33" s="22">
        <v>282.40236832099077</v>
      </c>
      <c r="N33" s="22">
        <v>2451.5496506829154</v>
      </c>
      <c r="O33" s="21"/>
    </row>
    <row r="34" spans="2:15" x14ac:dyDescent="0.25">
      <c r="B34" s="37">
        <v>327</v>
      </c>
      <c r="C34" s="21"/>
      <c r="D34" s="9">
        <v>32.239842428791043</v>
      </c>
      <c r="E34" s="9">
        <v>34.079601647774254</v>
      </c>
      <c r="F34" s="9">
        <v>334.55307392604902</v>
      </c>
      <c r="G34" s="9">
        <v>353.64426841169467</v>
      </c>
      <c r="H34" s="9">
        <v>9656.8415700338846</v>
      </c>
      <c r="I34" s="24"/>
      <c r="J34" s="9">
        <v>26.654121678803378</v>
      </c>
      <c r="K34" s="9">
        <v>27.214240626581937</v>
      </c>
      <c r="L34" s="22">
        <v>276.59001002062269</v>
      </c>
      <c r="M34" s="22">
        <v>282.40236832099072</v>
      </c>
      <c r="N34" s="22">
        <v>2459.0697416359308</v>
      </c>
      <c r="O34" s="21"/>
    </row>
    <row r="35" spans="2:15" x14ac:dyDescent="0.25">
      <c r="B35" s="37">
        <v>328</v>
      </c>
      <c r="C35" s="21"/>
      <c r="D35" s="9">
        <v>32.33635993415507</v>
      </c>
      <c r="E35" s="9">
        <v>34.181901129366032</v>
      </c>
      <c r="F35" s="9">
        <v>334.53160433574249</v>
      </c>
      <c r="G35" s="9">
        <v>353.62441064290852</v>
      </c>
      <c r="H35" s="9">
        <v>9687.1909917501016</v>
      </c>
      <c r="I35" s="24"/>
      <c r="J35" s="9">
        <v>26.73563275427373</v>
      </c>
      <c r="K35" s="9">
        <v>27.297464604033252</v>
      </c>
      <c r="L35" s="22">
        <v>276.5900100206228</v>
      </c>
      <c r="M35" s="22">
        <v>282.40236832099072</v>
      </c>
      <c r="N35" s="22">
        <v>2466.5898325889407</v>
      </c>
      <c r="O35" s="21"/>
    </row>
    <row r="36" spans="2:15" x14ac:dyDescent="0.25">
      <c r="B36" s="37">
        <v>329</v>
      </c>
      <c r="C36" s="21"/>
      <c r="D36" s="9">
        <v>32.43221762086295</v>
      </c>
      <c r="E36" s="9">
        <v>34.283394033712597</v>
      </c>
      <c r="F36" s="9">
        <v>334.5034599395334</v>
      </c>
      <c r="G36" s="9">
        <v>353.59635461283278</v>
      </c>
      <c r="H36" s="9">
        <v>9716.7700819852853</v>
      </c>
      <c r="I36" s="24"/>
      <c r="J36" s="9">
        <v>26.817143829744072</v>
      </c>
      <c r="K36" s="9">
        <v>27.38068858148457</v>
      </c>
      <c r="L36" s="22">
        <v>276.59001002062274</v>
      </c>
      <c r="M36" s="22">
        <v>282.40236832099072</v>
      </c>
      <c r="N36" s="22">
        <v>2474.1099235419574</v>
      </c>
      <c r="O36" s="21"/>
    </row>
    <row r="37" spans="2:15" x14ac:dyDescent="0.25">
      <c r="B37" s="37">
        <v>330</v>
      </c>
      <c r="C37" s="21"/>
      <c r="D37" s="9">
        <v>32.528534750510126</v>
      </c>
      <c r="E37" s="9">
        <v>34.385448638596003</v>
      </c>
      <c r="F37" s="9">
        <v>334.48021041586179</v>
      </c>
      <c r="G37" s="9">
        <v>353.57424440094195</v>
      </c>
      <c r="H37" s="9">
        <v>9746.8859193169355</v>
      </c>
      <c r="I37" s="24"/>
      <c r="J37" s="9">
        <v>26.898654905214425</v>
      </c>
      <c r="K37" s="9">
        <v>27.46391255893591</v>
      </c>
      <c r="L37" s="22">
        <v>276.59001002062286</v>
      </c>
      <c r="M37" s="22">
        <v>282.40236832099094</v>
      </c>
      <c r="N37" s="22">
        <v>2481.6300144949741</v>
      </c>
      <c r="O37" s="21"/>
    </row>
    <row r="38" spans="2:15" x14ac:dyDescent="0.25">
      <c r="B38" s="37">
        <v>331</v>
      </c>
      <c r="D38" s="9">
        <v>32.62495809473802</v>
      </c>
      <c r="E38" s="9">
        <v>34.487633128800319</v>
      </c>
      <c r="F38" s="9">
        <v>334.45819024264432</v>
      </c>
      <c r="G38" s="9">
        <v>353.55359931852951</v>
      </c>
      <c r="H38" s="9">
        <v>9777.126003661655</v>
      </c>
      <c r="I38" s="24"/>
      <c r="J38" s="9">
        <v>26.980165980684763</v>
      </c>
      <c r="K38" s="9">
        <v>27.547136536387221</v>
      </c>
      <c r="L38" s="22">
        <v>276.59001002062274</v>
      </c>
      <c r="M38" s="22">
        <v>282.40236832099077</v>
      </c>
      <c r="N38" s="22">
        <v>2489.1501054479918</v>
      </c>
    </row>
    <row r="39" spans="2:15" x14ac:dyDescent="0.25">
      <c r="B39" s="37">
        <v>332</v>
      </c>
      <c r="D39" s="9">
        <v>32.720870579209844</v>
      </c>
      <c r="E39" s="9">
        <v>34.589193139695702</v>
      </c>
      <c r="F39" s="9">
        <v>334.43108136303368</v>
      </c>
      <c r="G39" s="9">
        <v>353.52669597162657</v>
      </c>
      <c r="H39" s="9">
        <v>9806.7697023436358</v>
      </c>
      <c r="I39" s="24"/>
      <c r="J39" s="9">
        <v>27.061677056155119</v>
      </c>
      <c r="K39" s="9">
        <v>27.630360513838539</v>
      </c>
      <c r="L39" s="22">
        <v>276.5900100206228</v>
      </c>
      <c r="M39" s="22">
        <v>282.40236832099077</v>
      </c>
      <c r="N39" s="22">
        <v>2496.6701964010067</v>
      </c>
    </row>
    <row r="40" spans="2:15" x14ac:dyDescent="0.25">
      <c r="B40" s="37">
        <v>333</v>
      </c>
      <c r="D40" s="9">
        <v>32.818327694272512</v>
      </c>
      <c r="E40" s="9">
        <v>34.692641480329293</v>
      </c>
      <c r="F40" s="9">
        <v>334.41987513776013</v>
      </c>
      <c r="G40" s="9">
        <v>353.5191963506287</v>
      </c>
      <c r="H40" s="9">
        <v>9838.2174676553805</v>
      </c>
      <c r="I40" s="24"/>
      <c r="J40" s="9">
        <v>27.143188131625461</v>
      </c>
      <c r="K40" s="9">
        <v>27.713584491289854</v>
      </c>
      <c r="L40" s="22">
        <v>276.59001002062291</v>
      </c>
      <c r="M40" s="22">
        <v>282.40236832099077</v>
      </c>
      <c r="N40" s="22">
        <v>2504.1902873540171</v>
      </c>
    </row>
    <row r="41" spans="2:15" x14ac:dyDescent="0.25">
      <c r="B41" s="37">
        <v>334</v>
      </c>
      <c r="D41" s="9">
        <v>32.913550411121953</v>
      </c>
      <c r="E41" s="9">
        <v>34.793358337205916</v>
      </c>
      <c r="F41" s="9">
        <v>334.38603559130428</v>
      </c>
      <c r="G41" s="9">
        <v>353.48399106024459</v>
      </c>
      <c r="H41" s="9">
        <v>9867.0560456926778</v>
      </c>
      <c r="I41" s="24"/>
      <c r="J41" s="9">
        <v>27.224699207095821</v>
      </c>
      <c r="K41" s="9">
        <v>27.79680846874118</v>
      </c>
      <c r="L41" s="22">
        <v>276.59001002062286</v>
      </c>
      <c r="M41" s="22">
        <v>282.40236832099072</v>
      </c>
      <c r="N41" s="22">
        <v>2511.7103783070334</v>
      </c>
    </row>
    <row r="42" spans="2:15" x14ac:dyDescent="0.25">
      <c r="B42" s="37">
        <v>335</v>
      </c>
      <c r="D42" s="9">
        <v>33.010424142380202</v>
      </c>
      <c r="E42" s="9">
        <v>34.896093578378931</v>
      </c>
      <c r="F42" s="9">
        <v>334.36912152380552</v>
      </c>
      <c r="G42" s="9">
        <v>353.46944056483562</v>
      </c>
      <c r="H42" s="9">
        <v>9897.8229373728118</v>
      </c>
      <c r="I42" s="24"/>
      <c r="J42" s="9">
        <v>27.306210282566148</v>
      </c>
      <c r="K42" s="9">
        <v>27.880032446192494</v>
      </c>
      <c r="L42" s="22">
        <v>276.5900100206228</v>
      </c>
      <c r="M42" s="22">
        <v>282.40236832099077</v>
      </c>
      <c r="N42" s="22">
        <v>2519.2304692600501</v>
      </c>
    </row>
    <row r="43" spans="2:15" x14ac:dyDescent="0.25">
      <c r="B43" s="37">
        <v>336</v>
      </c>
      <c r="D43" s="9">
        <v>33.107110445903153</v>
      </c>
      <c r="E43" s="9">
        <v>34.998599731313952</v>
      </c>
      <c r="F43" s="9">
        <v>334.35041529291783</v>
      </c>
      <c r="G43" s="9">
        <v>353.45266310559163</v>
      </c>
      <c r="H43" s="9">
        <v>9928.3711543099362</v>
      </c>
      <c r="I43" s="24"/>
      <c r="J43" s="9">
        <v>27.387721358036504</v>
      </c>
      <c r="K43" s="9">
        <v>27.963256423643816</v>
      </c>
      <c r="L43" s="22">
        <v>276.5900100206228</v>
      </c>
      <c r="M43" s="22">
        <v>282.40236832099072</v>
      </c>
      <c r="N43" s="22">
        <v>2526.7505602130664</v>
      </c>
    </row>
    <row r="44" spans="2:15" x14ac:dyDescent="0.25">
      <c r="B44" s="37">
        <v>337</v>
      </c>
      <c r="D44" s="9">
        <v>33.203200788179934</v>
      </c>
      <c r="E44" s="9">
        <v>35.100377366857785</v>
      </c>
      <c r="F44" s="9">
        <v>334.32581929436213</v>
      </c>
      <c r="G44" s="9">
        <v>353.42864971299878</v>
      </c>
      <c r="H44" s="9">
        <v>9958.2235879738855</v>
      </c>
      <c r="I44" s="24"/>
      <c r="J44" s="9">
        <v>27.469232433506846</v>
      </c>
      <c r="K44" s="9">
        <v>28.046480401095145</v>
      </c>
      <c r="L44" s="22">
        <v>276.59001002062286</v>
      </c>
      <c r="M44" s="22">
        <v>282.40236832099083</v>
      </c>
      <c r="N44" s="22">
        <v>2534.2706511660754</v>
      </c>
    </row>
    <row r="45" spans="2:15" x14ac:dyDescent="0.25">
      <c r="B45" s="37">
        <v>338</v>
      </c>
      <c r="D45" s="9">
        <v>33.299261167674196</v>
      </c>
      <c r="E45" s="9">
        <v>35.202118411811874</v>
      </c>
      <c r="F45" s="9">
        <v>334.30106802908074</v>
      </c>
      <c r="G45" s="9">
        <v>353.40441106780344</v>
      </c>
      <c r="H45" s="9">
        <v>9988.0412324741646</v>
      </c>
      <c r="I45" s="24"/>
      <c r="J45" s="9">
        <v>27.550743508977188</v>
      </c>
      <c r="K45" s="9">
        <v>28.129704378546467</v>
      </c>
      <c r="L45" s="22">
        <v>276.59001002062269</v>
      </c>
      <c r="M45" s="22">
        <v>282.40236832099077</v>
      </c>
      <c r="N45" s="22">
        <v>2541.790742119093</v>
      </c>
    </row>
    <row r="46" spans="2:15" x14ac:dyDescent="0.25">
      <c r="B46" s="37">
        <v>339</v>
      </c>
      <c r="D46" s="9">
        <v>33.395878850916695</v>
      </c>
      <c r="E46" s="9">
        <v>35.304540795192693</v>
      </c>
      <c r="F46" s="9">
        <v>334.28204122082263</v>
      </c>
      <c r="G46" s="9">
        <v>353.38713540269265</v>
      </c>
      <c r="H46" s="9">
        <v>10018.509931322924</v>
      </c>
      <c r="I46" s="24"/>
      <c r="J46" s="9">
        <v>27.632254584447534</v>
      </c>
      <c r="K46" s="9">
        <v>28.212928355997779</v>
      </c>
      <c r="L46" s="22">
        <v>276.5900100206228</v>
      </c>
      <c r="M46" s="22">
        <v>282.40236832099077</v>
      </c>
      <c r="N46" s="22">
        <v>2549.3108330721093</v>
      </c>
    </row>
    <row r="47" spans="2:15" x14ac:dyDescent="0.25">
      <c r="B47" s="37">
        <v>340</v>
      </c>
      <c r="D47" s="9">
        <v>33.492206980274702</v>
      </c>
      <c r="E47" s="9">
        <v>35.406609240275756</v>
      </c>
      <c r="F47" s="9">
        <v>334.26023651794122</v>
      </c>
      <c r="G47" s="9">
        <v>353.36642897027224</v>
      </c>
      <c r="H47" s="9">
        <v>10048.640678296137</v>
      </c>
      <c r="I47" s="24"/>
      <c r="J47" s="9">
        <v>27.71376565991789</v>
      </c>
      <c r="K47" s="9">
        <v>28.296152333449115</v>
      </c>
      <c r="L47" s="22">
        <v>276.5900100206228</v>
      </c>
      <c r="M47" s="22">
        <v>282.40236832099077</v>
      </c>
      <c r="N47" s="22">
        <v>2556.8309240251256</v>
      </c>
    </row>
    <row r="48" spans="2:15" x14ac:dyDescent="0.25">
      <c r="B48" s="37">
        <v>341</v>
      </c>
      <c r="D48" s="9">
        <v>33.587854052534631</v>
      </c>
      <c r="E48" s="9">
        <v>35.507845135523638</v>
      </c>
      <c r="F48" s="9">
        <v>334.23178252202456</v>
      </c>
      <c r="G48" s="9">
        <v>353.33755930341977</v>
      </c>
      <c r="H48" s="9">
        <v>10077.976244385716</v>
      </c>
      <c r="I48" s="24"/>
      <c r="J48" s="9">
        <v>27.795276735388232</v>
      </c>
      <c r="K48" s="9">
        <v>28.379376310900422</v>
      </c>
      <c r="L48" s="22">
        <v>276.59001002062274</v>
      </c>
      <c r="M48" s="22">
        <v>282.40236832099072</v>
      </c>
      <c r="N48" s="22">
        <v>2564.3510149781414</v>
      </c>
    </row>
    <row r="49" spans="2:32" x14ac:dyDescent="0.25">
      <c r="B49" s="37">
        <v>342</v>
      </c>
      <c r="D49" s="9">
        <v>33.683764796589088</v>
      </c>
      <c r="E49" s="9">
        <v>35.609403406001626</v>
      </c>
      <c r="F49" s="9">
        <v>334.20611104238748</v>
      </c>
      <c r="G49" s="9">
        <v>353.31205703183349</v>
      </c>
      <c r="H49" s="9">
        <v>10107.619943067697</v>
      </c>
      <c r="I49" s="24"/>
      <c r="J49" s="9">
        <v>27.876787810858588</v>
      </c>
      <c r="K49" s="9">
        <v>28.462600288351751</v>
      </c>
      <c r="L49" s="22">
        <v>276.5900100206228</v>
      </c>
      <c r="M49" s="22">
        <v>282.40236832099077</v>
      </c>
      <c r="N49" s="22">
        <v>2571.8711059311522</v>
      </c>
    </row>
    <row r="50" spans="2:32" x14ac:dyDescent="0.25">
      <c r="B50" s="37">
        <v>343</v>
      </c>
      <c r="D50" s="9">
        <v>33.781220107911956</v>
      </c>
      <c r="E50" s="9">
        <v>35.71284994289541</v>
      </c>
      <c r="F50" s="9">
        <v>334.19586957506357</v>
      </c>
      <c r="G50" s="9">
        <v>353.30538398387665</v>
      </c>
      <c r="H50" s="9">
        <v>10139.06770837946</v>
      </c>
      <c r="I50" s="24"/>
      <c r="J50" s="9">
        <v>27.958298886328922</v>
      </c>
      <c r="K50" s="9">
        <v>28.545824265803066</v>
      </c>
      <c r="L50" s="22">
        <v>276.59001002062251</v>
      </c>
      <c r="M50" s="22">
        <v>282.40236832099055</v>
      </c>
      <c r="N50" s="22">
        <v>2579.391196884168</v>
      </c>
    </row>
    <row r="51" spans="2:32" x14ac:dyDescent="0.25">
      <c r="B51" s="37">
        <v>344</v>
      </c>
      <c r="D51" s="9">
        <v>33.877858187332215</v>
      </c>
      <c r="E51" s="9">
        <v>35.815297456602046</v>
      </c>
      <c r="F51" s="9">
        <v>334.17762632048107</v>
      </c>
      <c r="G51" s="9">
        <v>353.28889517828554</v>
      </c>
      <c r="H51" s="9">
        <v>10169.56125663083</v>
      </c>
      <c r="I51" s="24"/>
      <c r="J51" s="9">
        <v>28.039809961799286</v>
      </c>
      <c r="K51" s="9">
        <v>28.629048243254385</v>
      </c>
      <c r="L51" s="22">
        <v>276.59001002062308</v>
      </c>
      <c r="M51" s="22">
        <v>282.40236832099089</v>
      </c>
      <c r="N51" s="22">
        <v>2586.9112878371852</v>
      </c>
    </row>
    <row r="52" spans="2:32" x14ac:dyDescent="0.25">
      <c r="B52" s="37">
        <v>345</v>
      </c>
      <c r="D52" s="9">
        <v>33.973313077924935</v>
      </c>
      <c r="E52" s="9">
        <v>35.916298562850372</v>
      </c>
      <c r="F52" s="9">
        <v>334.14785145418483</v>
      </c>
      <c r="G52" s="9">
        <v>353.25827567761348</v>
      </c>
      <c r="H52" s="9">
        <v>10198.673178096875</v>
      </c>
      <c r="I52" s="24"/>
      <c r="J52" s="9">
        <v>28.121321037269617</v>
      </c>
      <c r="K52" s="9">
        <v>28.71227222070571</v>
      </c>
      <c r="L52" s="22">
        <v>276.59001002062274</v>
      </c>
      <c r="M52" s="22">
        <v>282.40236832099072</v>
      </c>
      <c r="N52" s="22">
        <v>2594.431378790202</v>
      </c>
    </row>
    <row r="53" spans="2:32" x14ac:dyDescent="0.25">
      <c r="B53" s="37">
        <v>346</v>
      </c>
      <c r="D53" s="9">
        <v>34.070533802417231</v>
      </c>
      <c r="E53" s="9">
        <v>36.019458437285223</v>
      </c>
      <c r="F53" s="9">
        <v>334.13556653275521</v>
      </c>
      <c r="G53" s="9">
        <v>353.24900457800987</v>
      </c>
      <c r="H53" s="9">
        <v>10229.84759997987</v>
      </c>
      <c r="I53" s="24"/>
      <c r="J53" s="9">
        <v>28.202832112739969</v>
      </c>
      <c r="K53" s="9">
        <v>28.795496198157032</v>
      </c>
      <c r="L53" s="22">
        <v>276.5900100206228</v>
      </c>
      <c r="M53" s="22">
        <v>282.40236832099077</v>
      </c>
      <c r="N53" s="22">
        <v>2601.9514697432123</v>
      </c>
    </row>
    <row r="54" spans="2:32" x14ac:dyDescent="0.25">
      <c r="B54" s="37">
        <v>347</v>
      </c>
      <c r="D54" s="9">
        <v>34.166086227787616</v>
      </c>
      <c r="E54" s="9">
        <v>36.120578855392175</v>
      </c>
      <c r="F54" s="9">
        <v>334.10703827297135</v>
      </c>
      <c r="G54" s="9">
        <v>353.21984325688601</v>
      </c>
      <c r="H54" s="9">
        <v>10259.073828697945</v>
      </c>
      <c r="I54" s="24"/>
      <c r="J54" s="9">
        <v>28.284343188210322</v>
      </c>
      <c r="K54" s="9">
        <v>28.87872017560835</v>
      </c>
      <c r="L54" s="22">
        <v>276.59001002062291</v>
      </c>
      <c r="M54" s="22">
        <v>282.40236832099083</v>
      </c>
      <c r="N54" s="22">
        <v>2609.4715606962282</v>
      </c>
      <c r="AD54" s="26"/>
    </row>
    <row r="55" spans="2:32" x14ac:dyDescent="0.25">
      <c r="B55" s="37">
        <v>348</v>
      </c>
      <c r="D55" s="9">
        <v>34.262323603754716</v>
      </c>
      <c r="E55" s="9">
        <v>36.222536663662567</v>
      </c>
      <c r="F55" s="9">
        <v>334.08535279073539</v>
      </c>
      <c r="G55" s="9">
        <v>353.19901476060119</v>
      </c>
      <c r="H55" s="9">
        <v>10289.100208180196</v>
      </c>
      <c r="I55" s="24"/>
      <c r="J55" s="9">
        <v>28.365854263680667</v>
      </c>
      <c r="K55" s="9">
        <v>28.961944153059672</v>
      </c>
      <c r="L55" s="22">
        <v>276.59001002062291</v>
      </c>
      <c r="M55" s="22">
        <v>282.40236832099083</v>
      </c>
      <c r="N55" s="22">
        <v>2616.9916516492444</v>
      </c>
    </row>
    <row r="56" spans="2:32" x14ac:dyDescent="0.25">
      <c r="B56" s="37">
        <v>349</v>
      </c>
      <c r="D56" s="9">
        <v>34.359543797457427</v>
      </c>
      <c r="E56" s="9">
        <v>36.325696007307833</v>
      </c>
      <c r="F56" s="9">
        <v>334.07334738881673</v>
      </c>
      <c r="G56" s="9">
        <v>353.18998799652036</v>
      </c>
      <c r="H56" s="9">
        <v>10320.274630063192</v>
      </c>
      <c r="I56" s="24"/>
      <c r="J56" s="9">
        <v>28.447365339151016</v>
      </c>
      <c r="K56" s="9">
        <v>29.045168130510991</v>
      </c>
      <c r="L56" s="22">
        <v>276.59001002062291</v>
      </c>
      <c r="M56" s="22">
        <v>282.40236832099077</v>
      </c>
      <c r="N56" s="22">
        <v>2624.5117426022607</v>
      </c>
    </row>
    <row r="57" spans="2:32" x14ac:dyDescent="0.25">
      <c r="B57" s="37">
        <v>350</v>
      </c>
      <c r="D57" s="9">
        <v>34.455870187771986</v>
      </c>
      <c r="E57" s="9">
        <v>36.427762713347434</v>
      </c>
      <c r="F57" s="9">
        <v>334.05274508535592</v>
      </c>
      <c r="G57" s="9">
        <v>353.17041959457634</v>
      </c>
      <c r="H57" s="9">
        <v>10350.405377036406</v>
      </c>
      <c r="I57" s="24"/>
      <c r="J57" s="9">
        <v>28.528876414621351</v>
      </c>
      <c r="K57" s="9">
        <v>29.12839210796232</v>
      </c>
      <c r="L57" s="22">
        <v>276.59001002062274</v>
      </c>
      <c r="M57" s="22">
        <v>282.40236832099083</v>
      </c>
      <c r="N57" s="22">
        <v>2632.0318335552774</v>
      </c>
      <c r="P57" s="28"/>
    </row>
    <row r="58" spans="2:32" x14ac:dyDescent="0.25">
      <c r="B58" s="37">
        <v>351</v>
      </c>
      <c r="D58" s="9">
        <v>34.551545340314313</v>
      </c>
      <c r="E58" s="9">
        <v>36.529033316684917</v>
      </c>
      <c r="F58" s="9">
        <v>334.02596435351217</v>
      </c>
      <c r="G58" s="9">
        <v>353.14326639597579</v>
      </c>
      <c r="H58" s="9">
        <v>10379.775732289638</v>
      </c>
      <c r="I58" s="24"/>
      <c r="J58" s="9">
        <v>28.610387490091711</v>
      </c>
      <c r="K58" s="9">
        <v>29.211616085413645</v>
      </c>
      <c r="L58" s="22">
        <v>276.59001002062297</v>
      </c>
      <c r="M58" s="22">
        <v>282.40236832099094</v>
      </c>
      <c r="N58" s="22">
        <v>2639.5519245082878</v>
      </c>
    </row>
    <row r="59" spans="2:32" x14ac:dyDescent="0.25">
      <c r="B59" s="37">
        <v>352</v>
      </c>
      <c r="D59" s="9">
        <v>34.647582027954918</v>
      </c>
      <c r="E59" s="9">
        <v>36.630745935637322</v>
      </c>
      <c r="F59" s="9">
        <v>334.00282098462361</v>
      </c>
      <c r="G59" s="9">
        <v>353.12052850910186</v>
      </c>
      <c r="H59" s="9">
        <v>10409.568527387308</v>
      </c>
      <c r="I59" s="24"/>
      <c r="J59" s="9">
        <v>28.691898565562052</v>
      </c>
      <c r="K59" s="9">
        <v>29.294840062864964</v>
      </c>
      <c r="L59" s="22">
        <v>276.59001002062274</v>
      </c>
      <c r="M59" s="22">
        <v>282.40236832099077</v>
      </c>
      <c r="N59" s="22">
        <v>2647.072015461305</v>
      </c>
    </row>
    <row r="60" spans="2:32" x14ac:dyDescent="0.25">
      <c r="B60" s="37">
        <v>353</v>
      </c>
      <c r="D60" s="9">
        <v>34.744878113328205</v>
      </c>
      <c r="E60" s="9">
        <v>36.733998213886053</v>
      </c>
      <c r="F60" s="9">
        <v>333.99191494588382</v>
      </c>
      <c r="G60" s="9">
        <v>353.11271972395031</v>
      </c>
      <c r="H60" s="9">
        <v>10440.832407119709</v>
      </c>
      <c r="I60" s="24"/>
      <c r="J60" s="9">
        <v>28.773409641032401</v>
      </c>
      <c r="K60" s="9">
        <v>29.378064040316278</v>
      </c>
      <c r="L60" s="22">
        <v>276.59001002062286</v>
      </c>
      <c r="M60" s="22">
        <v>282.40236832099077</v>
      </c>
      <c r="N60" s="22">
        <v>2654.5921064143204</v>
      </c>
      <c r="AE60" s="26"/>
      <c r="AF60" s="26"/>
    </row>
    <row r="61" spans="2:32" x14ac:dyDescent="0.25">
      <c r="B61" s="37">
        <v>354</v>
      </c>
      <c r="D61" s="9">
        <v>34.840731480529371</v>
      </c>
      <c r="E61" s="9">
        <v>36.835486798725896</v>
      </c>
      <c r="F61" s="9">
        <v>333.96724128976979</v>
      </c>
      <c r="G61" s="9">
        <v>353.08804910169772</v>
      </c>
      <c r="H61" s="9">
        <v>10470.411497354889</v>
      </c>
      <c r="I61" s="24"/>
      <c r="J61" s="9">
        <v>28.854920716502743</v>
      </c>
      <c r="K61" s="9">
        <v>29.461288017767608</v>
      </c>
      <c r="L61" s="22">
        <v>276.59001002062286</v>
      </c>
      <c r="M61" s="22">
        <v>282.40236832099089</v>
      </c>
      <c r="N61" s="22">
        <v>2662.1121973673376</v>
      </c>
    </row>
    <row r="62" spans="2:32" x14ac:dyDescent="0.25">
      <c r="B62" s="37">
        <v>355</v>
      </c>
      <c r="D62" s="9">
        <v>34.937550623928345</v>
      </c>
      <c r="E62" s="9">
        <v>36.93815609008437</v>
      </c>
      <c r="F62" s="9">
        <v>333.95193804956136</v>
      </c>
      <c r="G62" s="9">
        <v>353.0748032980992</v>
      </c>
      <c r="H62" s="9">
        <v>10501.118750468748</v>
      </c>
      <c r="I62" s="24"/>
      <c r="J62" s="9">
        <v>28.936431791973099</v>
      </c>
      <c r="K62" s="9">
        <v>29.544511995218912</v>
      </c>
      <c r="L62" s="22">
        <v>276.59001002062286</v>
      </c>
      <c r="M62" s="22">
        <v>282.4023683209906</v>
      </c>
      <c r="N62" s="22">
        <v>2669.6322883203529</v>
      </c>
    </row>
    <row r="63" spans="2:32" x14ac:dyDescent="0.25">
      <c r="B63" s="37">
        <v>356</v>
      </c>
      <c r="D63" s="9">
        <v>35.033403652934531</v>
      </c>
      <c r="E63" s="9">
        <v>37.039644336729211</v>
      </c>
      <c r="F63" s="9">
        <v>333.92751208057615</v>
      </c>
      <c r="G63" s="9">
        <v>353.0503745580927</v>
      </c>
      <c r="H63" s="9">
        <v>10530.697840703951</v>
      </c>
      <c r="I63" s="24"/>
      <c r="J63" s="9">
        <v>29.017942867443438</v>
      </c>
      <c r="K63" s="9">
        <v>29.627735972670241</v>
      </c>
      <c r="L63" s="22">
        <v>276.59001002062286</v>
      </c>
      <c r="M63" s="22">
        <v>282.40236832099083</v>
      </c>
      <c r="N63" s="22">
        <v>2677.1523792733647</v>
      </c>
    </row>
    <row r="64" spans="2:32" x14ac:dyDescent="0.25">
      <c r="B64" s="37">
        <v>357</v>
      </c>
      <c r="D64" s="9">
        <v>35.12931183313308</v>
      </c>
      <c r="E64" s="9">
        <v>37.141200043351333</v>
      </c>
      <c r="F64" s="9">
        <v>333.90374716326846</v>
      </c>
      <c r="G64" s="9">
        <v>353.0267238801614</v>
      </c>
      <c r="H64" s="9">
        <v>10560.341539385936</v>
      </c>
      <c r="I64" s="24"/>
      <c r="J64" s="9">
        <v>29.099453942913797</v>
      </c>
      <c r="K64" s="9">
        <v>29.710959950121556</v>
      </c>
      <c r="L64" s="22">
        <v>276.59001002062286</v>
      </c>
      <c r="M64" s="22">
        <v>282.40236832099066</v>
      </c>
      <c r="N64" s="22">
        <v>2684.67247022638</v>
      </c>
    </row>
    <row r="65" spans="2:29" x14ac:dyDescent="0.25">
      <c r="B65" s="37">
        <v>358</v>
      </c>
      <c r="D65" s="9">
        <v>35.226428323961962</v>
      </c>
      <c r="E65" s="9">
        <v>37.244232960212166</v>
      </c>
      <c r="F65" s="9">
        <v>333.89156791000852</v>
      </c>
      <c r="G65" s="9">
        <v>353.01720697672533</v>
      </c>
      <c r="H65" s="9">
        <v>10591.39668413638</v>
      </c>
      <c r="I65" s="24"/>
      <c r="J65" s="9">
        <v>29.180965018384121</v>
      </c>
      <c r="K65" s="9">
        <v>29.794183927572888</v>
      </c>
      <c r="L65" s="22">
        <v>276.59001002062269</v>
      </c>
      <c r="M65" s="22">
        <v>282.40236832099077</v>
      </c>
      <c r="N65" s="22">
        <v>2692.1925611793963</v>
      </c>
    </row>
    <row r="66" spans="2:29" x14ac:dyDescent="0.25">
      <c r="B66" s="37">
        <v>359</v>
      </c>
      <c r="D66" s="9">
        <v>35.322042557801225</v>
      </c>
      <c r="E66" s="9">
        <v>37.345429389232102</v>
      </c>
      <c r="F66" s="9">
        <v>333.86525711892449</v>
      </c>
      <c r="G66" s="9">
        <v>352.99038454102248</v>
      </c>
      <c r="H66" s="9">
        <v>10620.697461062302</v>
      </c>
      <c r="I66" s="24"/>
      <c r="J66" s="9">
        <v>29.262476093854481</v>
      </c>
      <c r="K66" s="9">
        <v>29.877407905024214</v>
      </c>
      <c r="L66" s="22">
        <v>276.59001002062286</v>
      </c>
      <c r="M66" s="22">
        <v>282.40236832099089</v>
      </c>
      <c r="N66" s="22">
        <v>2699.7126521324135</v>
      </c>
    </row>
    <row r="67" spans="2:29" x14ac:dyDescent="0.25">
      <c r="B67" s="37">
        <v>360</v>
      </c>
      <c r="D67" s="9">
        <v>35.418733184761201</v>
      </c>
      <c r="E67" s="9">
        <v>37.447941759263344</v>
      </c>
      <c r="F67" s="9">
        <v>333.84923834521538</v>
      </c>
      <c r="G67" s="9">
        <v>352.97611489122892</v>
      </c>
      <c r="H67" s="9">
        <v>10651.255617760467</v>
      </c>
      <c r="I67" s="24"/>
      <c r="J67" s="9">
        <v>29.343987169324823</v>
      </c>
      <c r="K67" s="9">
        <v>29.960631882475525</v>
      </c>
      <c r="L67" s="22">
        <v>276.59001002062274</v>
      </c>
      <c r="M67" s="22">
        <v>282.40236832099077</v>
      </c>
      <c r="N67" s="22">
        <v>2707.2327430854239</v>
      </c>
    </row>
    <row r="68" spans="2:29" x14ac:dyDescent="0.25">
      <c r="B68" s="37">
        <v>361</v>
      </c>
      <c r="D68" s="9">
        <v>35.514585374777461</v>
      </c>
      <c r="E68" s="9">
        <v>37.549429166918259</v>
      </c>
      <c r="F68" s="9">
        <v>333.82542728653596</v>
      </c>
      <c r="G68" s="9">
        <v>352.9522899882806</v>
      </c>
      <c r="H68" s="9">
        <v>10680.834707995651</v>
      </c>
      <c r="I68" s="24"/>
      <c r="J68" s="9">
        <v>29.425498244795165</v>
      </c>
      <c r="K68" s="9">
        <v>30.04385585992685</v>
      </c>
      <c r="L68" s="22">
        <v>276.59001002062274</v>
      </c>
      <c r="M68" s="22">
        <v>282.40236832099083</v>
      </c>
      <c r="N68" s="22">
        <v>2714.7528340384406</v>
      </c>
    </row>
    <row r="69" spans="2:29" x14ac:dyDescent="0.25">
      <c r="B69" s="37">
        <v>362</v>
      </c>
      <c r="D69" s="9">
        <v>35.61158202920457</v>
      </c>
      <c r="E69" s="9">
        <v>37.652315736148381</v>
      </c>
      <c r="F69" s="9">
        <v>333.81247565279483</v>
      </c>
      <c r="G69" s="9">
        <v>352.94171204292087</v>
      </c>
      <c r="H69" s="9">
        <v>10711.750696091482</v>
      </c>
      <c r="I69" s="24"/>
      <c r="J69" s="9">
        <v>29.507009320265521</v>
      </c>
      <c r="K69" s="9">
        <v>30.127079837378162</v>
      </c>
      <c r="L69" s="22">
        <v>276.59001002062286</v>
      </c>
      <c r="M69" s="22">
        <v>282.40236832099077</v>
      </c>
      <c r="N69" s="22">
        <v>2722.272924991456</v>
      </c>
    </row>
    <row r="70" spans="2:29" x14ac:dyDescent="0.25">
      <c r="B70" s="37">
        <v>363</v>
      </c>
      <c r="D70" s="9">
        <v>35.708272140612095</v>
      </c>
      <c r="E70" s="9">
        <v>37.754827590627123</v>
      </c>
      <c r="F70" s="9">
        <v>333.79672984980959</v>
      </c>
      <c r="G70" s="9">
        <v>352.9276895888101</v>
      </c>
      <c r="H70" s="9">
        <v>10742.308852789647</v>
      </c>
      <c r="I70" s="24"/>
      <c r="J70" s="9">
        <v>29.588520395735866</v>
      </c>
      <c r="K70" s="9">
        <v>30.210303814829487</v>
      </c>
      <c r="L70" s="22">
        <v>276.59001002062286</v>
      </c>
      <c r="M70" s="22">
        <v>282.40236832099077</v>
      </c>
      <c r="N70" s="22">
        <v>2729.7930159444722</v>
      </c>
    </row>
    <row r="71" spans="2:29" x14ac:dyDescent="0.25">
      <c r="B71" s="37">
        <v>364</v>
      </c>
      <c r="D71" s="9">
        <v>35.803587684981046</v>
      </c>
      <c r="E71" s="9">
        <v>37.855659052104272</v>
      </c>
      <c r="F71" s="9">
        <v>333.76825657140296</v>
      </c>
      <c r="G71" s="9">
        <v>352.89807921909596</v>
      </c>
      <c r="H71" s="9">
        <v>10771.261738078949</v>
      </c>
      <c r="I71" s="24"/>
      <c r="J71" s="9">
        <v>29.670031471206215</v>
      </c>
      <c r="K71" s="9">
        <v>30.293527792280809</v>
      </c>
      <c r="L71" s="22">
        <v>276.5900100206228</v>
      </c>
      <c r="M71" s="22">
        <v>282.40236832099077</v>
      </c>
      <c r="N71" s="22">
        <v>2737.313106897489</v>
      </c>
    </row>
    <row r="72" spans="2:29" x14ac:dyDescent="0.25">
      <c r="B72" s="37">
        <v>365</v>
      </c>
      <c r="D72" s="9">
        <v>35.90103911663104</v>
      </c>
      <c r="E72" s="9">
        <v>37.959101709325196</v>
      </c>
      <c r="F72" s="9">
        <v>333.75979593128642</v>
      </c>
      <c r="G72" s="9">
        <v>352.89290650003346</v>
      </c>
      <c r="H72" s="9">
        <v>10802.709503390715</v>
      </c>
      <c r="I72" s="24"/>
      <c r="J72" s="9">
        <v>29.751542546676561</v>
      </c>
      <c r="K72" s="9">
        <v>30.376751769732135</v>
      </c>
      <c r="L72" s="22">
        <v>276.59001002062291</v>
      </c>
      <c r="M72" s="22">
        <v>282.40236832099094</v>
      </c>
      <c r="N72" s="22">
        <v>2744.8331978504989</v>
      </c>
      <c r="R72" s="29"/>
      <c r="S72" s="29"/>
      <c r="T72" s="29"/>
      <c r="U72" s="29"/>
      <c r="V72" s="29"/>
      <c r="W72" s="29"/>
      <c r="X72" s="29"/>
      <c r="Y72" s="29"/>
      <c r="Z72" s="29"/>
      <c r="AA72" s="29"/>
    </row>
    <row r="73" spans="2:29" x14ac:dyDescent="0.25">
      <c r="B73" s="37">
        <v>366</v>
      </c>
      <c r="D73" s="9">
        <v>35.997039395988253</v>
      </c>
      <c r="E73" s="9">
        <v>38.060770345357319</v>
      </c>
      <c r="F73" s="9">
        <v>333.73792751332303</v>
      </c>
      <c r="G73" s="9">
        <v>352.87131463471758</v>
      </c>
      <c r="H73" s="9">
        <v>10832.462539444199</v>
      </c>
      <c r="I73" s="24"/>
      <c r="J73" s="9">
        <v>29.833053622146906</v>
      </c>
      <c r="K73" s="9">
        <v>30.459975747183442</v>
      </c>
      <c r="L73" s="22">
        <v>276.59001002062274</v>
      </c>
      <c r="M73" s="22">
        <v>282.4023683209906</v>
      </c>
      <c r="N73" s="22">
        <v>2752.3532888035161</v>
      </c>
      <c r="V73" s="29"/>
      <c r="W73" s="29"/>
      <c r="X73" s="29"/>
      <c r="Y73" s="29"/>
      <c r="Z73" s="29"/>
      <c r="AA73" s="29"/>
    </row>
    <row r="74" spans="2:29" x14ac:dyDescent="0.25">
      <c r="B74" s="37">
        <v>367</v>
      </c>
      <c r="D74" s="9">
        <v>36.093728825948595</v>
      </c>
      <c r="E74" s="9">
        <v>38.163281518388914</v>
      </c>
      <c r="F74" s="9">
        <v>333.7225501545052</v>
      </c>
      <c r="G74" s="9">
        <v>352.85763053178607</v>
      </c>
      <c r="H74" s="9">
        <v>10863.020696142386</v>
      </c>
      <c r="I74" s="24"/>
      <c r="J74" s="9">
        <v>29.914564697617251</v>
      </c>
      <c r="K74" s="9">
        <v>30.543199724634775</v>
      </c>
      <c r="L74" s="22">
        <v>276.5900100206228</v>
      </c>
      <c r="M74" s="22">
        <v>282.40236832099083</v>
      </c>
      <c r="N74" s="22">
        <v>2759.8733797565319</v>
      </c>
      <c r="V74" s="29"/>
      <c r="W74" s="29"/>
      <c r="X74" s="29"/>
      <c r="Y74" s="29"/>
      <c r="Z74" s="29"/>
      <c r="AA74" s="29"/>
    </row>
    <row r="75" spans="2:29" x14ac:dyDescent="0.25">
      <c r="B75" s="37">
        <v>368</v>
      </c>
      <c r="D75" s="9">
        <v>36.190030877989912</v>
      </c>
      <c r="E75" s="9">
        <v>38.265319152007251</v>
      </c>
      <c r="F75" s="9">
        <v>333.70368440563306</v>
      </c>
      <c r="G75" s="9">
        <v>352.83965435211292</v>
      </c>
      <c r="H75" s="9">
        <v>10893.12659371297</v>
      </c>
      <c r="I75" s="24"/>
      <c r="J75" s="9">
        <v>29.996075773087597</v>
      </c>
      <c r="K75" s="9">
        <v>30.626423702086097</v>
      </c>
      <c r="L75" s="22">
        <v>276.59001002062286</v>
      </c>
      <c r="M75" s="22">
        <v>282.40236832099089</v>
      </c>
      <c r="N75" s="22">
        <v>2767.3934707095491</v>
      </c>
      <c r="O75" s="28"/>
      <c r="V75" s="29"/>
      <c r="W75" s="29"/>
      <c r="X75" s="29"/>
      <c r="Y75" s="29"/>
      <c r="Z75" s="29"/>
      <c r="AA75" s="29"/>
    </row>
    <row r="76" spans="2:29" x14ac:dyDescent="0.25">
      <c r="B76" s="37">
        <v>369</v>
      </c>
      <c r="D76" s="9">
        <v>36.285881732311395</v>
      </c>
      <c r="E76" s="9">
        <v>38.366805223967418</v>
      </c>
      <c r="F76" s="9">
        <v>333.68077174809423</v>
      </c>
      <c r="G76" s="9">
        <v>352.81670350709049</v>
      </c>
      <c r="H76" s="9">
        <v>10922.705683948152</v>
      </c>
      <c r="I76" s="24"/>
      <c r="J76" s="9">
        <v>30.077586848557942</v>
      </c>
      <c r="K76" s="9">
        <v>30.709647679537408</v>
      </c>
      <c r="L76" s="22">
        <v>276.5900100206228</v>
      </c>
      <c r="M76" s="22">
        <v>282.40236832099077</v>
      </c>
      <c r="N76" s="22">
        <v>2774.9135616625581</v>
      </c>
      <c r="V76" s="29"/>
      <c r="W76" s="29"/>
      <c r="X76" s="29"/>
      <c r="Y76" s="29"/>
      <c r="Z76" s="29"/>
      <c r="AA76" s="29"/>
    </row>
    <row r="77" spans="2:29" x14ac:dyDescent="0.25">
      <c r="B77" s="37">
        <v>370</v>
      </c>
      <c r="D77" s="9">
        <v>36.381579243693864</v>
      </c>
      <c r="E77" s="9">
        <v>38.468103867122736</v>
      </c>
      <c r="F77" s="9">
        <v>333.65657662997177</v>
      </c>
      <c r="G77" s="9">
        <v>352.79215780538453</v>
      </c>
      <c r="H77" s="9">
        <v>10952.105858484527</v>
      </c>
      <c r="I77" s="24"/>
      <c r="J77" s="9">
        <v>30.159097924028295</v>
      </c>
      <c r="K77" s="9">
        <v>30.792871656988741</v>
      </c>
      <c r="L77" s="22">
        <v>276.59001002062286</v>
      </c>
      <c r="M77" s="22">
        <v>282.40236832099083</v>
      </c>
      <c r="N77" s="22">
        <v>2782.4336526155757</v>
      </c>
      <c r="V77" s="29"/>
      <c r="W77" s="29"/>
      <c r="X77" s="29"/>
      <c r="Y77" s="29"/>
      <c r="Z77" s="29"/>
      <c r="AA77" s="29"/>
    </row>
    <row r="78" spans="2:29" x14ac:dyDescent="0.25">
      <c r="B78" s="37">
        <v>371</v>
      </c>
      <c r="D78" s="9">
        <v>36.478974324078152</v>
      </c>
      <c r="E78" s="9">
        <v>38.57147786429303</v>
      </c>
      <c r="F78" s="9">
        <v>333.6480384375227</v>
      </c>
      <c r="G78" s="9">
        <v>352.78672625845309</v>
      </c>
      <c r="H78" s="9">
        <v>10983.489015349498</v>
      </c>
      <c r="I78" s="24"/>
      <c r="J78" s="9">
        <v>30.240608999498651</v>
      </c>
      <c r="K78" s="9">
        <v>30.876095634440059</v>
      </c>
      <c r="L78" s="22">
        <v>276.59001002062291</v>
      </c>
      <c r="M78" s="22">
        <v>282.40236832099077</v>
      </c>
      <c r="N78" s="22">
        <v>2789.9537435685907</v>
      </c>
      <c r="V78" s="29"/>
      <c r="W78" s="29"/>
      <c r="X78" s="29"/>
      <c r="Y78" s="29"/>
      <c r="Z78" s="29"/>
      <c r="AA78" s="29"/>
    </row>
    <row r="79" spans="2:29" x14ac:dyDescent="0.25">
      <c r="B79" s="37">
        <v>372</v>
      </c>
      <c r="D79" s="9">
        <v>36.575484199268551</v>
      </c>
      <c r="E79" s="9">
        <v>38.673769715711174</v>
      </c>
      <c r="F79" s="9">
        <v>333.63147155188386</v>
      </c>
      <c r="G79" s="9">
        <v>352.77145287852227</v>
      </c>
      <c r="H79" s="9">
        <v>11013.838437065711</v>
      </c>
      <c r="I79" s="24"/>
      <c r="J79" s="9">
        <v>30.322120074969</v>
      </c>
      <c r="K79" s="9">
        <v>30.959319611891384</v>
      </c>
      <c r="L79" s="22">
        <v>276.59001002062303</v>
      </c>
      <c r="M79" s="22">
        <v>282.40236832099094</v>
      </c>
      <c r="N79" s="22">
        <v>2797.4738345216074</v>
      </c>
      <c r="V79" s="29"/>
      <c r="W79" s="29"/>
      <c r="X79" s="29"/>
      <c r="Y79" s="29"/>
      <c r="Z79" s="29"/>
      <c r="AA79" s="29"/>
      <c r="AB79" s="29"/>
      <c r="AC79" s="29"/>
    </row>
    <row r="80" spans="2:29" x14ac:dyDescent="0.25">
      <c r="B80" s="37">
        <v>373</v>
      </c>
      <c r="D80" s="9">
        <v>36.6711131359042</v>
      </c>
      <c r="E80" s="9">
        <v>38.774984634845922</v>
      </c>
      <c r="F80" s="9">
        <v>333.60697936175865</v>
      </c>
      <c r="G80" s="9">
        <v>352.74646425075309</v>
      </c>
      <c r="H80" s="9">
        <v>11043.159093513705</v>
      </c>
      <c r="I80" s="24"/>
      <c r="J80" s="9">
        <v>30.403631150439335</v>
      </c>
      <c r="K80" s="9">
        <v>31.04254358934271</v>
      </c>
      <c r="L80" s="22">
        <v>276.59001002062286</v>
      </c>
      <c r="M80" s="22">
        <v>282.40236832099094</v>
      </c>
      <c r="N80" s="22">
        <v>2804.9939254746241</v>
      </c>
      <c r="V80" s="29"/>
      <c r="W80" s="29"/>
      <c r="X80" s="29"/>
      <c r="Y80" s="29"/>
      <c r="Z80" s="29"/>
      <c r="AA80" s="29"/>
      <c r="AB80" s="29"/>
      <c r="AC80" s="29"/>
    </row>
    <row r="81" spans="2:29" x14ac:dyDescent="0.25">
      <c r="B81" s="37">
        <v>374</v>
      </c>
      <c r="D81" s="9">
        <v>36.767546089782975</v>
      </c>
      <c r="E81" s="9">
        <v>38.877182522019581</v>
      </c>
      <c r="F81" s="9">
        <v>333.58991294990841</v>
      </c>
      <c r="G81" s="9">
        <v>352.73052766668235</v>
      </c>
      <c r="H81" s="9">
        <v>11073.419057380517</v>
      </c>
      <c r="I81" s="24"/>
      <c r="J81" s="9">
        <v>30.485142225909691</v>
      </c>
      <c r="K81" s="9">
        <v>31.125767566794018</v>
      </c>
      <c r="L81" s="22">
        <v>276.59001002062297</v>
      </c>
      <c r="M81" s="22">
        <v>282.40236832099089</v>
      </c>
      <c r="N81" s="22">
        <v>2812.5140164276349</v>
      </c>
      <c r="V81" s="29"/>
      <c r="W81" s="29"/>
      <c r="X81" s="29"/>
      <c r="Y81" s="29"/>
      <c r="Z81" s="29"/>
      <c r="AA81" s="29"/>
      <c r="AB81" s="29"/>
      <c r="AC81" s="29"/>
    </row>
    <row r="82" spans="2:29" x14ac:dyDescent="0.25">
      <c r="B82" s="37">
        <v>375</v>
      </c>
      <c r="D82" s="9">
        <v>36.864659658887241</v>
      </c>
      <c r="E82" s="9">
        <v>38.980212517155771</v>
      </c>
      <c r="F82" s="9">
        <v>333.57909627607563</v>
      </c>
      <c r="G82" s="9">
        <v>352.72220561481481</v>
      </c>
      <c r="H82" s="9">
        <v>11104.474202130961</v>
      </c>
      <c r="I82" s="24"/>
      <c r="J82" s="9">
        <v>30.566653301380022</v>
      </c>
      <c r="K82" s="9">
        <v>31.20899154424534</v>
      </c>
      <c r="L82" s="22">
        <v>276.5900100206228</v>
      </c>
      <c r="M82" s="22">
        <v>282.40236832099083</v>
      </c>
      <c r="N82" s="22">
        <v>2820.0341073806508</v>
      </c>
      <c r="V82" s="29"/>
      <c r="W82" s="29"/>
      <c r="X82" s="29"/>
      <c r="Y82" s="29"/>
      <c r="Z82" s="29"/>
      <c r="AA82" s="29"/>
      <c r="AB82" s="29"/>
      <c r="AC82" s="29"/>
    </row>
    <row r="83" spans="2:29" x14ac:dyDescent="0.25">
      <c r="B83" s="37">
        <v>376</v>
      </c>
      <c r="D83" s="9">
        <v>36.960330653051841</v>
      </c>
      <c r="E83" s="9">
        <v>39.081478962115547</v>
      </c>
      <c r="F83" s="9">
        <v>333.55531835423147</v>
      </c>
      <c r="G83" s="9">
        <v>352.69801234546782</v>
      </c>
      <c r="H83" s="9">
        <v>11133.844557384196</v>
      </c>
      <c r="I83" s="24"/>
      <c r="J83" s="9">
        <v>30.648164376850382</v>
      </c>
      <c r="K83" s="9">
        <v>31.292215521696676</v>
      </c>
      <c r="L83" s="22">
        <v>276.59001002062291</v>
      </c>
      <c r="M83" s="22">
        <v>282.40236832099094</v>
      </c>
      <c r="N83" s="22">
        <v>2827.5541983336684</v>
      </c>
      <c r="AB83" s="29"/>
      <c r="AC83" s="29"/>
    </row>
    <row r="84" spans="2:29" x14ac:dyDescent="0.25">
      <c r="B84" s="37">
        <v>377</v>
      </c>
      <c r="D84" s="9">
        <v>37.056958829144179</v>
      </c>
      <c r="E84" s="9">
        <v>39.183915625664667</v>
      </c>
      <c r="F84" s="9">
        <v>333.54028192682199</v>
      </c>
      <c r="G84" s="9">
        <v>352.68448026291617</v>
      </c>
      <c r="H84" s="9">
        <v>11164.333135755051</v>
      </c>
      <c r="I84" s="24"/>
      <c r="J84" s="9">
        <v>30.72967545232072</v>
      </c>
      <c r="K84" s="9">
        <v>31.375439499147983</v>
      </c>
      <c r="L84" s="22">
        <v>276.59001002062274</v>
      </c>
      <c r="M84" s="22">
        <v>282.40236832099077</v>
      </c>
      <c r="N84" s="22">
        <v>2835.0742892866838</v>
      </c>
      <c r="AB84" s="29"/>
      <c r="AC84" s="29"/>
    </row>
    <row r="85" spans="2:29" x14ac:dyDescent="0.25">
      <c r="B85" s="37">
        <v>378</v>
      </c>
      <c r="D85" s="9">
        <v>37.153042217771159</v>
      </c>
      <c r="E85" s="9">
        <v>39.285686307558684</v>
      </c>
      <c r="F85" s="9">
        <v>333.52043453571838</v>
      </c>
      <c r="G85" s="9">
        <v>352.66504130484441</v>
      </c>
      <c r="H85" s="9">
        <v>11194.185569419005</v>
      </c>
      <c r="I85" s="24"/>
      <c r="J85" s="9">
        <v>30.811186527791076</v>
      </c>
      <c r="K85" s="9">
        <v>31.458663476599298</v>
      </c>
      <c r="L85" s="22">
        <v>276.59001002062291</v>
      </c>
      <c r="M85" s="22">
        <v>282.40236832099077</v>
      </c>
      <c r="N85" s="22">
        <v>2842.5943802396932</v>
      </c>
      <c r="AB85" s="29"/>
      <c r="AC85" s="29"/>
    </row>
    <row r="86" spans="2:29" x14ac:dyDescent="0.25">
      <c r="B86" s="37">
        <v>379</v>
      </c>
      <c r="D86" s="9">
        <v>37.250099796253139</v>
      </c>
      <c r="E86" s="9">
        <v>39.388648003287756</v>
      </c>
      <c r="F86" s="9">
        <v>333.50941404440982</v>
      </c>
      <c r="G86" s="9">
        <v>352.65636837030343</v>
      </c>
      <c r="H86" s="9">
        <v>11225.176105722658</v>
      </c>
      <c r="I86" s="24"/>
      <c r="J86" s="9">
        <v>30.892697603261411</v>
      </c>
      <c r="K86" s="9">
        <v>31.54188745405062</v>
      </c>
      <c r="L86" s="22">
        <v>276.59001002062286</v>
      </c>
      <c r="M86" s="22">
        <v>282.40236832099083</v>
      </c>
      <c r="N86" s="22">
        <v>2850.1144711927091</v>
      </c>
      <c r="AB86" s="29"/>
      <c r="AC86" s="29"/>
    </row>
    <row r="87" spans="2:29" x14ac:dyDescent="0.25">
      <c r="B87" s="37">
        <v>380</v>
      </c>
      <c r="D87" s="9">
        <v>37.345727590359438</v>
      </c>
      <c r="E87" s="9">
        <v>39.489861779893147</v>
      </c>
      <c r="F87" s="9">
        <v>333.4856840277447</v>
      </c>
      <c r="G87" s="9">
        <v>352.63213271090024</v>
      </c>
      <c r="H87" s="9">
        <v>11254.496762170649</v>
      </c>
      <c r="I87" s="24"/>
      <c r="J87" s="9">
        <v>30.974208678731763</v>
      </c>
      <c r="K87" s="9">
        <v>31.625111431501942</v>
      </c>
      <c r="L87" s="22">
        <v>276.59001002062286</v>
      </c>
      <c r="M87" s="22">
        <v>282.40236832099083</v>
      </c>
      <c r="N87" s="22">
        <v>2857.6345621457272</v>
      </c>
      <c r="AB87" s="29"/>
      <c r="AC87" s="29"/>
    </row>
    <row r="88" spans="2:29" x14ac:dyDescent="0.25">
      <c r="B88" s="37">
        <v>381</v>
      </c>
      <c r="D88" s="9">
        <v>37.441801977354253</v>
      </c>
      <c r="E88" s="9">
        <v>39.59162156649581</v>
      </c>
      <c r="F88" s="9">
        <v>333.46605604609533</v>
      </c>
      <c r="G88" s="9">
        <v>352.61288717444938</v>
      </c>
      <c r="H88" s="9">
        <v>11284.339256073563</v>
      </c>
      <c r="I88" s="24"/>
      <c r="J88" s="9">
        <v>31.055719754202105</v>
      </c>
      <c r="K88" s="9">
        <v>31.708335408953268</v>
      </c>
      <c r="L88" s="22">
        <v>276.59001002062286</v>
      </c>
      <c r="M88" s="22">
        <v>282.40236832099089</v>
      </c>
      <c r="N88" s="22">
        <v>2865.1546530987439</v>
      </c>
      <c r="AB88" s="29"/>
      <c r="AC88" s="29"/>
    </row>
    <row r="89" spans="2:29" x14ac:dyDescent="0.25">
      <c r="B89" s="37">
        <v>382</v>
      </c>
      <c r="D89" s="9">
        <v>37.538488887526412</v>
      </c>
      <c r="E89" s="9">
        <v>39.694130219739229</v>
      </c>
      <c r="F89" s="9">
        <v>333.45197183256369</v>
      </c>
      <c r="G89" s="9">
        <v>352.60039453396297</v>
      </c>
      <c r="H89" s="9">
        <v>11314.897412771723</v>
      </c>
      <c r="I89" s="24"/>
      <c r="J89" s="9">
        <v>31.13723082967245</v>
      </c>
      <c r="K89" s="9">
        <v>31.79155938640459</v>
      </c>
      <c r="L89" s="22">
        <v>276.59001002062286</v>
      </c>
      <c r="M89" s="22">
        <v>282.40236832099089</v>
      </c>
      <c r="N89" s="22">
        <v>2872.6747440517606</v>
      </c>
      <c r="AB89" s="29"/>
      <c r="AC89" s="29"/>
    </row>
    <row r="90" spans="2:29" x14ac:dyDescent="0.25">
      <c r="B90" s="37">
        <v>383</v>
      </c>
      <c r="D90" s="9">
        <v>37.635175629852597</v>
      </c>
      <c r="E90" s="9">
        <v>39.796638705136701</v>
      </c>
      <c r="F90" s="9">
        <v>333.43795967876667</v>
      </c>
      <c r="G90" s="9">
        <v>352.5879656421252</v>
      </c>
      <c r="H90" s="9">
        <v>11345.455569469914</v>
      </c>
      <c r="I90" s="24"/>
      <c r="J90" s="9">
        <v>31.218741905142803</v>
      </c>
      <c r="K90" s="9">
        <v>31.874783363855926</v>
      </c>
      <c r="L90" s="22">
        <v>276.5900100206228</v>
      </c>
      <c r="M90" s="22">
        <v>282.40236832099089</v>
      </c>
      <c r="N90" s="22">
        <v>2880.1948350047692</v>
      </c>
    </row>
    <row r="91" spans="2:29" x14ac:dyDescent="0.25">
      <c r="B91" s="37">
        <v>384</v>
      </c>
      <c r="D91" s="9">
        <v>37.731934534891451</v>
      </c>
      <c r="E91" s="9">
        <v>39.899235449350137</v>
      </c>
      <c r="F91" s="9">
        <v>333.42465818302384</v>
      </c>
      <c r="G91" s="9">
        <v>352.57638139814048</v>
      </c>
      <c r="H91" s="9">
        <v>11376.098214136971</v>
      </c>
      <c r="I91" s="24"/>
      <c r="J91" s="9">
        <v>31.300252980613148</v>
      </c>
      <c r="K91" s="9">
        <v>31.958007341307223</v>
      </c>
      <c r="L91" s="22">
        <v>276.59001002062286</v>
      </c>
      <c r="M91" s="22">
        <v>282.40236832099077</v>
      </c>
      <c r="N91" s="22">
        <v>2887.7149259577859</v>
      </c>
    </row>
    <row r="92" spans="2:29" x14ac:dyDescent="0.25">
      <c r="B92" s="37">
        <v>385</v>
      </c>
      <c r="D92" s="9">
        <v>37.827838075563172</v>
      </c>
      <c r="E92" s="9">
        <v>40.00078651644538</v>
      </c>
      <c r="F92" s="9">
        <v>333.40388684587839</v>
      </c>
      <c r="G92" s="9">
        <v>352.55564102909801</v>
      </c>
      <c r="H92" s="9">
        <v>11405.741912818952</v>
      </c>
      <c r="I92" s="24"/>
      <c r="J92" s="9">
        <v>31.381764056083512</v>
      </c>
      <c r="K92" s="9">
        <v>32.041231318758548</v>
      </c>
      <c r="L92" s="22">
        <v>276.59001002062297</v>
      </c>
      <c r="M92" s="22">
        <v>282.40236832099083</v>
      </c>
      <c r="N92" s="22">
        <v>2895.2350169108022</v>
      </c>
    </row>
    <row r="93" spans="2:29" x14ac:dyDescent="0.25">
      <c r="B93" s="37">
        <v>386</v>
      </c>
      <c r="D93" s="9">
        <v>37.92368614476063</v>
      </c>
      <c r="E93" s="9">
        <v>40.102269803281544</v>
      </c>
      <c r="F93" s="9">
        <v>333.38273548893176</v>
      </c>
      <c r="G93" s="9">
        <v>352.53441227469506</v>
      </c>
      <c r="H93" s="9">
        <v>11435.321003054132</v>
      </c>
      <c r="I93" s="24"/>
      <c r="J93" s="9">
        <v>31.46327513155385</v>
      </c>
      <c r="K93" s="9">
        <v>32.124455296209874</v>
      </c>
      <c r="L93" s="22">
        <v>276.59001002062291</v>
      </c>
      <c r="M93" s="22">
        <v>282.40236832099083</v>
      </c>
      <c r="N93" s="22">
        <v>2902.7551078638194</v>
      </c>
    </row>
    <row r="94" spans="2:29" x14ac:dyDescent="0.25">
      <c r="B94" s="37">
        <v>387</v>
      </c>
      <c r="D94" s="9">
        <v>38.019776570457125</v>
      </c>
      <c r="E94" s="9">
        <v>40.204049415904294</v>
      </c>
      <c r="F94" s="9">
        <v>333.36381846401508</v>
      </c>
      <c r="G94" s="9">
        <v>352.51589146413193</v>
      </c>
      <c r="H94" s="9">
        <v>11465.183376479139</v>
      </c>
      <c r="I94" s="24"/>
      <c r="J94" s="9">
        <v>31.544786207024199</v>
      </c>
      <c r="K94" s="9">
        <v>32.207679273661199</v>
      </c>
      <c r="L94" s="22">
        <v>276.59001002062291</v>
      </c>
      <c r="M94" s="22">
        <v>282.40236832099089</v>
      </c>
      <c r="N94" s="22">
        <v>2910.2751988168361</v>
      </c>
    </row>
    <row r="95" spans="2:29" x14ac:dyDescent="0.25">
      <c r="B95" s="37">
        <v>388</v>
      </c>
      <c r="D95" s="9">
        <v>38.116641181487708</v>
      </c>
      <c r="E95" s="9">
        <v>40.306775536849642</v>
      </c>
      <c r="F95" s="9">
        <v>333.35176964189372</v>
      </c>
      <c r="G95" s="9">
        <v>352.5057438768531</v>
      </c>
      <c r="H95" s="9">
        <v>11495.950268159253</v>
      </c>
      <c r="I95" s="24"/>
      <c r="J95" s="9">
        <v>31.626297282494537</v>
      </c>
      <c r="K95" s="9">
        <v>32.290903251112503</v>
      </c>
      <c r="L95" s="22">
        <v>276.5900100206228</v>
      </c>
      <c r="M95" s="22">
        <v>282.40236832099066</v>
      </c>
      <c r="N95" s="22">
        <v>2917.7952897698451</v>
      </c>
    </row>
    <row r="96" spans="2:29" x14ac:dyDescent="0.25">
      <c r="B96" s="37">
        <v>389</v>
      </c>
      <c r="D96" s="9">
        <v>38.212914230068442</v>
      </c>
      <c r="E96" s="9">
        <v>40.408778486029732</v>
      </c>
      <c r="F96" s="9">
        <v>333.33462251599809</v>
      </c>
      <c r="G96" s="9">
        <v>352.48934017114294</v>
      </c>
      <c r="H96" s="9">
        <v>11526.026346446717</v>
      </c>
      <c r="I96" s="24"/>
      <c r="J96" s="9">
        <v>31.707808357964876</v>
      </c>
      <c r="K96" s="9">
        <v>32.374127228563836</v>
      </c>
      <c r="L96" s="22">
        <v>276.5900100206228</v>
      </c>
      <c r="M96" s="22">
        <v>282.40236832099089</v>
      </c>
      <c r="N96" s="22">
        <v>2925.3153807228623</v>
      </c>
    </row>
    <row r="97" spans="2:14" x14ac:dyDescent="0.25">
      <c r="B97" s="37">
        <v>390</v>
      </c>
      <c r="D97" s="9">
        <v>38.309757234489609</v>
      </c>
      <c r="E97" s="9">
        <v>40.511478266217658</v>
      </c>
      <c r="F97" s="9">
        <v>333.32252235102573</v>
      </c>
      <c r="G97" s="9">
        <v>352.47908351942152</v>
      </c>
      <c r="H97" s="9">
        <v>11556.768388724249</v>
      </c>
      <c r="I97" s="24"/>
      <c r="J97" s="9">
        <v>31.789319433435235</v>
      </c>
      <c r="K97" s="9">
        <v>32.45735120601514</v>
      </c>
      <c r="L97" s="22">
        <v>276.59001002062291</v>
      </c>
      <c r="M97" s="22">
        <v>282.40236832099072</v>
      </c>
      <c r="N97" s="22">
        <v>2932.8354716758786</v>
      </c>
    </row>
    <row r="98" spans="2:14" x14ac:dyDescent="0.25">
      <c r="B98" s="37">
        <v>391</v>
      </c>
      <c r="D98" s="9">
        <v>38.405987409183872</v>
      </c>
      <c r="E98" s="9">
        <v>40.613428873215177</v>
      </c>
      <c r="F98" s="9">
        <v>333.30516565578063</v>
      </c>
      <c r="G98" s="9">
        <v>352.46237765519027</v>
      </c>
      <c r="H98" s="9">
        <v>11586.794768206475</v>
      </c>
      <c r="I98" s="24"/>
      <c r="J98" s="9">
        <v>31.87083050890557</v>
      </c>
      <c r="K98" s="9">
        <v>32.540575183466473</v>
      </c>
      <c r="L98" s="22">
        <v>276.59001002062274</v>
      </c>
      <c r="M98" s="22">
        <v>282.40236832099072</v>
      </c>
      <c r="N98" s="22">
        <v>2940.3555626288958</v>
      </c>
    </row>
    <row r="99" spans="2:14" x14ac:dyDescent="0.25">
      <c r="B99" s="37">
        <v>392</v>
      </c>
      <c r="D99" s="9">
        <v>38.50243865998803</v>
      </c>
      <c r="E99" s="9">
        <v>40.715649791462219</v>
      </c>
      <c r="F99" s="9">
        <v>333.28981122284472</v>
      </c>
      <c r="G99" s="9">
        <v>352.4480969283133</v>
      </c>
      <c r="H99" s="9">
        <v>11617.079581475893</v>
      </c>
      <c r="I99" s="24"/>
      <c r="J99" s="9">
        <v>31.952341584375922</v>
      </c>
      <c r="K99" s="9">
        <v>32.623799160917812</v>
      </c>
      <c r="L99" s="22">
        <v>276.59001002062274</v>
      </c>
      <c r="M99" s="22">
        <v>282.40236832099083</v>
      </c>
      <c r="N99" s="22">
        <v>2947.8756535819048</v>
      </c>
    </row>
    <row r="100" spans="2:14" x14ac:dyDescent="0.25">
      <c r="B100" s="37">
        <v>393</v>
      </c>
      <c r="D100" s="9">
        <v>38.598923783521158</v>
      </c>
      <c r="E100" s="9">
        <v>40.817912157075085</v>
      </c>
      <c r="F100" s="9">
        <v>333.27482739694324</v>
      </c>
      <c r="G100" s="9">
        <v>352.43424674603227</v>
      </c>
      <c r="H100" s="9">
        <v>11647.404153789503</v>
      </c>
      <c r="I100" s="24"/>
      <c r="J100" s="9">
        <v>32.033852659846275</v>
      </c>
      <c r="K100" s="9">
        <v>32.707023138369131</v>
      </c>
      <c r="L100" s="22">
        <v>276.59001002062291</v>
      </c>
      <c r="M100" s="22">
        <v>282.40236832099094</v>
      </c>
      <c r="N100" s="22">
        <v>2955.3957445349201</v>
      </c>
    </row>
    <row r="101" spans="2:14" x14ac:dyDescent="0.25">
      <c r="B101" s="37">
        <v>394</v>
      </c>
      <c r="D101" s="9">
        <v>38.695196016019644</v>
      </c>
      <c r="E101" s="9">
        <v>40.919914290172933</v>
      </c>
      <c r="F101" s="9">
        <v>333.2580861306356</v>
      </c>
      <c r="G101" s="9">
        <v>352.41822564555724</v>
      </c>
      <c r="H101" s="9">
        <v>11677.480232076967</v>
      </c>
      <c r="I101" s="24"/>
      <c r="J101" s="9">
        <v>32.11536373531662</v>
      </c>
      <c r="K101" s="9">
        <v>32.790247115820442</v>
      </c>
      <c r="L101" s="22">
        <v>276.5900100206228</v>
      </c>
      <c r="M101" s="22">
        <v>282.40236832099077</v>
      </c>
      <c r="N101" s="22">
        <v>2962.9158354879378</v>
      </c>
    </row>
    <row r="102" spans="2:14" x14ac:dyDescent="0.25">
      <c r="B102" s="37">
        <v>395</v>
      </c>
      <c r="D102" s="9">
        <v>38.790821398803878</v>
      </c>
      <c r="E102" s="9">
        <v>41.021125655456274</v>
      </c>
      <c r="F102" s="9">
        <v>333.23587281237468</v>
      </c>
      <c r="G102" s="9">
        <v>352.39549250595593</v>
      </c>
      <c r="H102" s="9">
        <v>11706.800888524987</v>
      </c>
      <c r="I102" s="24"/>
      <c r="J102" s="9">
        <v>32.196874810786973</v>
      </c>
      <c r="K102" s="9">
        <v>32.873471093271768</v>
      </c>
      <c r="L102" s="22">
        <v>276.59001002062291</v>
      </c>
      <c r="M102" s="22">
        <v>282.40236832099089</v>
      </c>
      <c r="N102" s="22">
        <v>2970.4359264409541</v>
      </c>
    </row>
    <row r="103" spans="2:14" x14ac:dyDescent="0.25">
      <c r="B103" s="37">
        <v>396</v>
      </c>
      <c r="D103" s="9">
        <v>38.888505806934972</v>
      </c>
      <c r="E103" s="9">
        <v>41.124854311616332</v>
      </c>
      <c r="F103" s="9">
        <v>333.23141524888621</v>
      </c>
      <c r="G103" s="9">
        <v>352.39444457442545</v>
      </c>
      <c r="H103" s="9">
        <v>11738.526967146014</v>
      </c>
      <c r="I103" s="24"/>
      <c r="J103" s="9">
        <v>32.278385886257311</v>
      </c>
      <c r="K103" s="9">
        <v>32.956695070723086</v>
      </c>
      <c r="L103" s="22">
        <v>276.59001002062297</v>
      </c>
      <c r="M103" s="22">
        <v>282.40236832099094</v>
      </c>
      <c r="N103" s="22">
        <v>2977.9560173939713</v>
      </c>
    </row>
    <row r="104" spans="2:14" x14ac:dyDescent="0.25">
      <c r="B104" s="37">
        <v>397</v>
      </c>
      <c r="D104" s="9">
        <v>38.984352102392222</v>
      </c>
      <c r="E104" s="9">
        <v>41.226335824712216</v>
      </c>
      <c r="F104" s="9">
        <v>333.21126922625643</v>
      </c>
      <c r="G104" s="9">
        <v>352.37419489799055</v>
      </c>
      <c r="H104" s="9">
        <v>11768.106057381196</v>
      </c>
      <c r="I104" s="24"/>
      <c r="J104" s="9">
        <v>32.359896961727657</v>
      </c>
      <c r="K104" s="9">
        <v>33.039919048174397</v>
      </c>
      <c r="L104" s="22">
        <v>276.59001002062286</v>
      </c>
      <c r="M104" s="22">
        <v>282.40236832099077</v>
      </c>
      <c r="N104" s="22">
        <v>2985.4761083469816</v>
      </c>
    </row>
    <row r="105" spans="2:14" x14ac:dyDescent="0.25">
      <c r="B105" s="37">
        <v>398</v>
      </c>
      <c r="D105" s="9">
        <v>39.079440944392758</v>
      </c>
      <c r="E105" s="9">
        <v>41.326891348681393</v>
      </c>
      <c r="F105" s="9">
        <v>333.18476651864563</v>
      </c>
      <c r="G105" s="9">
        <v>352.34615215056033</v>
      </c>
      <c r="H105" s="9">
        <v>11796.800508883311</v>
      </c>
      <c r="I105" s="24"/>
      <c r="J105" s="9">
        <v>32.441408037198009</v>
      </c>
      <c r="K105" s="9">
        <v>33.12314302562573</v>
      </c>
      <c r="L105" s="22">
        <v>276.59001002062286</v>
      </c>
      <c r="M105" s="22">
        <v>282.40236832099089</v>
      </c>
      <c r="N105" s="22">
        <v>2992.9961992999984</v>
      </c>
    </row>
    <row r="106" spans="2:14" x14ac:dyDescent="0.25">
      <c r="B106" s="37">
        <v>399</v>
      </c>
      <c r="D106" s="9">
        <v>39.176652607306124</v>
      </c>
      <c r="E106" s="9">
        <v>41.430042161537301</v>
      </c>
      <c r="F106" s="9">
        <v>333.17645011171419</v>
      </c>
      <c r="G106" s="9">
        <v>352.34032151040407</v>
      </c>
      <c r="H106" s="9">
        <v>11827.97493076633</v>
      </c>
      <c r="I106" s="24"/>
      <c r="J106" s="9">
        <v>32.522919112668369</v>
      </c>
      <c r="K106" s="9">
        <v>33.206367003077041</v>
      </c>
      <c r="L106" s="22">
        <v>276.59001002062303</v>
      </c>
      <c r="M106" s="22">
        <v>282.40236832099083</v>
      </c>
      <c r="N106" s="22">
        <v>3000.5162902530137</v>
      </c>
    </row>
    <row r="107" spans="2:14" x14ac:dyDescent="0.25">
      <c r="B107" s="37">
        <v>400</v>
      </c>
      <c r="D107" s="9">
        <v>39.273336551380879</v>
      </c>
      <c r="E107" s="9">
        <v>41.532547848683272</v>
      </c>
      <c r="F107" s="9">
        <v>333.16369854062003</v>
      </c>
      <c r="G107" s="9">
        <v>352.32904729089205</v>
      </c>
      <c r="H107" s="9">
        <v>11858.533087464493</v>
      </c>
      <c r="I107" s="24"/>
      <c r="J107" s="9">
        <v>32.604430188138714</v>
      </c>
      <c r="K107" s="9">
        <v>33.289590980528359</v>
      </c>
      <c r="L107" s="22">
        <v>276.59001002062303</v>
      </c>
      <c r="M107" s="22">
        <v>282.40236832099083</v>
      </c>
      <c r="N107" s="22">
        <v>3008.0363812060314</v>
      </c>
    </row>
    <row r="108" spans="2:14" x14ac:dyDescent="0.25">
      <c r="B108" s="37">
        <v>401</v>
      </c>
      <c r="D108" s="9">
        <v>39.370020331210348</v>
      </c>
      <c r="E108" s="9">
        <v>41.635053371584021</v>
      </c>
      <c r="F108" s="9">
        <v>333.15100917853249</v>
      </c>
      <c r="G108" s="9">
        <v>352.31782791205006</v>
      </c>
      <c r="H108" s="9">
        <v>11889.091244162661</v>
      </c>
      <c r="I108" s="24"/>
      <c r="J108" s="9">
        <v>32.685941263609052</v>
      </c>
      <c r="K108" s="9">
        <v>33.372814957979692</v>
      </c>
      <c r="L108" s="22">
        <v>276.59001002062286</v>
      </c>
      <c r="M108" s="22">
        <v>282.40236832099077</v>
      </c>
      <c r="N108" s="22">
        <v>3015.556472159039</v>
      </c>
    </row>
    <row r="109" spans="2:14" x14ac:dyDescent="0.25">
      <c r="B109" s="37">
        <v>402</v>
      </c>
      <c r="D109" s="9">
        <v>39.465993462693035</v>
      </c>
      <c r="E109" s="9">
        <v>41.736690125593597</v>
      </c>
      <c r="F109" s="9">
        <v>333.13238436610135</v>
      </c>
      <c r="G109" s="9">
        <v>352.29933107426598</v>
      </c>
      <c r="H109" s="9">
        <v>11918.819430813532</v>
      </c>
      <c r="I109" s="24"/>
      <c r="J109" s="9">
        <v>32.767452339079391</v>
      </c>
      <c r="K109" s="9">
        <v>33.45603893543101</v>
      </c>
      <c r="L109" s="22">
        <v>276.59001002062286</v>
      </c>
      <c r="M109" s="22">
        <v>282.40236832099077</v>
      </c>
      <c r="N109" s="22">
        <v>3023.0765631120576</v>
      </c>
    </row>
    <row r="110" spans="2:14" x14ac:dyDescent="0.25">
      <c r="B110" s="37">
        <v>403</v>
      </c>
      <c r="D110" s="9">
        <v>39.56267691769002</v>
      </c>
      <c r="E110" s="9">
        <v>41.839195323661833</v>
      </c>
      <c r="F110" s="9">
        <v>333.11983294607518</v>
      </c>
      <c r="G110" s="9">
        <v>352.28823837712696</v>
      </c>
      <c r="H110" s="9">
        <v>11949.377587511723</v>
      </c>
      <c r="I110" s="24"/>
      <c r="J110" s="9">
        <v>32.848963414549736</v>
      </c>
      <c r="K110" s="9">
        <v>33.539262912882336</v>
      </c>
      <c r="L110" s="22">
        <v>276.5900100206228</v>
      </c>
      <c r="M110" s="22">
        <v>282.40236832099083</v>
      </c>
      <c r="N110" s="22">
        <v>3030.5966540650738</v>
      </c>
    </row>
    <row r="111" spans="2:14" x14ac:dyDescent="0.25">
      <c r="B111" s="37">
        <v>404</v>
      </c>
      <c r="D111" s="9">
        <v>39.658947536055557</v>
      </c>
      <c r="E111" s="9">
        <v>41.941195842626755</v>
      </c>
      <c r="F111" s="9">
        <v>333.10387615973502</v>
      </c>
      <c r="G111" s="9">
        <v>352.2729616879555</v>
      </c>
      <c r="H111" s="9">
        <v>11979.453665799185</v>
      </c>
      <c r="I111" s="24"/>
      <c r="J111" s="9">
        <v>32.930474490020082</v>
      </c>
      <c r="K111" s="9">
        <v>33.622486890333654</v>
      </c>
      <c r="L111" s="22">
        <v>276.59001002062286</v>
      </c>
      <c r="M111" s="22">
        <v>282.40236832099089</v>
      </c>
      <c r="N111" s="22">
        <v>3038.1167450180915</v>
      </c>
    </row>
    <row r="112" spans="2:14" x14ac:dyDescent="0.25">
      <c r="B112" s="37">
        <v>405</v>
      </c>
      <c r="D112" s="9">
        <v>39.754788305911646</v>
      </c>
      <c r="E112" s="9">
        <v>42.042670883291876</v>
      </c>
      <c r="F112" s="9">
        <v>333.08439669846587</v>
      </c>
      <c r="G112" s="9">
        <v>352.25335773379118</v>
      </c>
      <c r="H112" s="9">
        <v>12009.02778615386</v>
      </c>
      <c r="I112" s="24"/>
      <c r="J112" s="9">
        <v>33.011985565490434</v>
      </c>
      <c r="K112" s="9">
        <v>33.705710867784987</v>
      </c>
      <c r="L112" s="22">
        <v>276.59001002062297</v>
      </c>
      <c r="M112" s="22">
        <v>282.402368320991</v>
      </c>
      <c r="N112" s="22">
        <v>3045.6368359711068</v>
      </c>
    </row>
    <row r="113" spans="2:14" x14ac:dyDescent="0.25">
      <c r="B113" s="37">
        <v>406</v>
      </c>
      <c r="D113" s="9">
        <v>39.851471275875866</v>
      </c>
      <c r="E113" s="9">
        <v>42.145175596327384</v>
      </c>
      <c r="F113" s="9">
        <v>333.07205216532424</v>
      </c>
      <c r="G113" s="9">
        <v>352.24245618339938</v>
      </c>
      <c r="H113" s="9">
        <v>12039.585942852023</v>
      </c>
      <c r="I113" s="24"/>
      <c r="J113" s="9">
        <v>33.09349664096078</v>
      </c>
      <c r="K113" s="9">
        <v>33.788934845236291</v>
      </c>
      <c r="L113" s="22">
        <v>276.59001002062291</v>
      </c>
      <c r="M113" s="22">
        <v>282.40236832099089</v>
      </c>
      <c r="N113" s="22">
        <v>3053.1569269241159</v>
      </c>
    </row>
    <row r="114" spans="2:14" x14ac:dyDescent="0.25">
      <c r="B114" s="37">
        <v>407</v>
      </c>
      <c r="D114" s="9">
        <v>39.947137303621858</v>
      </c>
      <c r="E114" s="9">
        <v>42.246437074868552</v>
      </c>
      <c r="F114" s="9">
        <v>333.05128974036558</v>
      </c>
      <c r="G114" s="9">
        <v>352.22124298364861</v>
      </c>
      <c r="H114" s="9">
        <v>12068.956298105255</v>
      </c>
      <c r="I114" s="24"/>
      <c r="J114" s="9">
        <v>33.175007716431125</v>
      </c>
      <c r="K114" s="9">
        <v>33.872158822687616</v>
      </c>
      <c r="L114" s="22">
        <v>276.59001002062286</v>
      </c>
      <c r="M114" s="22">
        <v>282.40236832099089</v>
      </c>
      <c r="N114" s="22">
        <v>3060.6770178771335</v>
      </c>
    </row>
    <row r="115" spans="2:14" x14ac:dyDescent="0.25">
      <c r="B115" s="37">
        <v>408</v>
      </c>
      <c r="D115" s="9">
        <v>40.045364258139045</v>
      </c>
      <c r="E115" s="9">
        <v>42.350829471604342</v>
      </c>
      <c r="F115" s="9">
        <v>333.05192797676108</v>
      </c>
      <c r="G115" s="9">
        <v>352.2261731972153</v>
      </c>
      <c r="H115" s="9">
        <v>12101.318521433208</v>
      </c>
      <c r="I115" s="24"/>
      <c r="J115" s="9">
        <v>33.256518791901478</v>
      </c>
      <c r="K115" s="9">
        <v>33.955382800138928</v>
      </c>
      <c r="L115" s="22">
        <v>276.59001002062286</v>
      </c>
      <c r="M115" s="22">
        <v>282.40236832099077</v>
      </c>
      <c r="N115" s="22">
        <v>3068.1971088301507</v>
      </c>
    </row>
    <row r="116" spans="2:14" x14ac:dyDescent="0.25">
      <c r="B116" s="37">
        <v>409</v>
      </c>
      <c r="D116" s="9">
        <v>40.140574760040032</v>
      </c>
      <c r="E116" s="9">
        <v>42.45153411353256</v>
      </c>
      <c r="F116" s="9">
        <v>333.02753699849296</v>
      </c>
      <c r="G116" s="9">
        <v>352.20048372877739</v>
      </c>
      <c r="H116" s="9">
        <v>12130.1570994705</v>
      </c>
      <c r="I116" s="24"/>
      <c r="J116" s="9">
        <v>33.33802986737183</v>
      </c>
      <c r="K116" s="9">
        <v>34.038606777590253</v>
      </c>
      <c r="L116" s="22">
        <v>276.59001002062297</v>
      </c>
      <c r="M116" s="22">
        <v>282.40236832099083</v>
      </c>
      <c r="N116" s="22">
        <v>3075.7171997831656</v>
      </c>
    </row>
    <row r="117" spans="2:14" x14ac:dyDescent="0.25">
      <c r="B117" s="37">
        <v>410</v>
      </c>
      <c r="D117" s="9">
        <v>40.236899725614911</v>
      </c>
      <c r="E117" s="9">
        <v>42.553601288491727</v>
      </c>
      <c r="F117" s="9">
        <v>333.01248863175289</v>
      </c>
      <c r="G117" s="9">
        <v>352.18619630137101</v>
      </c>
      <c r="H117" s="9">
        <v>12160.297786204763</v>
      </c>
      <c r="I117" s="24"/>
      <c r="J117" s="9">
        <v>33.419540942842168</v>
      </c>
      <c r="K117" s="9">
        <v>34.121830755041579</v>
      </c>
      <c r="L117" s="22">
        <v>276.59001002062291</v>
      </c>
      <c r="M117" s="22">
        <v>282.40236832099089</v>
      </c>
      <c r="N117" s="22">
        <v>3083.2372907361819</v>
      </c>
    </row>
    <row r="118" spans="2:14" x14ac:dyDescent="0.25">
      <c r="B118" s="37">
        <v>411</v>
      </c>
      <c r="D118" s="9">
        <v>40.33356061622446</v>
      </c>
      <c r="E118" s="9">
        <v>42.656079188024485</v>
      </c>
      <c r="F118" s="9">
        <v>333.00028694355183</v>
      </c>
      <c r="G118" s="9">
        <v>352.17536940651769</v>
      </c>
      <c r="H118" s="9">
        <v>12190.831093500323</v>
      </c>
      <c r="I118" s="24"/>
      <c r="J118" s="9">
        <v>33.501052018312521</v>
      </c>
      <c r="K118" s="9">
        <v>34.205054732492904</v>
      </c>
      <c r="L118" s="22">
        <v>276.59001002062291</v>
      </c>
      <c r="M118" s="22">
        <v>282.40236832099089</v>
      </c>
      <c r="N118" s="22">
        <v>3090.7573816891922</v>
      </c>
    </row>
    <row r="119" spans="2:14" x14ac:dyDescent="0.25">
      <c r="B119" s="37">
        <v>412</v>
      </c>
      <c r="D119" s="9">
        <v>40.430187311071769</v>
      </c>
      <c r="E119" s="9">
        <v>42.758515317158171</v>
      </c>
      <c r="F119" s="9">
        <v>332.98786284645536</v>
      </c>
      <c r="G119" s="9">
        <v>352.16425104339908</v>
      </c>
      <c r="H119" s="9">
        <v>12221.324641751691</v>
      </c>
      <c r="I119" s="24"/>
      <c r="J119" s="9">
        <v>33.582563093782866</v>
      </c>
      <c r="K119" s="9">
        <v>34.288278709944237</v>
      </c>
      <c r="L119" s="22">
        <v>276.59001002062291</v>
      </c>
      <c r="M119" s="22">
        <v>282.402368320991</v>
      </c>
      <c r="N119" s="22">
        <v>3098.2774726422099</v>
      </c>
    </row>
    <row r="120" spans="2:14" x14ac:dyDescent="0.25">
      <c r="B120" s="37">
        <v>413</v>
      </c>
      <c r="D120" s="9">
        <v>40.526235273754146</v>
      </c>
      <c r="E120" s="9">
        <v>42.860243945300368</v>
      </c>
      <c r="F120" s="9">
        <v>332.97074394826399</v>
      </c>
      <c r="G120" s="9">
        <v>352.1473735684782</v>
      </c>
      <c r="H120" s="9">
        <v>12251.142286251968</v>
      </c>
      <c r="I120" s="24"/>
      <c r="J120" s="9">
        <v>33.664074169253212</v>
      </c>
      <c r="K120" s="9">
        <v>34.371502687395534</v>
      </c>
      <c r="L120" s="22">
        <v>276.59001002062286</v>
      </c>
      <c r="M120" s="22">
        <v>282.40236832099077</v>
      </c>
      <c r="N120" s="22">
        <v>3105.7975635952266</v>
      </c>
    </row>
    <row r="121" spans="2:14" x14ac:dyDescent="0.25">
      <c r="B121" s="37">
        <v>414</v>
      </c>
      <c r="D121" s="9">
        <v>40.623074356986145</v>
      </c>
      <c r="E121" s="9">
        <v>42.962939804299047</v>
      </c>
      <c r="F121" s="9">
        <v>332.96019203650218</v>
      </c>
      <c r="G121" s="9">
        <v>352.1385053721815</v>
      </c>
      <c r="H121" s="9">
        <v>12281.884328529501</v>
      </c>
      <c r="I121" s="24"/>
      <c r="J121" s="9">
        <v>33.74558524472355</v>
      </c>
      <c r="K121" s="9">
        <v>34.454726664846866</v>
      </c>
      <c r="L121" s="22">
        <v>276.59001002062291</v>
      </c>
      <c r="M121" s="22">
        <v>282.402368320991</v>
      </c>
      <c r="N121" s="22">
        <v>3113.3176545482424</v>
      </c>
    </row>
    <row r="122" spans="2:14" x14ac:dyDescent="0.25">
      <c r="B122" s="37">
        <v>415</v>
      </c>
      <c r="D122" s="9">
        <v>40.718977362209486</v>
      </c>
      <c r="E122" s="9">
        <v>43.064491282775606</v>
      </c>
      <c r="F122" s="9">
        <v>332.94203705919739</v>
      </c>
      <c r="G122" s="9">
        <v>352.12032279357209</v>
      </c>
      <c r="H122" s="9">
        <v>12311.532997091997</v>
      </c>
      <c r="I122" s="24"/>
      <c r="J122" s="9">
        <v>33.827096320193917</v>
      </c>
      <c r="K122" s="9">
        <v>34.537950642298199</v>
      </c>
      <c r="L122" s="22">
        <v>276.59001002062303</v>
      </c>
      <c r="M122" s="22">
        <v>282.402368320991</v>
      </c>
      <c r="N122" s="22">
        <v>3120.837745501251</v>
      </c>
    </row>
    <row r="123" spans="2:14" x14ac:dyDescent="0.25">
      <c r="B123" s="37">
        <v>416</v>
      </c>
      <c r="D123" s="9">
        <v>40.815024853368762</v>
      </c>
      <c r="E123" s="9">
        <v>43.166219439394666</v>
      </c>
      <c r="F123" s="9">
        <v>332.92514792656198</v>
      </c>
      <c r="G123" s="9">
        <v>352.1036687817857</v>
      </c>
      <c r="H123" s="9">
        <v>12341.350641592293</v>
      </c>
      <c r="I123" s="24"/>
      <c r="J123" s="9">
        <v>33.908607395664255</v>
      </c>
      <c r="K123" s="9">
        <v>34.621174619749503</v>
      </c>
      <c r="L123" s="22">
        <v>276.59001002062286</v>
      </c>
      <c r="M123" s="22">
        <v>282.40236832099077</v>
      </c>
      <c r="N123" s="22">
        <v>3128.3578364542682</v>
      </c>
    </row>
    <row r="124" spans="2:14" x14ac:dyDescent="0.25">
      <c r="B124" s="37">
        <v>417</v>
      </c>
      <c r="D124" s="9">
        <v>40.912233564053317</v>
      </c>
      <c r="E124" s="9">
        <v>43.269367300021798</v>
      </c>
      <c r="F124" s="9">
        <v>332.9177890644122</v>
      </c>
      <c r="G124" s="9">
        <v>352.09864729546348</v>
      </c>
      <c r="H124" s="9">
        <v>12372.525063475288</v>
      </c>
      <c r="I124" s="24"/>
      <c r="J124" s="9">
        <v>33.990118471134586</v>
      </c>
      <c r="K124" s="9">
        <v>34.704398597200829</v>
      </c>
      <c r="L124" s="22">
        <v>276.59001002062274</v>
      </c>
      <c r="M124" s="22">
        <v>282.40236832099083</v>
      </c>
      <c r="N124" s="22">
        <v>3135.8779274072863</v>
      </c>
    </row>
    <row r="125" spans="2:14" x14ac:dyDescent="0.25">
      <c r="B125" s="37">
        <v>418</v>
      </c>
      <c r="D125" s="9">
        <v>41.00813184497845</v>
      </c>
      <c r="E125" s="9">
        <v>43.370913107370463</v>
      </c>
      <c r="F125" s="9">
        <v>332.89982747713418</v>
      </c>
      <c r="G125" s="9">
        <v>352.08064453044318</v>
      </c>
      <c r="H125" s="9">
        <v>12402.168762157267</v>
      </c>
      <c r="I125" s="24"/>
      <c r="J125" s="9">
        <v>34.071629546604932</v>
      </c>
      <c r="K125" s="9">
        <v>34.787622574652161</v>
      </c>
      <c r="L125" s="22">
        <v>276.59001002062274</v>
      </c>
      <c r="M125" s="22">
        <v>282.40236832099089</v>
      </c>
      <c r="N125" s="22">
        <v>3143.3980183603007</v>
      </c>
    </row>
    <row r="126" spans="2:14" x14ac:dyDescent="0.25">
      <c r="B126" s="37">
        <v>419</v>
      </c>
      <c r="D126" s="9">
        <v>41.104208643206881</v>
      </c>
      <c r="E126" s="9">
        <v>43.472677198865988</v>
      </c>
      <c r="F126" s="9">
        <v>332.88339735192221</v>
      </c>
      <c r="G126" s="9">
        <v>352.06449547675624</v>
      </c>
      <c r="H126" s="9">
        <v>12432.021195821197</v>
      </c>
      <c r="I126" s="24"/>
      <c r="J126" s="9">
        <v>34.153140622075291</v>
      </c>
      <c r="K126" s="9">
        <v>34.870846552103487</v>
      </c>
      <c r="L126" s="22">
        <v>276.59001002062286</v>
      </c>
      <c r="M126" s="22">
        <v>282.402368320991</v>
      </c>
      <c r="N126" s="22">
        <v>3150.9181093133175</v>
      </c>
    </row>
    <row r="127" spans="2:14" x14ac:dyDescent="0.25">
      <c r="B127" s="37">
        <v>420</v>
      </c>
      <c r="D127" s="9">
        <v>41.201565760077493</v>
      </c>
      <c r="E127" s="9">
        <v>43.576006604715324</v>
      </c>
      <c r="F127" s="9">
        <v>332.87738946858292</v>
      </c>
      <c r="G127" s="9">
        <v>352.06106987561446</v>
      </c>
      <c r="H127" s="9">
        <v>12463.369563522485</v>
      </c>
      <c r="I127" s="24"/>
      <c r="J127" s="9">
        <v>34.234651697545637</v>
      </c>
      <c r="K127" s="9">
        <v>34.954070529554791</v>
      </c>
      <c r="L127" s="22">
        <v>276.59001002062286</v>
      </c>
      <c r="M127" s="22">
        <v>282.40236832099083</v>
      </c>
      <c r="N127" s="22">
        <v>3158.4382002663274</v>
      </c>
    </row>
    <row r="128" spans="2:14" x14ac:dyDescent="0.25">
      <c r="B128" s="37">
        <v>421</v>
      </c>
      <c r="D128" s="9">
        <v>41.297642241709049</v>
      </c>
      <c r="E128" s="9">
        <v>43.67777037961396</v>
      </c>
      <c r="F128" s="9">
        <v>332.86108814136793</v>
      </c>
      <c r="G128" s="9">
        <v>352.04504148335252</v>
      </c>
      <c r="H128" s="9">
        <v>12493.221997186445</v>
      </c>
      <c r="I128" s="24"/>
      <c r="J128" s="9">
        <v>34.316162773015989</v>
      </c>
      <c r="K128" s="9">
        <v>35.037294507006116</v>
      </c>
      <c r="L128" s="22">
        <v>276.59001002062291</v>
      </c>
      <c r="M128" s="22">
        <v>282.40236832099089</v>
      </c>
      <c r="N128" s="22">
        <v>3165.958291219345</v>
      </c>
    </row>
    <row r="129" spans="2:14" x14ac:dyDescent="0.25">
      <c r="B129" s="37">
        <v>422</v>
      </c>
      <c r="D129" s="9">
        <v>41.393552660814137</v>
      </c>
      <c r="E129" s="9">
        <v>43.779331165631433</v>
      </c>
      <c r="F129" s="9">
        <v>332.84352877098917</v>
      </c>
      <c r="G129" s="9">
        <v>352.02745683138738</v>
      </c>
      <c r="H129" s="9">
        <v>12522.880605509983</v>
      </c>
      <c r="I129" s="24"/>
      <c r="J129" s="9">
        <v>34.397673848486342</v>
      </c>
      <c r="K129" s="9">
        <v>35.120518484457435</v>
      </c>
      <c r="L129" s="22">
        <v>276.59001002062291</v>
      </c>
      <c r="M129" s="22">
        <v>282.40236832099083</v>
      </c>
      <c r="N129" s="22">
        <v>3173.4783821723604</v>
      </c>
    </row>
    <row r="130" spans="2:14" x14ac:dyDescent="0.25">
      <c r="B130" s="37">
        <v>423</v>
      </c>
      <c r="D130" s="9">
        <v>41.490390300912907</v>
      </c>
      <c r="E130" s="9">
        <v>43.88202558149694</v>
      </c>
      <c r="F130" s="9">
        <v>332.83349053635754</v>
      </c>
      <c r="G130" s="9">
        <v>352.01904923449229</v>
      </c>
      <c r="H130" s="9">
        <v>12553.622647787521</v>
      </c>
      <c r="I130" s="24"/>
      <c r="J130" s="9">
        <v>34.47918492395668</v>
      </c>
      <c r="K130" s="9">
        <v>35.203742461908767</v>
      </c>
      <c r="L130" s="22">
        <v>276.59001002062291</v>
      </c>
      <c r="M130" s="22">
        <v>282.402368320991</v>
      </c>
      <c r="N130" s="22">
        <v>3180.9984731253767</v>
      </c>
    </row>
    <row r="131" spans="2:14" x14ac:dyDescent="0.25">
      <c r="B131" s="37">
        <v>424</v>
      </c>
      <c r="D131" s="9">
        <v>41.586249360829271</v>
      </c>
      <c r="E131" s="9">
        <v>43.983523646370429</v>
      </c>
      <c r="F131" s="9">
        <v>332.81566805317198</v>
      </c>
      <c r="G131" s="9">
        <v>352.001106872778</v>
      </c>
      <c r="H131" s="9">
        <v>12583.221617544794</v>
      </c>
      <c r="I131" s="24"/>
      <c r="J131" s="9">
        <v>34.560695999427033</v>
      </c>
      <c r="K131" s="9">
        <v>35.286966439360064</v>
      </c>
      <c r="L131" s="22">
        <v>276.59001002062303</v>
      </c>
      <c r="M131" s="22">
        <v>282.40236832099089</v>
      </c>
      <c r="N131" s="22">
        <v>3188.5185640783875</v>
      </c>
    </row>
    <row r="132" spans="2:14" x14ac:dyDescent="0.25">
      <c r="B132" s="37">
        <v>425</v>
      </c>
      <c r="D132" s="9">
        <v>41.682695316464006</v>
      </c>
      <c r="E132" s="9">
        <v>44.08573926944802</v>
      </c>
      <c r="F132" s="9">
        <v>332.80261532821248</v>
      </c>
      <c r="G132" s="9">
        <v>351.98897806771225</v>
      </c>
      <c r="H132" s="9">
        <v>12613.506430814212</v>
      </c>
      <c r="I132" s="24"/>
      <c r="J132" s="9">
        <v>34.642207074897378</v>
      </c>
      <c r="K132" s="9">
        <v>35.37019041681139</v>
      </c>
      <c r="L132" s="22">
        <v>276.59001002062297</v>
      </c>
      <c r="M132" s="22">
        <v>282.40236832099089</v>
      </c>
      <c r="N132" s="22">
        <v>3196.0386550314033</v>
      </c>
    </row>
    <row r="133" spans="2:14" x14ac:dyDescent="0.25">
      <c r="B133" s="37">
        <v>426</v>
      </c>
      <c r="D133" s="9">
        <v>41.779353812134616</v>
      </c>
      <c r="E133" s="9">
        <v>44.188214774041846</v>
      </c>
      <c r="F133" s="9">
        <v>332.79131686049266</v>
      </c>
      <c r="G133" s="9">
        <v>351.97897627838694</v>
      </c>
      <c r="H133" s="9">
        <v>12644.039738109772</v>
      </c>
      <c r="I133" s="24"/>
      <c r="J133" s="9">
        <v>34.723718150367716</v>
      </c>
      <c r="K133" s="9">
        <v>35.453414394262715</v>
      </c>
      <c r="L133" s="22">
        <v>276.59001002062291</v>
      </c>
      <c r="M133" s="22">
        <v>282.40236832099089</v>
      </c>
      <c r="N133" s="22">
        <v>3203.558745984421</v>
      </c>
    </row>
    <row r="134" spans="2:14" x14ac:dyDescent="0.25">
      <c r="B134" s="37">
        <v>427</v>
      </c>
      <c r="D134" s="9">
        <v>41.874986948916948</v>
      </c>
      <c r="E134" s="9">
        <v>44.289436733812103</v>
      </c>
      <c r="F134" s="9">
        <v>332.77192299645043</v>
      </c>
      <c r="G134" s="9">
        <v>351.9590596725302</v>
      </c>
      <c r="H134" s="9">
        <v>12673.37530419935</v>
      </c>
      <c r="I134" s="24"/>
      <c r="J134" s="9">
        <v>34.805229225838083</v>
      </c>
      <c r="K134" s="9">
        <v>35.536638371714055</v>
      </c>
      <c r="L134" s="22">
        <v>276.59001002062297</v>
      </c>
      <c r="M134" s="22">
        <v>282.402368320991</v>
      </c>
      <c r="N134" s="22">
        <v>3211.0788369374359</v>
      </c>
    </row>
    <row r="135" spans="2:14" x14ac:dyDescent="0.25">
      <c r="B135" s="37">
        <v>428</v>
      </c>
      <c r="D135" s="9">
        <v>41.97166639977273</v>
      </c>
      <c r="E135" s="9">
        <v>44.391937927739136</v>
      </c>
      <c r="F135" s="9">
        <v>332.76091517383736</v>
      </c>
      <c r="G135" s="9">
        <v>351.94937819420591</v>
      </c>
      <c r="H135" s="9">
        <v>12703.933460897513</v>
      </c>
      <c r="I135" s="24"/>
      <c r="J135" s="9">
        <v>34.886740301308414</v>
      </c>
      <c r="K135" s="9">
        <v>35.619862349165373</v>
      </c>
      <c r="L135" s="22">
        <v>276.59001002062297</v>
      </c>
      <c r="M135" s="22">
        <v>282.40236832099106</v>
      </c>
      <c r="N135" s="22">
        <v>3218.5989278904535</v>
      </c>
    </row>
    <row r="136" spans="2:14" x14ac:dyDescent="0.25">
      <c r="B136" s="37">
        <v>429</v>
      </c>
      <c r="D136" s="9">
        <v>42.06910713975649</v>
      </c>
      <c r="E136" s="9">
        <v>44.495369893293805</v>
      </c>
      <c r="F136" s="9">
        <v>332.75598027389248</v>
      </c>
      <c r="G136" s="9">
        <v>351.94710401876438</v>
      </c>
      <c r="H136" s="9">
        <v>12735.38122620928</v>
      </c>
      <c r="I136" s="24"/>
      <c r="J136" s="9">
        <v>34.968251376778746</v>
      </c>
      <c r="K136" s="9">
        <v>35.703086326616685</v>
      </c>
      <c r="L136" s="22">
        <v>276.59001002062274</v>
      </c>
      <c r="M136" s="22">
        <v>282.40236832099089</v>
      </c>
      <c r="N136" s="22">
        <v>3226.119018843463</v>
      </c>
    </row>
    <row r="137" spans="2:14" x14ac:dyDescent="0.25">
      <c r="B137" s="37">
        <v>430</v>
      </c>
      <c r="D137" s="9">
        <v>42.164948253571175</v>
      </c>
      <c r="E137" s="9">
        <v>44.596846224747161</v>
      </c>
      <c r="F137" s="9">
        <v>332.73844511393924</v>
      </c>
      <c r="G137" s="9">
        <v>351.92940782397426</v>
      </c>
      <c r="H137" s="9">
        <v>12764.96031644446</v>
      </c>
      <c r="I137" s="24"/>
      <c r="J137" s="9">
        <v>35.049762452249105</v>
      </c>
      <c r="K137" s="9">
        <v>35.786310304067996</v>
      </c>
      <c r="L137" s="22">
        <v>276.59001002062286</v>
      </c>
      <c r="M137" s="22">
        <v>282.40236832099089</v>
      </c>
      <c r="N137" s="22">
        <v>3233.6391097964802</v>
      </c>
    </row>
    <row r="138" spans="2:14" x14ac:dyDescent="0.25">
      <c r="B138" s="37">
        <v>431</v>
      </c>
      <c r="D138" s="9">
        <v>42.260389352067058</v>
      </c>
      <c r="E138" s="9">
        <v>44.697833538898692</v>
      </c>
      <c r="F138" s="9">
        <v>332.71784198602694</v>
      </c>
      <c r="G138" s="9">
        <v>351.90794369209038</v>
      </c>
      <c r="H138" s="9">
        <v>12794.072237910505</v>
      </c>
      <c r="I138" s="24"/>
      <c r="J138" s="9">
        <v>35.131273527719451</v>
      </c>
      <c r="K138" s="9">
        <v>35.869534281519321</v>
      </c>
      <c r="L138" s="22">
        <v>276.59001002062291</v>
      </c>
      <c r="M138" s="22">
        <v>282.40236832099089</v>
      </c>
      <c r="N138" s="22">
        <v>3241.1592007494964</v>
      </c>
    </row>
    <row r="139" spans="2:14" x14ac:dyDescent="0.25">
      <c r="B139" s="37">
        <v>432</v>
      </c>
      <c r="D139" s="9">
        <v>42.358612318651922</v>
      </c>
      <c r="E139" s="9">
        <v>44.802221947702122</v>
      </c>
      <c r="F139" s="9">
        <v>332.71918531016456</v>
      </c>
      <c r="G139" s="9">
        <v>351.91329391026261</v>
      </c>
      <c r="H139" s="9">
        <v>12826.434461238458</v>
      </c>
      <c r="I139" s="24"/>
      <c r="J139" s="9">
        <v>35.212784603189796</v>
      </c>
      <c r="K139" s="9">
        <v>35.952758258970647</v>
      </c>
      <c r="L139" s="22">
        <v>276.59001002062286</v>
      </c>
      <c r="M139" s="22">
        <v>282.40236832099094</v>
      </c>
      <c r="N139" s="22">
        <v>3248.6792917025127</v>
      </c>
    </row>
    <row r="140" spans="2:14" x14ac:dyDescent="0.25">
      <c r="B140" s="37">
        <v>433</v>
      </c>
      <c r="D140" s="9">
        <v>42.453916986457983</v>
      </c>
      <c r="E140" s="9">
        <v>44.903042532616432</v>
      </c>
      <c r="F140" s="9">
        <v>332.69765266342523</v>
      </c>
      <c r="G140" s="9">
        <v>351.89065953119808</v>
      </c>
      <c r="H140" s="9">
        <v>12855.387346527761</v>
      </c>
      <c r="I140" s="24"/>
      <c r="J140" s="9">
        <v>35.294295678660134</v>
      </c>
      <c r="K140" s="9">
        <v>36.035982236421965</v>
      </c>
      <c r="L140" s="22">
        <v>276.59001002062274</v>
      </c>
      <c r="M140" s="22">
        <v>282.40236832099083</v>
      </c>
      <c r="N140" s="22">
        <v>3256.1993826555231</v>
      </c>
    </row>
    <row r="141" spans="2:14" x14ac:dyDescent="0.25">
      <c r="B141" s="37">
        <v>434</v>
      </c>
      <c r="D141" s="9">
        <v>42.550229660611883</v>
      </c>
      <c r="E141" s="9">
        <v>45.005095522495346</v>
      </c>
      <c r="F141" s="9">
        <v>332.68410046462884</v>
      </c>
      <c r="G141" s="9">
        <v>351.87776516482268</v>
      </c>
      <c r="H141" s="9">
        <v>12885.518093500979</v>
      </c>
      <c r="I141" s="24"/>
      <c r="J141" s="9">
        <v>35.375806754130487</v>
      </c>
      <c r="K141" s="9">
        <v>36.119206213873298</v>
      </c>
      <c r="L141" s="22">
        <v>276.59001002062286</v>
      </c>
      <c r="M141" s="22">
        <v>282.40236832099094</v>
      </c>
      <c r="N141" s="22">
        <v>3263.7194736085394</v>
      </c>
    </row>
    <row r="142" spans="2:14" x14ac:dyDescent="0.25">
      <c r="B142" s="37">
        <v>435</v>
      </c>
      <c r="D142" s="9">
        <v>42.646197622263209</v>
      </c>
      <c r="E142" s="9">
        <v>45.106727106673553</v>
      </c>
      <c r="F142" s="9">
        <v>332.66792159433999</v>
      </c>
      <c r="G142" s="9">
        <v>351.86164284589347</v>
      </c>
      <c r="H142" s="9">
        <v>12915.24628015185</v>
      </c>
      <c r="I142" s="24"/>
      <c r="J142" s="9">
        <v>35.457317829600846</v>
      </c>
      <c r="K142" s="9">
        <v>36.202430191324602</v>
      </c>
      <c r="L142" s="22">
        <v>276.59001002062297</v>
      </c>
      <c r="M142" s="22">
        <v>282.40236832099089</v>
      </c>
      <c r="N142" s="22">
        <v>3271.2395645615552</v>
      </c>
    </row>
    <row r="143" spans="2:14" x14ac:dyDescent="0.25">
      <c r="B143" s="37">
        <v>436</v>
      </c>
      <c r="D143" s="9">
        <v>42.743658506548485</v>
      </c>
      <c r="E143" s="9">
        <v>45.21018395067783</v>
      </c>
      <c r="F143" s="9">
        <v>332.66343599063646</v>
      </c>
      <c r="G143" s="9">
        <v>351.85980003319236</v>
      </c>
      <c r="H143" s="9">
        <v>12946.718894866224</v>
      </c>
      <c r="I143" s="24"/>
      <c r="J143" s="9">
        <v>35.538828905071185</v>
      </c>
      <c r="K143" s="9">
        <v>36.285654168775928</v>
      </c>
      <c r="L143" s="22">
        <v>276.59001002062291</v>
      </c>
      <c r="M143" s="22">
        <v>282.40236832099094</v>
      </c>
      <c r="N143" s="22">
        <v>3278.7596555145715</v>
      </c>
    </row>
    <row r="144" spans="2:14" x14ac:dyDescent="0.25">
      <c r="B144" s="37">
        <v>437</v>
      </c>
      <c r="D144" s="9">
        <v>42.839553843799486</v>
      </c>
      <c r="E144" s="9">
        <v>45.311726814352369</v>
      </c>
      <c r="F144" s="9">
        <v>332.64681452811266</v>
      </c>
      <c r="G144" s="9">
        <v>351.84310370085683</v>
      </c>
      <c r="H144" s="9">
        <v>12976.3625935482</v>
      </c>
      <c r="I144" s="24"/>
      <c r="J144" s="9">
        <v>35.620339980541537</v>
      </c>
      <c r="K144" s="9">
        <v>36.368878146227246</v>
      </c>
      <c r="L144" s="22">
        <v>276.59001002062291</v>
      </c>
      <c r="M144" s="22">
        <v>282.40236832099094</v>
      </c>
      <c r="N144" s="22">
        <v>3286.2797464675891</v>
      </c>
    </row>
    <row r="145" spans="2:14" x14ac:dyDescent="0.25">
      <c r="B145" s="37">
        <v>438</v>
      </c>
      <c r="D145" s="9">
        <v>42.935700000312458</v>
      </c>
      <c r="E145" s="9">
        <v>45.41357636023573</v>
      </c>
      <c r="F145" s="9">
        <v>332.63221211408688</v>
      </c>
      <c r="G145" s="9">
        <v>351.82885954129733</v>
      </c>
      <c r="H145" s="9">
        <v>13006.299515181028</v>
      </c>
      <c r="I145" s="24"/>
      <c r="J145" s="9">
        <v>35.701851056011883</v>
      </c>
      <c r="K145" s="9">
        <v>36.452102123678557</v>
      </c>
      <c r="L145" s="22">
        <v>276.59001002062291</v>
      </c>
      <c r="M145" s="22">
        <v>282.40236832099077</v>
      </c>
      <c r="N145" s="22">
        <v>3293.7998374205995</v>
      </c>
    </row>
    <row r="146" spans="2:14" x14ac:dyDescent="0.25">
      <c r="B146" s="37">
        <v>439</v>
      </c>
      <c r="D146" s="9">
        <v>43.031841749853861</v>
      </c>
      <c r="E146" s="9">
        <v>45.51542055231787</v>
      </c>
      <c r="F146" s="9">
        <v>332.61764216186936</v>
      </c>
      <c r="G146" s="9">
        <v>351.81463889282111</v>
      </c>
      <c r="H146" s="9">
        <v>13036.231466933337</v>
      </c>
      <c r="I146" s="24"/>
      <c r="J146" s="9">
        <v>35.783362131482235</v>
      </c>
      <c r="K146" s="9">
        <v>36.535326101129904</v>
      </c>
      <c r="L146" s="22">
        <v>276.59001002062303</v>
      </c>
      <c r="M146" s="22">
        <v>282.40236832099106</v>
      </c>
      <c r="N146" s="22">
        <v>3301.3199283736158</v>
      </c>
    </row>
    <row r="147" spans="2:14" x14ac:dyDescent="0.25">
      <c r="B147" s="37">
        <v>440</v>
      </c>
      <c r="D147" s="9">
        <v>43.12846401457557</v>
      </c>
      <c r="E147" s="9">
        <v>45.617852251325964</v>
      </c>
      <c r="F147" s="9">
        <v>332.60684417122269</v>
      </c>
      <c r="G147" s="9">
        <v>351.80501373883561</v>
      </c>
      <c r="H147" s="9">
        <v>13066.725015184707</v>
      </c>
      <c r="I147" s="24"/>
      <c r="J147" s="9">
        <v>35.864873206952566</v>
      </c>
      <c r="K147" s="9">
        <v>36.618550078581215</v>
      </c>
      <c r="L147" s="22">
        <v>276.59001002062291</v>
      </c>
      <c r="M147" s="22">
        <v>282.402368320991</v>
      </c>
      <c r="N147" s="22">
        <v>3308.840019326632</v>
      </c>
    </row>
    <row r="148" spans="2:14" x14ac:dyDescent="0.25">
      <c r="B148" s="37">
        <v>441</v>
      </c>
      <c r="D148" s="9">
        <v>43.225902829250003</v>
      </c>
      <c r="E148" s="9">
        <v>45.72128229157132</v>
      </c>
      <c r="F148" s="9">
        <v>332.60237810729984</v>
      </c>
      <c r="G148" s="9">
        <v>351.80311398843833</v>
      </c>
      <c r="H148" s="9">
        <v>13098.172780496472</v>
      </c>
      <c r="I148" s="24"/>
      <c r="J148" s="9">
        <v>35.946384282422912</v>
      </c>
      <c r="K148" s="9">
        <v>36.701774056032534</v>
      </c>
      <c r="L148" s="22">
        <v>276.59001002062286</v>
      </c>
      <c r="M148" s="22">
        <v>282.40236832099089</v>
      </c>
      <c r="N148" s="22">
        <v>3316.3601102796483</v>
      </c>
    </row>
    <row r="149" spans="2:14" x14ac:dyDescent="0.25">
      <c r="B149" s="37">
        <v>442</v>
      </c>
      <c r="D149" s="9">
        <v>43.321342257869439</v>
      </c>
      <c r="E149" s="9">
        <v>45.822267935846355</v>
      </c>
      <c r="F149" s="9">
        <v>332.58258275100098</v>
      </c>
      <c r="G149" s="9">
        <v>351.78245694462134</v>
      </c>
      <c r="H149" s="9">
        <v>13127.284701962519</v>
      </c>
      <c r="I149" s="24"/>
      <c r="J149" s="9">
        <v>36.027895357893279</v>
      </c>
      <c r="K149" s="9">
        <v>36.784998033483866</v>
      </c>
      <c r="L149" s="22">
        <v>276.59001002062303</v>
      </c>
      <c r="M149" s="22">
        <v>282.402368320991</v>
      </c>
      <c r="N149" s="22">
        <v>3323.8802012326651</v>
      </c>
    </row>
    <row r="150" spans="2:14" x14ac:dyDescent="0.25">
      <c r="B150" s="37">
        <v>443</v>
      </c>
      <c r="D150" s="9">
        <v>43.417419586753837</v>
      </c>
      <c r="E150" s="9">
        <v>45.924033504827449</v>
      </c>
      <c r="F150" s="9">
        <v>332.56776293819581</v>
      </c>
      <c r="G150" s="9">
        <v>351.76786721011837</v>
      </c>
      <c r="H150" s="9">
        <v>13157.14210550699</v>
      </c>
      <c r="I150" s="24"/>
      <c r="J150" s="9">
        <v>36.109406433363624</v>
      </c>
      <c r="K150" s="9">
        <v>36.868222010935185</v>
      </c>
      <c r="L150" s="22">
        <v>276.59001002062297</v>
      </c>
      <c r="M150" s="22">
        <v>282.402368320991</v>
      </c>
      <c r="N150" s="22">
        <v>3331.4002921856745</v>
      </c>
    </row>
    <row r="151" spans="2:14" x14ac:dyDescent="0.25">
      <c r="B151" s="37">
        <v>444</v>
      </c>
      <c r="D151" s="9">
        <v>43.514857924574322</v>
      </c>
      <c r="E151" s="9">
        <v>46.027463068218829</v>
      </c>
      <c r="F151" s="9">
        <v>332.56341142680731</v>
      </c>
      <c r="G151" s="9">
        <v>351.76606031485682</v>
      </c>
      <c r="H151" s="9">
        <v>13188.589870818725</v>
      </c>
      <c r="I151" s="24"/>
      <c r="J151" s="9">
        <v>36.190917508833969</v>
      </c>
      <c r="K151" s="9">
        <v>36.951445988386503</v>
      </c>
      <c r="L151" s="22">
        <v>276.59001002062291</v>
      </c>
      <c r="M151" s="22">
        <v>282.40236832099094</v>
      </c>
      <c r="N151" s="22">
        <v>3338.9203831386912</v>
      </c>
    </row>
    <row r="152" spans="2:14" x14ac:dyDescent="0.25">
      <c r="B152" s="37">
        <v>445</v>
      </c>
      <c r="D152" s="9">
        <v>43.6111773996656</v>
      </c>
      <c r="E152" s="9">
        <v>46.129524752694387</v>
      </c>
      <c r="F152" s="9">
        <v>332.5505477514202</v>
      </c>
      <c r="G152" s="9">
        <v>351.75383098322038</v>
      </c>
      <c r="H152" s="9">
        <v>13218.730557552986</v>
      </c>
      <c r="I152" s="24"/>
      <c r="J152" s="9">
        <v>36.272428584304301</v>
      </c>
      <c r="K152" s="9">
        <v>37.034669965837828</v>
      </c>
      <c r="L152" s="22">
        <v>276.5900100206228</v>
      </c>
      <c r="M152" s="22">
        <v>282.40236832099094</v>
      </c>
      <c r="N152" s="22">
        <v>3346.4404740917084</v>
      </c>
    </row>
    <row r="153" spans="2:14" x14ac:dyDescent="0.25">
      <c r="B153" s="37">
        <v>446</v>
      </c>
      <c r="D153" s="9">
        <v>43.706382280184627</v>
      </c>
      <c r="E153" s="9">
        <v>46.230223773240674</v>
      </c>
      <c r="F153" s="9">
        <v>332.52926164196577</v>
      </c>
      <c r="G153" s="9">
        <v>351.73128899822626</v>
      </c>
      <c r="H153" s="9">
        <v>13247.569135590285</v>
      </c>
      <c r="I153" s="24"/>
      <c r="J153" s="9">
        <v>36.353939659774667</v>
      </c>
      <c r="K153" s="9">
        <v>37.117893943289133</v>
      </c>
      <c r="L153" s="22">
        <v>276.59001002062308</v>
      </c>
      <c r="M153" s="22">
        <v>282.40236832099089</v>
      </c>
      <c r="N153" s="22">
        <v>3353.9605650447243</v>
      </c>
    </row>
    <row r="154" spans="2:14" x14ac:dyDescent="0.25">
      <c r="B154" s="37">
        <v>447</v>
      </c>
      <c r="D154" s="9">
        <v>43.803216135115719</v>
      </c>
      <c r="E154" s="9">
        <v>46.33291440393846</v>
      </c>
      <c r="F154" s="9">
        <v>332.52043669731478</v>
      </c>
      <c r="G154" s="9">
        <v>351.72396664969722</v>
      </c>
      <c r="H154" s="9">
        <v>13278.311177867818</v>
      </c>
      <c r="I154" s="24"/>
      <c r="J154" s="9">
        <v>36.43545073524502</v>
      </c>
      <c r="K154" s="9">
        <v>37.201117920740472</v>
      </c>
      <c r="L154" s="22">
        <v>276.59001002062303</v>
      </c>
      <c r="M154" s="22">
        <v>282.40236832099094</v>
      </c>
      <c r="N154" s="22">
        <v>3361.4806559977346</v>
      </c>
    </row>
    <row r="155" spans="2:14" x14ac:dyDescent="0.25">
      <c r="B155" s="37">
        <v>448</v>
      </c>
      <c r="D155" s="9">
        <v>43.900262509859367</v>
      </c>
      <c r="E155" s="9">
        <v>46.435864895929129</v>
      </c>
      <c r="F155" s="9">
        <v>332.51326083614606</v>
      </c>
      <c r="G155" s="9">
        <v>351.71864525467009</v>
      </c>
      <c r="H155" s="9">
        <v>13309.301714171466</v>
      </c>
      <c r="I155" s="24"/>
      <c r="J155" s="9">
        <v>36.516961810715365</v>
      </c>
      <c r="K155" s="9">
        <v>37.284341898191791</v>
      </c>
      <c r="L155" s="22">
        <v>276.59001002062297</v>
      </c>
      <c r="M155" s="22">
        <v>282.40236832099094</v>
      </c>
      <c r="N155" s="22">
        <v>3369.00074695075</v>
      </c>
    </row>
    <row r="156" spans="2:14" x14ac:dyDescent="0.25">
      <c r="B156" s="37">
        <v>449</v>
      </c>
      <c r="D156" s="9">
        <v>43.995879536972446</v>
      </c>
      <c r="E156" s="9">
        <v>46.537067905541328</v>
      </c>
      <c r="F156" s="9">
        <v>332.49531475917183</v>
      </c>
      <c r="G156" s="9">
        <v>351.70014110568474</v>
      </c>
      <c r="H156" s="9">
        <v>13338.62237061946</v>
      </c>
      <c r="I156" s="24"/>
      <c r="J156" s="9">
        <v>36.598472886185689</v>
      </c>
      <c r="K156" s="9">
        <v>37.367565875643095</v>
      </c>
      <c r="L156" s="22">
        <v>276.59001002062286</v>
      </c>
      <c r="M156" s="22">
        <v>282.40236832099089</v>
      </c>
      <c r="N156" s="22">
        <v>3376.5208379037676</v>
      </c>
    </row>
    <row r="157" spans="2:14" x14ac:dyDescent="0.25">
      <c r="B157" s="37">
        <v>450</v>
      </c>
      <c r="D157" s="9">
        <v>44.093138274797731</v>
      </c>
      <c r="E157" s="9">
        <v>46.640278102094051</v>
      </c>
      <c r="F157" s="9">
        <v>332.48982796764557</v>
      </c>
      <c r="G157" s="9">
        <v>351.6968546417109</v>
      </c>
      <c r="H157" s="9">
        <v>13369.861400949254</v>
      </c>
      <c r="I157" s="24"/>
      <c r="J157" s="9">
        <v>36.679983961656035</v>
      </c>
      <c r="K157" s="9">
        <v>37.450789853094435</v>
      </c>
      <c r="L157" s="22">
        <v>276.59001002062286</v>
      </c>
      <c r="M157" s="22">
        <v>282.402368320991</v>
      </c>
      <c r="N157" s="22">
        <v>3384.040928856783</v>
      </c>
    </row>
    <row r="158" spans="2:14" x14ac:dyDescent="0.25">
      <c r="B158" s="37">
        <v>451</v>
      </c>
      <c r="D158" s="9">
        <v>44.188618888819157</v>
      </c>
      <c r="E158" s="9">
        <v>46.741314400067189</v>
      </c>
      <c r="F158" s="9">
        <v>332.47098707254781</v>
      </c>
      <c r="G158" s="9">
        <v>351.67722654465399</v>
      </c>
      <c r="H158" s="9">
        <v>13399.023021220535</v>
      </c>
      <c r="I158" s="24"/>
      <c r="J158" s="9">
        <v>36.761495037126387</v>
      </c>
      <c r="K158" s="9">
        <v>37.534013830545753</v>
      </c>
      <c r="L158" s="22">
        <v>276.59001002062291</v>
      </c>
      <c r="M158" s="22">
        <v>282.402368320991</v>
      </c>
      <c r="N158" s="22">
        <v>3391.5610198098007</v>
      </c>
    </row>
    <row r="159" spans="2:14" x14ac:dyDescent="0.25">
      <c r="B159" s="37">
        <v>452</v>
      </c>
      <c r="D159" s="9">
        <v>44.286077225840167</v>
      </c>
      <c r="E159" s="9">
        <v>46.844768696807165</v>
      </c>
      <c r="F159" s="9">
        <v>332.46707682414683</v>
      </c>
      <c r="G159" s="9">
        <v>351.67583784195307</v>
      </c>
      <c r="H159" s="9">
        <v>13430.495635934907</v>
      </c>
      <c r="I159" s="24"/>
      <c r="J159" s="9">
        <v>36.843006112596733</v>
      </c>
      <c r="K159" s="9">
        <v>37.617237807997071</v>
      </c>
      <c r="L159" s="22">
        <v>276.59001002062286</v>
      </c>
      <c r="M159" s="22">
        <v>282.40236832099089</v>
      </c>
      <c r="N159" s="22">
        <v>3399.0811107628106</v>
      </c>
    </row>
    <row r="160" spans="2:14" x14ac:dyDescent="0.25">
      <c r="B160" s="37">
        <v>453</v>
      </c>
      <c r="D160" s="9">
        <v>44.381676637185848</v>
      </c>
      <c r="E160" s="9">
        <v>46.94595030333349</v>
      </c>
      <c r="F160" s="9">
        <v>332.44925920868559</v>
      </c>
      <c r="G160" s="9">
        <v>351.65743125878907</v>
      </c>
      <c r="H160" s="9">
        <v>13459.796412860807</v>
      </c>
      <c r="I160" s="24"/>
      <c r="J160" s="9">
        <v>36.924517188067078</v>
      </c>
      <c r="K160" s="9">
        <v>37.700461785448375</v>
      </c>
      <c r="L160" s="22">
        <v>276.59001002062291</v>
      </c>
      <c r="M160" s="22">
        <v>282.40236832099083</v>
      </c>
      <c r="N160" s="22">
        <v>3406.6012017158259</v>
      </c>
    </row>
    <row r="161" spans="2:14" x14ac:dyDescent="0.25">
      <c r="B161" s="37">
        <v>454</v>
      </c>
      <c r="D161" s="9">
        <v>44.477748034417971</v>
      </c>
      <c r="E161" s="9">
        <v>47.047708993832678</v>
      </c>
      <c r="F161" s="9">
        <v>332.43504779614102</v>
      </c>
      <c r="G161" s="9">
        <v>351.6434189959628</v>
      </c>
      <c r="H161" s="9">
        <v>13489.64884652476</v>
      </c>
      <c r="I161" s="24"/>
      <c r="J161" s="9">
        <v>37.006028263537438</v>
      </c>
      <c r="K161" s="9">
        <v>37.783685762899715</v>
      </c>
      <c r="L161" s="22">
        <v>276.59001002062303</v>
      </c>
      <c r="M161" s="22">
        <v>282.402368320991</v>
      </c>
      <c r="N161" s="22">
        <v>3414.1212926688436</v>
      </c>
    </row>
    <row r="162" spans="2:14" x14ac:dyDescent="0.25">
      <c r="B162" s="37">
        <v>455</v>
      </c>
      <c r="D162" s="9">
        <v>44.574244623957753</v>
      </c>
      <c r="E162" s="9">
        <v>47.149987559600241</v>
      </c>
      <c r="F162" s="9">
        <v>332.42406983401708</v>
      </c>
      <c r="G162" s="9">
        <v>351.63334543107976</v>
      </c>
      <c r="H162" s="9">
        <v>13519.998268240974</v>
      </c>
      <c r="I162" s="24"/>
      <c r="J162" s="9">
        <v>37.08753933900779</v>
      </c>
      <c r="K162" s="9">
        <v>37.866909740351034</v>
      </c>
      <c r="L162" s="22">
        <v>276.59001002062308</v>
      </c>
      <c r="M162" s="22">
        <v>282.40236832099106</v>
      </c>
      <c r="N162" s="22">
        <v>3421.6413836218603</v>
      </c>
    </row>
    <row r="163" spans="2:14" x14ac:dyDescent="0.25">
      <c r="B163" s="37">
        <v>456</v>
      </c>
      <c r="D163" s="9">
        <v>44.671625768420078</v>
      </c>
      <c r="E163" s="9">
        <v>47.253347620848565</v>
      </c>
      <c r="F163" s="9">
        <v>332.41972235352057</v>
      </c>
      <c r="G163" s="9">
        <v>351.63136389590198</v>
      </c>
      <c r="H163" s="9">
        <v>13551.381425105919</v>
      </c>
      <c r="I163" s="24"/>
      <c r="J163" s="9">
        <v>37.169050414478122</v>
      </c>
      <c r="K163" s="9">
        <v>37.950133717802366</v>
      </c>
      <c r="L163" s="22">
        <v>276.59001002062291</v>
      </c>
      <c r="M163" s="22">
        <v>282.40236832099106</v>
      </c>
      <c r="N163" s="22">
        <v>3429.1614745748702</v>
      </c>
    </row>
    <row r="164" spans="2:14" x14ac:dyDescent="0.25">
      <c r="B164" s="37">
        <v>457</v>
      </c>
      <c r="D164" s="9">
        <v>44.76730964925278</v>
      </c>
      <c r="E164" s="9">
        <v>47.354632633454095</v>
      </c>
      <c r="F164" s="9">
        <v>332.40279150756731</v>
      </c>
      <c r="G164" s="9">
        <v>351.61398354073793</v>
      </c>
      <c r="H164" s="9">
        <v>13580.781599642296</v>
      </c>
      <c r="I164" s="24"/>
      <c r="J164" s="9">
        <v>37.250561489948467</v>
      </c>
      <c r="K164" s="9">
        <v>38.03335769525367</v>
      </c>
      <c r="L164" s="22">
        <v>276.59001002062297</v>
      </c>
      <c r="M164" s="22">
        <v>282.402368320991</v>
      </c>
      <c r="N164" s="22">
        <v>3436.6815655278856</v>
      </c>
    </row>
    <row r="165" spans="2:14" x14ac:dyDescent="0.25">
      <c r="B165" s="37">
        <v>458</v>
      </c>
      <c r="D165" s="9">
        <v>44.863380440231708</v>
      </c>
      <c r="E165" s="9">
        <v>47.456390717700067</v>
      </c>
      <c r="F165" s="9">
        <v>332.38880117834924</v>
      </c>
      <c r="G165" s="9">
        <v>351.60018402808959</v>
      </c>
      <c r="H165" s="9">
        <v>13610.634033306227</v>
      </c>
      <c r="I165" s="24"/>
      <c r="J165" s="9">
        <v>37.332072565418827</v>
      </c>
      <c r="K165" s="9">
        <v>38.116581672704982</v>
      </c>
      <c r="L165" s="22">
        <v>276.59001002062286</v>
      </c>
      <c r="M165" s="22">
        <v>282.40236832099072</v>
      </c>
      <c r="N165" s="22">
        <v>3444.2016564809028</v>
      </c>
    </row>
    <row r="166" spans="2:14" x14ac:dyDescent="0.25">
      <c r="B166" s="37">
        <v>459</v>
      </c>
      <c r="D166" s="9">
        <v>44.960403832462482</v>
      </c>
      <c r="E166" s="9">
        <v>47.559313493029876</v>
      </c>
      <c r="F166" s="9">
        <v>332.38191417090638</v>
      </c>
      <c r="G166" s="9">
        <v>351.59505493706973</v>
      </c>
      <c r="H166" s="9">
        <v>13641.599720207272</v>
      </c>
      <c r="I166" s="24"/>
      <c r="J166" s="9">
        <v>37.413583640889165</v>
      </c>
      <c r="K166" s="9">
        <v>38.199805650156321</v>
      </c>
      <c r="L166" s="22">
        <v>276.59001002062291</v>
      </c>
      <c r="M166" s="22">
        <v>282.40236832099094</v>
      </c>
      <c r="N166" s="22">
        <v>3451.7217474339195</v>
      </c>
    </row>
    <row r="167" spans="2:14" x14ac:dyDescent="0.25">
      <c r="B167" s="37">
        <v>460</v>
      </c>
      <c r="D167" s="9">
        <v>45.056801826683333</v>
      </c>
      <c r="E167" s="9">
        <v>47.661471686397562</v>
      </c>
      <c r="F167" s="9">
        <v>332.37044373439454</v>
      </c>
      <c r="G167" s="9">
        <v>351.58430805581048</v>
      </c>
      <c r="H167" s="9">
        <v>13671.834834671474</v>
      </c>
      <c r="I167" s="24"/>
      <c r="J167" s="9">
        <v>37.495094716359503</v>
      </c>
      <c r="K167" s="9">
        <v>38.283029627607625</v>
      </c>
      <c r="L167" s="22">
        <v>276.59001002062286</v>
      </c>
      <c r="M167" s="22">
        <v>282.40236832099083</v>
      </c>
      <c r="N167" s="22">
        <v>3459.2418383869358</v>
      </c>
    </row>
    <row r="168" spans="2:14" x14ac:dyDescent="0.25">
      <c r="B168" s="37">
        <v>461</v>
      </c>
      <c r="D168" s="9">
        <v>45.15245959157199</v>
      </c>
      <c r="E168" s="9">
        <v>47.762724902081402</v>
      </c>
      <c r="F168" s="9">
        <v>332.35357445733007</v>
      </c>
      <c r="G168" s="9">
        <v>351.56694653223042</v>
      </c>
      <c r="H168" s="9">
        <v>13701.205189924704</v>
      </c>
      <c r="I168" s="24"/>
      <c r="J168" s="9">
        <v>37.57660579182987</v>
      </c>
      <c r="K168" s="9">
        <v>38.366253605058958</v>
      </c>
      <c r="L168" s="22">
        <v>276.59001002062297</v>
      </c>
      <c r="M168" s="22">
        <v>282.40236832099094</v>
      </c>
      <c r="N168" s="22">
        <v>3466.7619293399453</v>
      </c>
    </row>
    <row r="169" spans="2:14" x14ac:dyDescent="0.25">
      <c r="B169" s="37">
        <v>462</v>
      </c>
      <c r="D169" s="9">
        <v>45.249529305514741</v>
      </c>
      <c r="E169" s="9">
        <v>47.865704414248853</v>
      </c>
      <c r="F169" s="9">
        <v>332.34714864110691</v>
      </c>
      <c r="G169" s="9">
        <v>351.56233940835443</v>
      </c>
      <c r="H169" s="9">
        <v>13732.225545511499</v>
      </c>
      <c r="I169" s="24"/>
      <c r="J169" s="9">
        <v>37.658116867300215</v>
      </c>
      <c r="K169" s="9">
        <v>38.449477582510262</v>
      </c>
      <c r="L169" s="22">
        <v>276.59001002062308</v>
      </c>
      <c r="M169" s="22">
        <v>282.40236832099094</v>
      </c>
      <c r="N169" s="22">
        <v>3474.2820202929611</v>
      </c>
    </row>
    <row r="170" spans="2:14" x14ac:dyDescent="0.25">
      <c r="B170" s="37">
        <v>463</v>
      </c>
      <c r="D170" s="9">
        <v>45.345242065447863</v>
      </c>
      <c r="E170" s="9">
        <v>47.967024933762055</v>
      </c>
      <c r="F170" s="9">
        <v>332.33080560012144</v>
      </c>
      <c r="G170" s="9">
        <v>351.54559359216449</v>
      </c>
      <c r="H170" s="9">
        <v>13761.660509211526</v>
      </c>
      <c r="I170" s="24"/>
      <c r="J170" s="9">
        <v>37.739627942770561</v>
      </c>
      <c r="K170" s="9">
        <v>38.532701559961602</v>
      </c>
      <c r="L170" s="22">
        <v>276.59001002062291</v>
      </c>
      <c r="M170" s="22">
        <v>282.40236832099089</v>
      </c>
      <c r="N170" s="22">
        <v>3481.8021112459787</v>
      </c>
    </row>
    <row r="171" spans="2:14" x14ac:dyDescent="0.25">
      <c r="B171" s="37">
        <v>464</v>
      </c>
      <c r="D171" s="9">
        <v>45.441830851157036</v>
      </c>
      <c r="E171" s="9">
        <v>48.069416525950366</v>
      </c>
      <c r="F171" s="9">
        <v>332.32093947290025</v>
      </c>
      <c r="G171" s="9">
        <v>351.53675282454515</v>
      </c>
      <c r="H171" s="9">
        <v>13792.119268299235</v>
      </c>
      <c r="I171" s="24"/>
      <c r="J171" s="9">
        <v>37.821139018240913</v>
      </c>
      <c r="K171" s="9">
        <v>38.615925537412934</v>
      </c>
      <c r="L171" s="22">
        <v>276.59001002062308</v>
      </c>
      <c r="M171" s="22">
        <v>282.40236832099106</v>
      </c>
      <c r="N171" s="22">
        <v>3489.3222021989955</v>
      </c>
    </row>
    <row r="172" spans="2:14" x14ac:dyDescent="0.25">
      <c r="B172" s="37">
        <v>465</v>
      </c>
      <c r="D172" s="9">
        <v>45.538661918243037</v>
      </c>
      <c r="E172" s="9">
        <v>48.172104368803048</v>
      </c>
      <c r="F172" s="9">
        <v>332.31288379971176</v>
      </c>
      <c r="G172" s="9">
        <v>351.53011193516551</v>
      </c>
      <c r="H172" s="9">
        <v>13822.861310576771</v>
      </c>
      <c r="I172" s="24"/>
      <c r="J172" s="9">
        <v>37.902650093711244</v>
      </c>
      <c r="K172" s="9">
        <v>38.699149514864246</v>
      </c>
      <c r="L172" s="22">
        <v>276.59001002062286</v>
      </c>
      <c r="M172" s="22">
        <v>282.40236832099094</v>
      </c>
      <c r="N172" s="22">
        <v>3496.8422931520049</v>
      </c>
    </row>
    <row r="173" spans="2:14" x14ac:dyDescent="0.25">
      <c r="B173" s="37">
        <v>466</v>
      </c>
      <c r="D173" s="9">
        <v>45.635156825183621</v>
      </c>
      <c r="E173" s="9">
        <v>48.274381251971398</v>
      </c>
      <c r="F173" s="9">
        <v>332.30241487631611</v>
      </c>
      <c r="G173" s="9">
        <v>351.52050705427831</v>
      </c>
      <c r="H173" s="9">
        <v>13853.210732292988</v>
      </c>
      <c r="I173" s="24"/>
      <c r="J173" s="9">
        <v>37.984161169181576</v>
      </c>
      <c r="K173" s="9">
        <v>38.782373492315564</v>
      </c>
      <c r="L173" s="22">
        <v>276.5900100206228</v>
      </c>
      <c r="M173" s="22">
        <v>282.40236832099094</v>
      </c>
      <c r="N173" s="22">
        <v>3504.3623841050212</v>
      </c>
    </row>
    <row r="174" spans="2:14" x14ac:dyDescent="0.25">
      <c r="B174" s="37">
        <v>467</v>
      </c>
      <c r="D174" s="9">
        <v>45.730992332801733</v>
      </c>
      <c r="E174" s="9">
        <v>48.375851977228187</v>
      </c>
      <c r="F174" s="9">
        <v>332.28719950846926</v>
      </c>
      <c r="G174" s="9">
        <v>351.50508566199255</v>
      </c>
      <c r="H174" s="9">
        <v>13882.789822528168</v>
      </c>
      <c r="I174" s="24"/>
      <c r="J174" s="9">
        <v>38.065672244651935</v>
      </c>
      <c r="K174" s="9">
        <v>38.865597469766882</v>
      </c>
      <c r="L174" s="22">
        <v>276.59001002062286</v>
      </c>
      <c r="M174" s="22">
        <v>282.40236832099089</v>
      </c>
      <c r="N174" s="22">
        <v>3511.8824750580384</v>
      </c>
    </row>
    <row r="175" spans="2:14" x14ac:dyDescent="0.25">
      <c r="B175" s="37">
        <v>468</v>
      </c>
      <c r="D175" s="9">
        <v>45.827971801347402</v>
      </c>
      <c r="E175" s="9">
        <v>48.478721360576849</v>
      </c>
      <c r="F175" s="9">
        <v>332.28034356794217</v>
      </c>
      <c r="G175" s="9">
        <v>351.49987128501721</v>
      </c>
      <c r="H175" s="9">
        <v>13913.705810623977</v>
      </c>
      <c r="I175" s="24"/>
      <c r="J175" s="9">
        <v>38.147183320122281</v>
      </c>
      <c r="K175" s="9">
        <v>38.948821447218208</v>
      </c>
      <c r="L175" s="22">
        <v>276.59001002062291</v>
      </c>
      <c r="M175" s="22">
        <v>282.402368320991</v>
      </c>
      <c r="N175" s="22">
        <v>3519.4025660110538</v>
      </c>
    </row>
    <row r="176" spans="2:14" x14ac:dyDescent="0.25">
      <c r="B176" s="37">
        <v>469</v>
      </c>
      <c r="D176" s="9">
        <v>45.924053694848553</v>
      </c>
      <c r="E176" s="9">
        <v>48.580493387833876</v>
      </c>
      <c r="F176" s="9">
        <v>332.26702278145831</v>
      </c>
      <c r="G176" s="9">
        <v>351.48673961768645</v>
      </c>
      <c r="H176" s="9">
        <v>13943.573153929492</v>
      </c>
      <c r="I176" s="24"/>
      <c r="J176" s="9">
        <v>38.228694395592633</v>
      </c>
      <c r="K176" s="9">
        <v>39.032045424669519</v>
      </c>
      <c r="L176" s="22">
        <v>276.59001002062286</v>
      </c>
      <c r="M176" s="22">
        <v>282.40236832099089</v>
      </c>
      <c r="N176" s="22">
        <v>3526.9226569640714</v>
      </c>
    </row>
    <row r="177" spans="2:14" x14ac:dyDescent="0.25">
      <c r="B177" s="37">
        <v>470</v>
      </c>
      <c r="D177" s="9">
        <v>46.019944048076859</v>
      </c>
      <c r="E177" s="9">
        <v>48.682031267485726</v>
      </c>
      <c r="F177" s="9">
        <v>332.25237580676713</v>
      </c>
      <c r="G177" s="9">
        <v>351.47197334320492</v>
      </c>
      <c r="H177" s="9">
        <v>13973.216852611473</v>
      </c>
      <c r="I177" s="24"/>
      <c r="J177" s="9">
        <v>38.310205471062993</v>
      </c>
      <c r="K177" s="9">
        <v>39.115269402120852</v>
      </c>
      <c r="L177" s="22">
        <v>276.59001002062297</v>
      </c>
      <c r="M177" s="22">
        <v>282.40236832099094</v>
      </c>
      <c r="N177" s="22">
        <v>3534.4427479170813</v>
      </c>
    </row>
    <row r="178" spans="2:14" x14ac:dyDescent="0.25">
      <c r="B178" s="37">
        <v>471</v>
      </c>
      <c r="D178" s="9">
        <v>46.117705633025807</v>
      </c>
      <c r="E178" s="9">
        <v>48.785856983885331</v>
      </c>
      <c r="F178" s="9">
        <v>332.25127216455638</v>
      </c>
      <c r="G178" s="9">
        <v>351.47375230493481</v>
      </c>
      <c r="H178" s="9">
        <v>14005.047298723484</v>
      </c>
      <c r="I178" s="24"/>
      <c r="J178" s="9">
        <v>38.391716546533331</v>
      </c>
      <c r="K178" s="9">
        <v>39.198493379572177</v>
      </c>
      <c r="L178" s="22">
        <v>276.59001002062297</v>
      </c>
      <c r="M178" s="22">
        <v>282.402368320991</v>
      </c>
      <c r="N178" s="22">
        <v>3541.9628388700971</v>
      </c>
    </row>
    <row r="179" spans="2:14" x14ac:dyDescent="0.25">
      <c r="B179" s="37">
        <v>472</v>
      </c>
      <c r="D179" s="9">
        <v>46.213174626732254</v>
      </c>
      <c r="E179" s="9">
        <v>48.886879767884231</v>
      </c>
      <c r="F179" s="9">
        <v>332.23369140420937</v>
      </c>
      <c r="G179" s="9">
        <v>351.45537301223931</v>
      </c>
      <c r="H179" s="9">
        <v>14034.198979233715</v>
      </c>
      <c r="I179" s="24"/>
      <c r="J179" s="9">
        <v>38.473227622003677</v>
      </c>
      <c r="K179" s="9">
        <v>39.281717357023489</v>
      </c>
      <c r="L179" s="22">
        <v>276.59001002062297</v>
      </c>
      <c r="M179" s="22">
        <v>282.40236832099094</v>
      </c>
      <c r="N179" s="22">
        <v>3549.4829298231143</v>
      </c>
    </row>
    <row r="180" spans="2:14" x14ac:dyDescent="0.25">
      <c r="B180" s="37">
        <v>473</v>
      </c>
      <c r="D180" s="9">
        <v>46.309668473745226</v>
      </c>
      <c r="E180" s="9">
        <v>48.989155591124941</v>
      </c>
      <c r="F180" s="9">
        <v>332.22353723393547</v>
      </c>
      <c r="G180" s="9">
        <v>351.44606068199977</v>
      </c>
      <c r="H180" s="9">
        <v>14064.548400949932</v>
      </c>
      <c r="I180" s="24"/>
      <c r="J180" s="9">
        <v>38.554738697474029</v>
      </c>
      <c r="K180" s="9">
        <v>39.364941334474821</v>
      </c>
      <c r="L180" s="22">
        <v>276.59001002062291</v>
      </c>
      <c r="M180" s="22">
        <v>282.40236832099094</v>
      </c>
      <c r="N180" s="22">
        <v>3557.0030207761297</v>
      </c>
    </row>
    <row r="181" spans="2:14" x14ac:dyDescent="0.25">
      <c r="B181" s="37">
        <v>474</v>
      </c>
      <c r="D181" s="9">
        <v>46.406264243119637</v>
      </c>
      <c r="E181" s="9">
        <v>49.091556060637728</v>
      </c>
      <c r="F181" s="9">
        <v>332.21415555224002</v>
      </c>
      <c r="G181" s="9">
        <v>351.43767996468779</v>
      </c>
      <c r="H181" s="9">
        <v>14095.017099798688</v>
      </c>
      <c r="I181" s="24"/>
      <c r="J181" s="9">
        <v>38.63624977294436</v>
      </c>
      <c r="K181" s="9">
        <v>39.448165311926132</v>
      </c>
      <c r="L181" s="22">
        <v>276.59001002062297</v>
      </c>
      <c r="M181" s="22">
        <v>282.40236832099106</v>
      </c>
      <c r="N181" s="22">
        <v>3564.523111729146</v>
      </c>
    </row>
    <row r="182" spans="2:14" x14ac:dyDescent="0.25">
      <c r="B182" s="37">
        <v>475</v>
      </c>
      <c r="D182" s="9">
        <v>46.502728015397835</v>
      </c>
      <c r="E182" s="9">
        <v>49.193795181336434</v>
      </c>
      <c r="F182" s="9">
        <v>332.2038704180855</v>
      </c>
      <c r="G182" s="9">
        <v>351.42818189899089</v>
      </c>
      <c r="H182" s="9">
        <v>14125.331732351253</v>
      </c>
      <c r="I182" s="24"/>
      <c r="J182" s="9">
        <v>38.717760848414713</v>
      </c>
      <c r="K182" s="9">
        <v>39.531389289377444</v>
      </c>
      <c r="L182" s="22">
        <v>276.59001002062286</v>
      </c>
      <c r="M182" s="22">
        <v>282.40236832099083</v>
      </c>
      <c r="N182" s="22">
        <v>3572.0432026821568</v>
      </c>
    </row>
    <row r="183" spans="2:14" x14ac:dyDescent="0.25">
      <c r="B183" s="37">
        <v>476</v>
      </c>
      <c r="D183" s="9">
        <v>46.599557398178106</v>
      </c>
      <c r="E183" s="9">
        <v>49.296481339883393</v>
      </c>
      <c r="F183" s="9">
        <v>332.19623484182296</v>
      </c>
      <c r="G183" s="9">
        <v>351.42191055874065</v>
      </c>
      <c r="H183" s="9">
        <v>14156.07377462876</v>
      </c>
      <c r="I183" s="24"/>
      <c r="J183" s="9">
        <v>38.799271923885065</v>
      </c>
      <c r="K183" s="9">
        <v>39.614613266828776</v>
      </c>
      <c r="L183" s="22">
        <v>276.5900100206228</v>
      </c>
      <c r="M183" s="22">
        <v>282.40236832099083</v>
      </c>
      <c r="N183" s="22">
        <v>3579.5632936351735</v>
      </c>
    </row>
    <row r="184" spans="2:14" x14ac:dyDescent="0.25">
      <c r="B184" s="37">
        <v>477</v>
      </c>
      <c r="D184" s="9">
        <v>46.695212792736946</v>
      </c>
      <c r="E184" s="9">
        <v>49.397732185237444</v>
      </c>
      <c r="F184" s="9">
        <v>332.18027976628844</v>
      </c>
      <c r="G184" s="9">
        <v>351.40545498626875</v>
      </c>
      <c r="H184" s="9">
        <v>14185.444129881993</v>
      </c>
      <c r="I184" s="24"/>
      <c r="J184" s="9">
        <v>38.880782999355418</v>
      </c>
      <c r="K184" s="9">
        <v>39.697837244280102</v>
      </c>
      <c r="L184" s="22">
        <v>276.59001002062297</v>
      </c>
      <c r="M184" s="22">
        <v>282.40236832099094</v>
      </c>
      <c r="N184" s="22">
        <v>3587.0833845881903</v>
      </c>
    </row>
    <row r="185" spans="2:14" x14ac:dyDescent="0.25">
      <c r="B185" s="37">
        <v>478</v>
      </c>
      <c r="D185" s="9">
        <v>46.791884511513445</v>
      </c>
      <c r="E185" s="9">
        <v>49.500225647085223</v>
      </c>
      <c r="F185" s="9">
        <v>332.17160624752592</v>
      </c>
      <c r="G185" s="9">
        <v>351.39788949430908</v>
      </c>
      <c r="H185" s="9">
        <v>14216.002286580188</v>
      </c>
      <c r="I185" s="24"/>
      <c r="J185" s="9">
        <v>38.962294074825756</v>
      </c>
      <c r="K185" s="9">
        <v>39.781061221731399</v>
      </c>
      <c r="L185" s="22">
        <v>276.59001002062291</v>
      </c>
      <c r="M185" s="22">
        <v>282.40236832099083</v>
      </c>
      <c r="N185" s="22">
        <v>3594.6034755412047</v>
      </c>
    </row>
    <row r="186" spans="2:14" x14ac:dyDescent="0.25">
      <c r="B186" s="37">
        <v>479</v>
      </c>
      <c r="D186" s="9">
        <v>46.888862292811616</v>
      </c>
      <c r="E186" s="9">
        <v>49.60309334318638</v>
      </c>
      <c r="F186" s="9">
        <v>332.16513711973647</v>
      </c>
      <c r="G186" s="9">
        <v>351.39300670190363</v>
      </c>
      <c r="H186" s="9">
        <v>14246.918274675987</v>
      </c>
      <c r="I186" s="24"/>
      <c r="J186" s="9">
        <v>39.043805150296095</v>
      </c>
      <c r="K186" s="9">
        <v>39.864285199182738</v>
      </c>
      <c r="L186" s="22">
        <v>276.59001002062291</v>
      </c>
      <c r="M186" s="22">
        <v>282.40236832099106</v>
      </c>
      <c r="N186" s="22">
        <v>3602.1235664942164</v>
      </c>
    </row>
    <row r="187" spans="2:14" x14ac:dyDescent="0.25">
      <c r="B187" s="37">
        <v>480</v>
      </c>
      <c r="D187" s="9">
        <v>46.985299792308567</v>
      </c>
      <c r="E187" s="9">
        <v>49.705300510126179</v>
      </c>
      <c r="F187" s="9">
        <v>332.15487551300987</v>
      </c>
      <c r="G187" s="9">
        <v>351.38347475182758</v>
      </c>
      <c r="H187" s="9">
        <v>14277.203087945401</v>
      </c>
      <c r="I187" s="24"/>
      <c r="J187" s="9">
        <v>39.125316225766454</v>
      </c>
      <c r="K187" s="9">
        <v>39.94750917663405</v>
      </c>
      <c r="L187" s="22">
        <v>276.59001002062297</v>
      </c>
      <c r="M187" s="22">
        <v>282.40236832099089</v>
      </c>
      <c r="N187" s="22">
        <v>3609.6436574472341</v>
      </c>
    </row>
    <row r="188" spans="2:14" x14ac:dyDescent="0.25">
      <c r="B188" s="37">
        <v>481</v>
      </c>
      <c r="D188" s="9">
        <v>47.080465509827327</v>
      </c>
      <c r="E188" s="9">
        <v>49.805952793035317</v>
      </c>
      <c r="F188" s="9">
        <v>332.13568461143882</v>
      </c>
      <c r="G188" s="9">
        <v>351.36301329023235</v>
      </c>
      <c r="H188" s="9">
        <v>14306.001906938534</v>
      </c>
      <c r="I188" s="24"/>
      <c r="J188" s="9">
        <v>39.206827301236807</v>
      </c>
      <c r="K188" s="9">
        <v>40.030733154085389</v>
      </c>
      <c r="L188" s="22">
        <v>276.59001002062297</v>
      </c>
      <c r="M188" s="22">
        <v>282.402368320991</v>
      </c>
      <c r="N188" s="22">
        <v>3617.1637484002504</v>
      </c>
    </row>
    <row r="189" spans="2:14" x14ac:dyDescent="0.25">
      <c r="B189" s="37">
        <v>482</v>
      </c>
      <c r="D189" s="9">
        <v>47.177208925638354</v>
      </c>
      <c r="E189" s="9">
        <v>49.90853404802089</v>
      </c>
      <c r="F189" s="9">
        <v>332.12768034047298</v>
      </c>
      <c r="G189" s="9">
        <v>351.3562166996806</v>
      </c>
      <c r="H189" s="9">
        <v>14336.644551605592</v>
      </c>
      <c r="I189" s="24"/>
      <c r="J189" s="9">
        <v>39.288338376707131</v>
      </c>
      <c r="K189" s="9">
        <v>40.113957131536708</v>
      </c>
      <c r="L189" s="22">
        <v>276.59001002062269</v>
      </c>
      <c r="M189" s="22">
        <v>282.40236832099083</v>
      </c>
      <c r="N189" s="22">
        <v>3624.6838393532666</v>
      </c>
    </row>
    <row r="190" spans="2:14" x14ac:dyDescent="0.25">
      <c r="B190" s="37">
        <v>483</v>
      </c>
      <c r="D190" s="9">
        <v>47.274058511668208</v>
      </c>
      <c r="E190" s="9">
        <v>50.011245143965503</v>
      </c>
      <c r="F190" s="9">
        <v>332.12045510462684</v>
      </c>
      <c r="G190" s="9">
        <v>351.35036044056289</v>
      </c>
      <c r="H190" s="9">
        <v>14367.411443285726</v>
      </c>
      <c r="I190" s="24"/>
      <c r="J190" s="9">
        <v>39.36984945217749</v>
      </c>
      <c r="K190" s="9">
        <v>40.197181108988019</v>
      </c>
      <c r="L190" s="22">
        <v>276.59001002062308</v>
      </c>
      <c r="M190" s="22">
        <v>282.40236832099112</v>
      </c>
      <c r="N190" s="22">
        <v>3632.2039303062816</v>
      </c>
    </row>
    <row r="191" spans="2:14" x14ac:dyDescent="0.25">
      <c r="B191" s="37">
        <v>484</v>
      </c>
      <c r="D191" s="9">
        <v>47.369946790229363</v>
      </c>
      <c r="E191" s="9">
        <v>50.112780948950224</v>
      </c>
      <c r="F191" s="9">
        <v>332.10652008322722</v>
      </c>
      <c r="G191" s="9">
        <v>351.33628851957428</v>
      </c>
      <c r="H191" s="9">
        <v>14397.05514196771</v>
      </c>
      <c r="I191" s="24"/>
      <c r="J191" s="9">
        <v>39.451360527647843</v>
      </c>
      <c r="K191" s="9">
        <v>40.280405086439345</v>
      </c>
      <c r="L191" s="22">
        <v>276.59001002062297</v>
      </c>
      <c r="M191" s="22">
        <v>282.40236832099094</v>
      </c>
      <c r="N191" s="22">
        <v>3639.7240212592919</v>
      </c>
    </row>
    <row r="192" spans="2:14" x14ac:dyDescent="0.25">
      <c r="B192" s="37">
        <v>485</v>
      </c>
      <c r="D192" s="9">
        <v>47.467144809586188</v>
      </c>
      <c r="E192" s="9">
        <v>50.215918118249611</v>
      </c>
      <c r="F192" s="9">
        <v>332.10180607012251</v>
      </c>
      <c r="G192" s="9">
        <v>351.33347850263232</v>
      </c>
      <c r="H192" s="9">
        <v>14428.229563850704</v>
      </c>
      <c r="I192" s="24"/>
      <c r="J192" s="9">
        <v>39.532871603118188</v>
      </c>
      <c r="K192" s="9">
        <v>40.363629063890663</v>
      </c>
      <c r="L192" s="22">
        <v>276.59001002062308</v>
      </c>
      <c r="M192" s="22">
        <v>282.40236832099106</v>
      </c>
      <c r="N192" s="22">
        <v>3647.2441122123096</v>
      </c>
    </row>
    <row r="193" spans="2:14" x14ac:dyDescent="0.25">
      <c r="B193" s="37">
        <v>486</v>
      </c>
      <c r="D193" s="9">
        <v>47.562577736935573</v>
      </c>
      <c r="E193" s="9">
        <v>50.316897261254567</v>
      </c>
      <c r="F193" s="9">
        <v>332.08478747735461</v>
      </c>
      <c r="G193" s="9">
        <v>351.31561257975233</v>
      </c>
      <c r="H193" s="9">
        <v>14457.341485316749</v>
      </c>
      <c r="I193" s="24"/>
      <c r="J193" s="9">
        <v>39.614382678588548</v>
      </c>
      <c r="K193" s="9">
        <v>40.446853041341988</v>
      </c>
      <c r="L193" s="22">
        <v>276.59001002062314</v>
      </c>
      <c r="M193" s="22">
        <v>282.40236832099106</v>
      </c>
      <c r="N193" s="22">
        <v>3654.7642031653263</v>
      </c>
    </row>
    <row r="194" spans="2:14" x14ac:dyDescent="0.25">
      <c r="B194" s="37">
        <v>487</v>
      </c>
      <c r="D194" s="9">
        <v>47.659673383616592</v>
      </c>
      <c r="E194" s="9">
        <v>50.419909333967553</v>
      </c>
      <c r="F194" s="9">
        <v>332.07942414462605</v>
      </c>
      <c r="G194" s="9">
        <v>351.31198492023003</v>
      </c>
      <c r="H194" s="9">
        <v>14488.396630067195</v>
      </c>
      <c r="I194" s="24"/>
      <c r="J194" s="9">
        <v>39.695893754058893</v>
      </c>
      <c r="K194" s="9">
        <v>40.530077018793321</v>
      </c>
      <c r="L194" s="22">
        <v>276.59001002062303</v>
      </c>
      <c r="M194" s="22">
        <v>282.40236832099112</v>
      </c>
      <c r="N194" s="22">
        <v>3662.2842941183426</v>
      </c>
    </row>
    <row r="195" spans="2:14" x14ac:dyDescent="0.25">
      <c r="B195" s="37">
        <v>488</v>
      </c>
      <c r="D195" s="9">
        <v>47.7560884239128</v>
      </c>
      <c r="E195" s="9">
        <v>50.522089307558616</v>
      </c>
      <c r="F195" s="9">
        <v>332.06935023347842</v>
      </c>
      <c r="G195" s="9">
        <v>351.30258617240793</v>
      </c>
      <c r="H195" s="9">
        <v>14518.656593934007</v>
      </c>
      <c r="I195" s="24"/>
      <c r="J195" s="9">
        <v>39.777404829529225</v>
      </c>
      <c r="K195" s="9">
        <v>40.613300996244618</v>
      </c>
      <c r="L195" s="22">
        <v>276.59001002062297</v>
      </c>
      <c r="M195" s="22">
        <v>282.40236832099089</v>
      </c>
      <c r="N195" s="22">
        <v>3669.8043850713507</v>
      </c>
    </row>
    <row r="196" spans="2:14" x14ac:dyDescent="0.25">
      <c r="B196" s="37">
        <v>489</v>
      </c>
      <c r="D196" s="9">
        <v>47.852758483295204</v>
      </c>
      <c r="E196" s="9">
        <v>50.624581110012294</v>
      </c>
      <c r="F196" s="9">
        <v>332.0610871593953</v>
      </c>
      <c r="G196" s="9">
        <v>351.29538971610151</v>
      </c>
      <c r="H196" s="9">
        <v>14549.214750632193</v>
      </c>
      <c r="I196" s="24"/>
      <c r="J196" s="9">
        <v>39.858915904999584</v>
      </c>
      <c r="K196" s="9">
        <v>40.696524973695936</v>
      </c>
      <c r="L196" s="22">
        <v>276.59001002062308</v>
      </c>
      <c r="M196" s="22">
        <v>282.40236832099089</v>
      </c>
      <c r="N196" s="22">
        <v>3677.3244760243683</v>
      </c>
    </row>
    <row r="197" spans="2:14" x14ac:dyDescent="0.25">
      <c r="B197" s="37">
        <v>490</v>
      </c>
      <c r="D197" s="9">
        <v>47.948739440542795</v>
      </c>
      <c r="E197" s="9">
        <v>50.726230423934794</v>
      </c>
      <c r="F197" s="9">
        <v>332.0480857358109</v>
      </c>
      <c r="G197" s="9">
        <v>351.28238834615183</v>
      </c>
      <c r="H197" s="9">
        <v>14578.967786685669</v>
      </c>
      <c r="I197" s="24"/>
      <c r="J197" s="9">
        <v>39.940426980469908</v>
      </c>
      <c r="K197" s="9">
        <v>40.779748951147276</v>
      </c>
      <c r="L197" s="22">
        <v>276.59001002062286</v>
      </c>
      <c r="M197" s="22">
        <v>282.402368320991</v>
      </c>
      <c r="N197" s="22">
        <v>3684.8445669773855</v>
      </c>
    </row>
    <row r="198" spans="2:14" x14ac:dyDescent="0.25">
      <c r="B198" s="37">
        <v>491</v>
      </c>
      <c r="D198" s="9">
        <v>48.04580470793335</v>
      </c>
      <c r="E198" s="9">
        <v>50.829205489550077</v>
      </c>
      <c r="F198" s="9">
        <v>332.04263089512625</v>
      </c>
      <c r="G198" s="9">
        <v>351.27860215175838</v>
      </c>
      <c r="H198" s="9">
        <v>14609.988142272468</v>
      </c>
      <c r="I198" s="24"/>
      <c r="J198" s="9">
        <v>40.021938055940254</v>
      </c>
      <c r="K198" s="9">
        <v>40.862972928598573</v>
      </c>
      <c r="L198" s="22">
        <v>276.59001002062291</v>
      </c>
      <c r="M198" s="22">
        <v>282.40236832099089</v>
      </c>
      <c r="N198" s="22">
        <v>3692.3646579304022</v>
      </c>
    </row>
    <row r="199" spans="2:14" x14ac:dyDescent="0.25">
      <c r="B199" s="37">
        <v>492</v>
      </c>
      <c r="D199" s="10">
        <v>48.141870425421253</v>
      </c>
      <c r="E199" s="10">
        <v>50.930958500305017</v>
      </c>
      <c r="F199" s="10">
        <v>332.03030441961477</v>
      </c>
      <c r="G199" s="10">
        <v>351.26640294203048</v>
      </c>
      <c r="H199" s="10">
        <v>14639.840575936396</v>
      </c>
      <c r="J199" s="10">
        <v>40.103449131410613</v>
      </c>
      <c r="K199" s="10">
        <v>40.946196906049913</v>
      </c>
      <c r="L199" s="10">
        <v>276.59001002062308</v>
      </c>
      <c r="M199" s="10">
        <v>282.40236832099112</v>
      </c>
      <c r="N199" s="10">
        <v>3699.8847488834181</v>
      </c>
    </row>
    <row r="200" spans="2:14" x14ac:dyDescent="0.25">
      <c r="B200" s="37">
        <v>493</v>
      </c>
      <c r="D200" s="10">
        <v>48.237166253286645</v>
      </c>
      <c r="E200" s="10">
        <v>51.031770245278636</v>
      </c>
      <c r="F200" s="10">
        <v>332.01272885865501</v>
      </c>
      <c r="G200" s="10">
        <v>351.24777456155914</v>
      </c>
      <c r="H200" s="10">
        <v>14668.793461225729</v>
      </c>
      <c r="J200" s="10">
        <v>40.184960206880959</v>
      </c>
      <c r="K200" s="10">
        <v>41.029420883501224</v>
      </c>
      <c r="L200" s="10">
        <v>276.59001002062297</v>
      </c>
      <c r="M200" s="10">
        <v>282.40236832099094</v>
      </c>
      <c r="N200" s="10">
        <v>3707.4048398364275</v>
      </c>
    </row>
    <row r="201" spans="2:14" x14ac:dyDescent="0.25">
      <c r="B201" s="37">
        <v>494</v>
      </c>
      <c r="D201" s="10">
        <v>48.334924261909713</v>
      </c>
      <c r="E201" s="10">
        <v>51.135592385352339</v>
      </c>
      <c r="F201" s="10">
        <v>332.0121371501267</v>
      </c>
      <c r="G201" s="10">
        <v>351.24989997507419</v>
      </c>
      <c r="H201" s="10">
        <v>14700.623907337715</v>
      </c>
      <c r="J201" s="10">
        <v>40.266471282351318</v>
      </c>
      <c r="K201" s="10">
        <v>41.11264486095255</v>
      </c>
      <c r="L201" s="10">
        <v>276.59001002062303</v>
      </c>
      <c r="M201" s="10">
        <v>282.40236832099094</v>
      </c>
      <c r="N201" s="10">
        <v>3714.9249307894438</v>
      </c>
    </row>
    <row r="202" spans="2:14" x14ac:dyDescent="0.25">
      <c r="B202" s="37">
        <v>495</v>
      </c>
      <c r="D202" s="10">
        <v>48.430577027827539</v>
      </c>
      <c r="E202" s="10">
        <v>51.236840602065371</v>
      </c>
      <c r="F202" s="10">
        <v>331.99711615405238</v>
      </c>
      <c r="G202" s="10">
        <v>351.23437226355111</v>
      </c>
      <c r="H202" s="10">
        <v>14729.994262590975</v>
      </c>
      <c r="J202" s="10">
        <v>40.347982357821635</v>
      </c>
      <c r="K202" s="10">
        <v>41.195868838403875</v>
      </c>
      <c r="L202" s="10">
        <v>276.59001002062286</v>
      </c>
      <c r="M202" s="10">
        <v>282.402368320991</v>
      </c>
      <c r="N202" s="10">
        <v>3722.4450217424614</v>
      </c>
    </row>
    <row r="203" spans="2:14" x14ac:dyDescent="0.25">
      <c r="B203" s="37">
        <v>496</v>
      </c>
      <c r="D203" s="10">
        <v>48.527246041132436</v>
      </c>
      <c r="E203" s="10">
        <v>51.339331358441484</v>
      </c>
      <c r="F203" s="10">
        <v>331.98910817263601</v>
      </c>
      <c r="G203" s="10">
        <v>351.22740774165499</v>
      </c>
      <c r="H203" s="10">
        <v>14760.552419289141</v>
      </c>
      <c r="J203" s="10">
        <v>40.429493433292009</v>
      </c>
      <c r="K203" s="10">
        <v>41.279092815855194</v>
      </c>
      <c r="L203" s="10">
        <v>276.59001002062303</v>
      </c>
      <c r="M203" s="10">
        <v>282.40236832099094</v>
      </c>
      <c r="N203" s="10">
        <v>3729.9651126954777</v>
      </c>
    </row>
    <row r="204" spans="2:14" x14ac:dyDescent="0.25">
      <c r="B204" s="37">
        <v>497</v>
      </c>
      <c r="D204" s="10">
        <v>48.623438606643219</v>
      </c>
      <c r="E204" s="10">
        <v>51.441239622107595</v>
      </c>
      <c r="F204" s="10">
        <v>331.97787945593126</v>
      </c>
      <c r="G204" s="10">
        <v>351.21649426082547</v>
      </c>
      <c r="H204" s="10">
        <v>14790.553949368757</v>
      </c>
      <c r="J204" s="10">
        <v>40.511004508762362</v>
      </c>
      <c r="K204" s="10">
        <v>41.362316793306505</v>
      </c>
      <c r="L204" s="10">
        <v>276.59001002062303</v>
      </c>
      <c r="M204" s="10">
        <v>282.40236832099089</v>
      </c>
      <c r="N204" s="10">
        <v>3737.4852036484945</v>
      </c>
    </row>
    <row r="205" spans="2:14" x14ac:dyDescent="0.25">
      <c r="B205" s="37">
        <v>498</v>
      </c>
      <c r="D205" s="10">
        <v>48.720655911594861</v>
      </c>
      <c r="E205" s="10">
        <v>51.544400811149792</v>
      </c>
      <c r="F205" s="10">
        <v>331.97367822243746</v>
      </c>
      <c r="G205" s="10">
        <v>351.21416181461353</v>
      </c>
      <c r="H205" s="10">
        <v>14821.753220654382</v>
      </c>
      <c r="J205" s="10">
        <v>40.592515584232707</v>
      </c>
      <c r="K205" s="10">
        <v>41.44554077075783</v>
      </c>
      <c r="L205" s="10">
        <v>276.59001002062297</v>
      </c>
      <c r="M205" s="10">
        <v>282.40236832099083</v>
      </c>
      <c r="N205" s="10">
        <v>3745.0052946015039</v>
      </c>
    </row>
    <row r="206" spans="2:14" x14ac:dyDescent="0.25">
      <c r="B206" s="37">
        <v>499</v>
      </c>
      <c r="D206" s="10">
        <v>48.81694599078255</v>
      </c>
      <c r="E206" s="10">
        <v>51.646428365573691</v>
      </c>
      <c r="F206" s="10">
        <v>331.96318854124809</v>
      </c>
      <c r="G206" s="10">
        <v>351.20412981672814</v>
      </c>
      <c r="H206" s="10">
        <v>14851.869057986012</v>
      </c>
      <c r="J206" s="10">
        <v>40.674026659703031</v>
      </c>
      <c r="K206" s="10">
        <v>41.52876474820917</v>
      </c>
      <c r="L206" s="10">
        <v>276.5900100206228</v>
      </c>
      <c r="M206" s="10">
        <v>282.40236832099094</v>
      </c>
      <c r="N206" s="10">
        <v>3752.5253855545202</v>
      </c>
    </row>
    <row r="207" spans="2:14" x14ac:dyDescent="0.25">
      <c r="B207" s="37">
        <v>500</v>
      </c>
      <c r="D207" s="10">
        <v>48.913614404632547</v>
      </c>
      <c r="E207" s="10">
        <v>51.748918522494918</v>
      </c>
      <c r="F207" s="10">
        <v>331.95530841067057</v>
      </c>
      <c r="G207" s="10">
        <v>351.19727742766287</v>
      </c>
      <c r="H207" s="10">
        <v>14882.427214684207</v>
      </c>
      <c r="J207" s="10">
        <v>40.755537735173384</v>
      </c>
      <c r="K207" s="10">
        <v>41.611988725660474</v>
      </c>
      <c r="L207" s="10">
        <v>276.59001002062291</v>
      </c>
      <c r="M207" s="10">
        <v>282.40236832099094</v>
      </c>
      <c r="N207" s="10">
        <v>3760.0454765075356</v>
      </c>
    </row>
    <row r="208" spans="2:14" x14ac:dyDescent="0.25">
      <c r="B208" s="37">
        <v>501</v>
      </c>
      <c r="D208" s="10">
        <v>49.008624161514071</v>
      </c>
      <c r="E208" s="10">
        <v>51.849380758901006</v>
      </c>
      <c r="F208" s="10">
        <v>331.93622562649722</v>
      </c>
      <c r="G208" s="10">
        <v>351.17671725410503</v>
      </c>
      <c r="H208" s="10">
        <v>14911.047117978471</v>
      </c>
      <c r="J208" s="10">
        <v>40.837048810643765</v>
      </c>
      <c r="K208" s="10">
        <v>41.695212703111821</v>
      </c>
      <c r="L208" s="10">
        <v>276.59001002062308</v>
      </c>
      <c r="M208" s="10">
        <v>282.40236832099106</v>
      </c>
      <c r="N208" s="10">
        <v>3767.5655674605532</v>
      </c>
    </row>
    <row r="209" spans="2:14" x14ac:dyDescent="0.25">
      <c r="B209" s="37">
        <v>502</v>
      </c>
      <c r="D209" s="10">
        <v>49.106053491795478</v>
      </c>
      <c r="E209" s="10">
        <v>51.952801314753259</v>
      </c>
      <c r="F209" s="10">
        <v>331.93357403514483</v>
      </c>
      <c r="G209" s="10">
        <v>351.17623582650663</v>
      </c>
      <c r="H209" s="10">
        <v>14942.494883290245</v>
      </c>
      <c r="J209" s="10">
        <v>40.918559886114089</v>
      </c>
      <c r="K209" s="10">
        <v>41.778436680563118</v>
      </c>
      <c r="L209" s="10">
        <v>276.59001002062297</v>
      </c>
      <c r="M209" s="10">
        <v>282.40236832099083</v>
      </c>
      <c r="N209" s="10">
        <v>3775.085658413564</v>
      </c>
    </row>
    <row r="210" spans="2:14" x14ac:dyDescent="0.25">
      <c r="B210" s="37">
        <v>503</v>
      </c>
      <c r="D210" s="10">
        <v>49.202487570114904</v>
      </c>
      <c r="E210" s="10">
        <v>52.05500506051559</v>
      </c>
      <c r="F210" s="10">
        <v>331.92421893144325</v>
      </c>
      <c r="G210" s="10">
        <v>351.16754760746363</v>
      </c>
      <c r="H210" s="10">
        <v>14972.779696559659</v>
      </c>
      <c r="J210" s="10">
        <v>41.000070961584434</v>
      </c>
      <c r="K210" s="10">
        <v>41.861660658014443</v>
      </c>
      <c r="L210" s="10">
        <v>276.59001002062303</v>
      </c>
      <c r="M210" s="10">
        <v>282.402368320991</v>
      </c>
      <c r="N210" s="10">
        <v>3782.6057493665803</v>
      </c>
    </row>
    <row r="211" spans="2:14" x14ac:dyDescent="0.25">
      <c r="B211" s="37">
        <v>504</v>
      </c>
      <c r="D211" s="10">
        <v>49.298372924858278</v>
      </c>
      <c r="E211" s="10">
        <v>52.156537941682551</v>
      </c>
      <c r="F211" s="10">
        <v>331.91120655937897</v>
      </c>
      <c r="G211" s="10">
        <v>351.15437713472261</v>
      </c>
      <c r="H211" s="10">
        <v>15002.423395241642</v>
      </c>
      <c r="J211" s="10">
        <v>41.08158203705478</v>
      </c>
      <c r="K211" s="10">
        <v>41.944884635465762</v>
      </c>
      <c r="L211" s="10">
        <v>276.59001002062297</v>
      </c>
      <c r="M211" s="10">
        <v>282.402368320991</v>
      </c>
      <c r="N211" s="10">
        <v>3790.1258403195966</v>
      </c>
    </row>
    <row r="212" spans="2:14" x14ac:dyDescent="0.25">
      <c r="B212" s="37">
        <v>505</v>
      </c>
      <c r="D212" s="10">
        <v>49.395772029964462</v>
      </c>
      <c r="E212" s="10">
        <v>52.259921644552364</v>
      </c>
      <c r="F212" s="10">
        <v>331.90841716865742</v>
      </c>
      <c r="G212" s="10">
        <v>351.15369517616415</v>
      </c>
      <c r="H212" s="10">
        <v>15033.836371389723</v>
      </c>
      <c r="J212" s="10">
        <v>41.163093112525118</v>
      </c>
      <c r="K212" s="10">
        <v>42.02810861291708</v>
      </c>
      <c r="L212" s="10">
        <v>276.59001002062297</v>
      </c>
      <c r="M212" s="10">
        <v>282.40236832099094</v>
      </c>
      <c r="N212" s="10">
        <v>3797.645931272612</v>
      </c>
    </row>
    <row r="213" spans="2:14" x14ac:dyDescent="0.25">
      <c r="B213" s="37">
        <v>506</v>
      </c>
      <c r="D213" s="10">
        <v>49.491423205881766</v>
      </c>
      <c r="E213" s="10">
        <v>52.36116827126488</v>
      </c>
      <c r="F213" s="10">
        <v>331.89391703349077</v>
      </c>
      <c r="G213" s="10">
        <v>351.1386844889625</v>
      </c>
      <c r="H213" s="10">
        <v>15063.20672664296</v>
      </c>
      <c r="J213" s="10">
        <v>41.244604187995471</v>
      </c>
      <c r="K213" s="10">
        <v>42.111332590368413</v>
      </c>
      <c r="L213" s="10">
        <v>276.59001002062308</v>
      </c>
      <c r="M213" s="10">
        <v>282.40236832099112</v>
      </c>
      <c r="N213" s="10">
        <v>3805.1660222256301</v>
      </c>
    </row>
    <row r="214" spans="2:14" x14ac:dyDescent="0.25">
      <c r="B214" s="37">
        <v>507</v>
      </c>
      <c r="D214" s="10">
        <v>49.588090582080589</v>
      </c>
      <c r="E214" s="10">
        <v>52.463657390534969</v>
      </c>
      <c r="F214" s="10">
        <v>331.88627538689622</v>
      </c>
      <c r="G214" s="10">
        <v>351.13204884744925</v>
      </c>
      <c r="H214" s="10">
        <v>15093.764883341151</v>
      </c>
      <c r="J214" s="10">
        <v>41.326115263465802</v>
      </c>
      <c r="K214" s="10">
        <v>42.194556567819731</v>
      </c>
      <c r="L214" s="10">
        <v>276.59001002062286</v>
      </c>
      <c r="M214" s="10">
        <v>282.402368320991</v>
      </c>
      <c r="N214" s="10">
        <v>3812.68611317864</v>
      </c>
    </row>
    <row r="215" spans="2:14" x14ac:dyDescent="0.25">
      <c r="B215" s="37">
        <v>508</v>
      </c>
      <c r="D215" s="10">
        <v>49.684736546830393</v>
      </c>
      <c r="E215" s="10">
        <v>52.566120364207983</v>
      </c>
      <c r="F215" s="10">
        <v>331.87852080373301</v>
      </c>
      <c r="G215" s="10">
        <v>351.12526468608723</v>
      </c>
      <c r="H215" s="10">
        <v>15124.298190636704</v>
      </c>
      <c r="J215" s="10">
        <v>41.407626338936154</v>
      </c>
      <c r="K215" s="10">
        <v>42.277780545271042</v>
      </c>
      <c r="L215" s="10">
        <v>276.59001002062286</v>
      </c>
      <c r="M215" s="10">
        <v>282.40236832099089</v>
      </c>
      <c r="N215" s="10">
        <v>3820.2062041316544</v>
      </c>
    </row>
    <row r="216" spans="2:14" x14ac:dyDescent="0.25">
      <c r="B216" s="37">
        <v>509</v>
      </c>
      <c r="D216" s="10">
        <v>49.780893332651658</v>
      </c>
      <c r="E216" s="10">
        <v>52.66798527354765</v>
      </c>
      <c r="F216" s="10">
        <v>331.8675355475728</v>
      </c>
      <c r="G216" s="10">
        <v>351.11452014710318</v>
      </c>
      <c r="H216" s="10">
        <v>15154.259961672136</v>
      </c>
      <c r="J216" s="10">
        <v>41.489137414406507</v>
      </c>
      <c r="K216" s="10">
        <v>42.361004522722368</v>
      </c>
      <c r="L216" s="10">
        <v>276.59001002062297</v>
      </c>
      <c r="M216" s="10">
        <v>282.402368320991</v>
      </c>
      <c r="N216" s="10">
        <v>3827.7262950846712</v>
      </c>
    </row>
    <row r="217" spans="2:14" x14ac:dyDescent="0.25">
      <c r="B217" s="37">
        <v>510</v>
      </c>
      <c r="D217" s="10">
        <v>49.877015954565664</v>
      </c>
      <c r="E217" s="10">
        <v>52.769808444343191</v>
      </c>
      <c r="F217" s="10">
        <v>331.85636606153776</v>
      </c>
      <c r="G217" s="10">
        <v>351.10354003646364</v>
      </c>
      <c r="H217" s="10">
        <v>15184.181973663401</v>
      </c>
      <c r="J217" s="10">
        <v>41.570648489876859</v>
      </c>
      <c r="K217" s="10">
        <v>42.444228500173686</v>
      </c>
      <c r="L217" s="10">
        <v>276.59001002062291</v>
      </c>
      <c r="M217" s="10">
        <v>282.40236832099089</v>
      </c>
      <c r="N217" s="10">
        <v>3835.2463860376884</v>
      </c>
    </row>
    <row r="218" spans="2:14" x14ac:dyDescent="0.25">
      <c r="B218" s="37">
        <v>511</v>
      </c>
      <c r="D218" s="10">
        <v>49.973248994675338</v>
      </c>
      <c r="E218" s="10">
        <v>52.871766650904213</v>
      </c>
      <c r="F218" s="10">
        <v>331.84597352065589</v>
      </c>
      <c r="G218" s="10">
        <v>351.09349960207135</v>
      </c>
      <c r="H218" s="10">
        <v>15214.233202548261</v>
      </c>
      <c r="J218" s="10">
        <v>41.652159565347205</v>
      </c>
      <c r="K218" s="10">
        <v>42.527452477625019</v>
      </c>
      <c r="L218" s="10">
        <v>276.59001002062303</v>
      </c>
      <c r="M218" s="10">
        <v>282.40236832099112</v>
      </c>
      <c r="N218" s="10">
        <v>3842.7664769906992</v>
      </c>
    </row>
    <row r="219" spans="2:14" x14ac:dyDescent="0.25">
      <c r="B219" s="37">
        <v>512</v>
      </c>
      <c r="D219" s="10">
        <v>50.069460627861844</v>
      </c>
      <c r="E219" s="10">
        <v>52.973698716394047</v>
      </c>
      <c r="F219" s="10">
        <v>331.83547970119793</v>
      </c>
      <c r="G219" s="10">
        <v>351.08332513810871</v>
      </c>
      <c r="H219" s="10">
        <v>15244.259582030487</v>
      </c>
      <c r="J219" s="10">
        <v>41.73367064081755</v>
      </c>
      <c r="K219" s="10">
        <v>42.610676455076323</v>
      </c>
      <c r="L219" s="10">
        <v>276.59001002062291</v>
      </c>
      <c r="M219" s="10">
        <v>282.40236832099089</v>
      </c>
      <c r="N219" s="10">
        <v>3850.2865679437159</v>
      </c>
    </row>
    <row r="220" spans="2:14" x14ac:dyDescent="0.25">
      <c r="B220" s="37">
        <v>513</v>
      </c>
      <c r="D220" s="10">
        <v>50.166127119081615</v>
      </c>
      <c r="E220" s="10">
        <v>53.076186950685091</v>
      </c>
      <c r="F220" s="10">
        <v>331.82803548974766</v>
      </c>
      <c r="G220" s="10">
        <v>351.07686916563466</v>
      </c>
      <c r="H220" s="10">
        <v>15274.817738728676</v>
      </c>
      <c r="J220" s="10">
        <v>41.815181716287888</v>
      </c>
      <c r="K220" s="10">
        <v>42.693900432527641</v>
      </c>
      <c r="L220" s="10">
        <v>276.59001002062286</v>
      </c>
      <c r="M220" s="10">
        <v>282.40236832099083</v>
      </c>
      <c r="N220" s="10">
        <v>3857.8066588967313</v>
      </c>
    </row>
    <row r="221" spans="2:14" x14ac:dyDescent="0.25">
      <c r="B221" s="37">
        <v>514</v>
      </c>
      <c r="D221" s="10">
        <v>50.263320752324042</v>
      </c>
      <c r="E221" s="10">
        <v>53.179319733870052</v>
      </c>
      <c r="F221" s="10">
        <v>331.82410028530722</v>
      </c>
      <c r="G221" s="10">
        <v>351.07469344154305</v>
      </c>
      <c r="H221" s="10">
        <v>15305.99216061167</v>
      </c>
      <c r="J221" s="10">
        <v>41.896692791758255</v>
      </c>
      <c r="K221" s="10">
        <v>42.777124409978967</v>
      </c>
      <c r="L221" s="10">
        <v>276.59001002062308</v>
      </c>
      <c r="M221" s="10">
        <v>282.40236832099094</v>
      </c>
      <c r="N221" s="10">
        <v>3865.3267498497471</v>
      </c>
    </row>
    <row r="222" spans="2:14" x14ac:dyDescent="0.25">
      <c r="B222" s="37">
        <v>515</v>
      </c>
      <c r="D222" s="10">
        <v>50.359204516415964</v>
      </c>
      <c r="E222" s="10">
        <v>53.28085102438552</v>
      </c>
      <c r="F222" s="10">
        <v>331.81154977190499</v>
      </c>
      <c r="G222" s="10">
        <v>351.0619740985847</v>
      </c>
      <c r="H222" s="10">
        <v>15335.63585929365</v>
      </c>
      <c r="J222" s="10">
        <v>41.978203867228586</v>
      </c>
      <c r="K222" s="10">
        <v>42.860348387430292</v>
      </c>
      <c r="L222" s="10">
        <v>276.59001002062297</v>
      </c>
      <c r="M222" s="10">
        <v>282.402368320991</v>
      </c>
      <c r="N222" s="10">
        <v>3872.8468408027643</v>
      </c>
    </row>
    <row r="223" spans="2:14" x14ac:dyDescent="0.25">
      <c r="B223" s="37">
        <v>516</v>
      </c>
      <c r="D223" s="10">
        <v>50.455415566515533</v>
      </c>
      <c r="E223" s="10">
        <v>53.382782506788445</v>
      </c>
      <c r="F223" s="10">
        <v>331.80120017812271</v>
      </c>
      <c r="G223" s="10">
        <v>351.05193576791953</v>
      </c>
      <c r="H223" s="10">
        <v>15365.662238775903</v>
      </c>
      <c r="J223" s="10">
        <v>42.059714942698946</v>
      </c>
      <c r="K223" s="10">
        <v>42.943572364881604</v>
      </c>
      <c r="L223" s="10">
        <v>276.59001002062303</v>
      </c>
      <c r="M223" s="10">
        <v>282.40236832099094</v>
      </c>
      <c r="N223" s="10">
        <v>3880.3669317557747</v>
      </c>
    </row>
    <row r="224" spans="2:14" x14ac:dyDescent="0.25">
      <c r="B224" s="37">
        <v>517</v>
      </c>
      <c r="D224" s="10">
        <v>50.552251558714275</v>
      </c>
      <c r="E224" s="10">
        <v>53.485478115242707</v>
      </c>
      <c r="F224" s="10">
        <v>331.79499237068609</v>
      </c>
      <c r="G224" s="10">
        <v>351.04695154038751</v>
      </c>
      <c r="H224" s="10">
        <v>15396.419190694975</v>
      </c>
      <c r="J224" s="10">
        <v>42.141226018169291</v>
      </c>
      <c r="K224" s="10">
        <v>43.026796342332922</v>
      </c>
      <c r="L224" s="10">
        <v>276.59001002062303</v>
      </c>
      <c r="M224" s="10">
        <v>282.40236832099089</v>
      </c>
      <c r="N224" s="10">
        <v>3887.8870227087909</v>
      </c>
    </row>
    <row r="225" spans="2:14" x14ac:dyDescent="0.25">
      <c r="B225" s="37">
        <v>518</v>
      </c>
      <c r="D225" s="10">
        <v>22.047600870484334</v>
      </c>
      <c r="E225" s="10">
        <v>23.283302635899002</v>
      </c>
      <c r="F225" s="10">
        <v>338.52358485669509</v>
      </c>
      <c r="G225" s="10">
        <v>357.49681436584899</v>
      </c>
      <c r="H225" s="10">
        <v>6486.1619136311883</v>
      </c>
      <c r="J225" s="10">
        <v>18.013947678946611</v>
      </c>
      <c r="K225" s="10">
        <v>18.392499016741905</v>
      </c>
      <c r="L225" s="10">
        <v>276.59001002062257</v>
      </c>
      <c r="M225" s="10">
        <v>282.4023683209906</v>
      </c>
      <c r="N225" s="10">
        <v>1661.9401006163325</v>
      </c>
    </row>
    <row r="226" spans="2:14" x14ac:dyDescent="0.25">
      <c r="B226" s="37">
        <v>519</v>
      </c>
      <c r="D226" s="10">
        <v>22.143684157850554</v>
      </c>
      <c r="E226" s="10">
        <v>23.385066588725028</v>
      </c>
      <c r="F226" s="10">
        <v>338.46734179195045</v>
      </c>
      <c r="G226" s="10">
        <v>357.4419355646109</v>
      </c>
      <c r="H226" s="10">
        <v>6515.9795581314747</v>
      </c>
      <c r="J226" s="10">
        <v>18.095458754416953</v>
      </c>
      <c r="K226" s="10">
        <v>18.47572299419322</v>
      </c>
      <c r="L226" s="10">
        <v>276.59001002062246</v>
      </c>
      <c r="M226" s="10">
        <v>282.40236832099043</v>
      </c>
      <c r="N226" s="10">
        <v>1669.4601915693456</v>
      </c>
    </row>
    <row r="227" spans="2:14" x14ac:dyDescent="0.25">
      <c r="B227" s="37">
        <v>520</v>
      </c>
      <c r="D227" s="10">
        <v>22.239562847475927</v>
      </c>
      <c r="E227" s="10">
        <v>23.486580495989084</v>
      </c>
      <c r="F227" s="10">
        <v>338.40848988611486</v>
      </c>
      <c r="G227" s="10">
        <v>357.38374412959325</v>
      </c>
      <c r="H227" s="10">
        <v>6545.5586483666575</v>
      </c>
      <c r="J227" s="10">
        <v>18.176969829887309</v>
      </c>
      <c r="K227" s="10">
        <v>18.558946971644549</v>
      </c>
      <c r="L227" s="10">
        <v>276.59001002062269</v>
      </c>
      <c r="M227" s="10">
        <v>282.4023683209906</v>
      </c>
      <c r="N227" s="10">
        <v>1676.9802825223621</v>
      </c>
    </row>
    <row r="228" spans="2:14" x14ac:dyDescent="0.25">
      <c r="B228" s="37">
        <v>521</v>
      </c>
      <c r="D228" s="10">
        <v>22.33686336013545</v>
      </c>
      <c r="E228" s="10">
        <v>23.589832467376048</v>
      </c>
      <c r="F228" s="10">
        <v>338.37170203991411</v>
      </c>
      <c r="G228" s="10">
        <v>357.3524014597391</v>
      </c>
      <c r="H228" s="10">
        <v>6576.79767869645</v>
      </c>
      <c r="J228" s="10">
        <v>18.258480905357651</v>
      </c>
      <c r="K228" s="10">
        <v>18.642170949095867</v>
      </c>
      <c r="L228" s="10">
        <v>276.59001002062251</v>
      </c>
      <c r="M228" s="10">
        <v>282.40236832099055</v>
      </c>
      <c r="N228" s="10">
        <v>1684.500373475375</v>
      </c>
    </row>
    <row r="229" spans="2:14" x14ac:dyDescent="0.25">
      <c r="B229" s="37">
        <v>522</v>
      </c>
      <c r="D229" s="10">
        <v>22.432286023907501</v>
      </c>
      <c r="E229" s="10">
        <v>23.690789038018828</v>
      </c>
      <c r="F229" s="10">
        <v>338.30692088764641</v>
      </c>
      <c r="G229" s="10">
        <v>357.28671987817575</v>
      </c>
      <c r="H229" s="10">
        <v>6605.8449917157086</v>
      </c>
      <c r="J229" s="10">
        <v>18.339991980828</v>
      </c>
      <c r="K229" s="10">
        <v>18.725394926547189</v>
      </c>
      <c r="L229" s="10">
        <v>276.59001002062257</v>
      </c>
      <c r="M229" s="10">
        <v>282.40236832099055</v>
      </c>
      <c r="N229" s="10">
        <v>1692.0204644283915</v>
      </c>
    </row>
    <row r="230" spans="2:14" x14ac:dyDescent="0.25">
      <c r="B230" s="37">
        <v>523</v>
      </c>
      <c r="D230" s="10">
        <v>22.527495585293302</v>
      </c>
      <c r="E230" s="10">
        <v>23.79148516479497</v>
      </c>
      <c r="F230" s="10">
        <v>338.2395133900572</v>
      </c>
      <c r="G230" s="10">
        <v>357.21770911012891</v>
      </c>
      <c r="H230" s="10">
        <v>6634.6438107088134</v>
      </c>
      <c r="J230" s="10">
        <v>18.421503056298342</v>
      </c>
      <c r="K230" s="10">
        <v>18.808618903998511</v>
      </c>
      <c r="L230" s="10">
        <v>276.59001002062246</v>
      </c>
      <c r="M230" s="10">
        <v>282.40236832099055</v>
      </c>
      <c r="N230" s="10">
        <v>1699.5405553814053</v>
      </c>
    </row>
    <row r="231" spans="2:14" x14ac:dyDescent="0.25">
      <c r="B231" s="37">
        <v>524</v>
      </c>
      <c r="D231" s="10">
        <v>22.624212111449769</v>
      </c>
      <c r="E231" s="10">
        <v>23.894023434022699</v>
      </c>
      <c r="F231" s="10">
        <v>338.19522646694423</v>
      </c>
      <c r="G231" s="10">
        <v>357.17684340424779</v>
      </c>
      <c r="H231" s="10">
        <v>6665.2019674069879</v>
      </c>
      <c r="J231" s="10">
        <v>18.503014131768687</v>
      </c>
      <c r="K231" s="10">
        <v>18.891842881449833</v>
      </c>
      <c r="L231" s="10">
        <v>276.59001002062257</v>
      </c>
      <c r="M231" s="10">
        <v>282.40236832099066</v>
      </c>
      <c r="N231" s="10">
        <v>1707.0606463344218</v>
      </c>
    </row>
    <row r="232" spans="2:14" x14ac:dyDescent="0.25">
      <c r="B232" s="37">
        <v>525</v>
      </c>
      <c r="D232" s="10">
        <v>22.720672952008588</v>
      </c>
      <c r="E232" s="10">
        <v>23.996249207876353</v>
      </c>
      <c r="F232" s="10">
        <v>338.14752270472212</v>
      </c>
      <c r="G232" s="10">
        <v>357.13168535931106</v>
      </c>
      <c r="H232" s="10">
        <v>6695.4619312737996</v>
      </c>
      <c r="J232" s="10">
        <v>18.584525207239039</v>
      </c>
      <c r="K232" s="10">
        <v>18.975066858901151</v>
      </c>
      <c r="L232" s="10">
        <v>276.59001002062263</v>
      </c>
      <c r="M232" s="10">
        <v>282.4023683209906</v>
      </c>
      <c r="N232" s="10">
        <v>1714.5807372874351</v>
      </c>
    </row>
    <row r="233" spans="2:14" x14ac:dyDescent="0.25">
      <c r="B233" s="37">
        <v>526</v>
      </c>
      <c r="D233" s="10">
        <v>22.81632888753709</v>
      </c>
      <c r="E233" s="10">
        <v>24.097491125903993</v>
      </c>
      <c r="F233" s="10">
        <v>338.08830862947883</v>
      </c>
      <c r="G233" s="10">
        <v>357.07234310691052</v>
      </c>
      <c r="H233" s="10">
        <v>6724.7825877218065</v>
      </c>
      <c r="J233" s="10">
        <v>18.666036282709381</v>
      </c>
      <c r="K233" s="10">
        <v>19.058290836352473</v>
      </c>
      <c r="L233" s="10">
        <v>276.5900100206224</v>
      </c>
      <c r="M233" s="10">
        <v>282.40236832099043</v>
      </c>
      <c r="N233" s="10">
        <v>1722.1008282404514</v>
      </c>
    </row>
    <row r="234" spans="2:14" x14ac:dyDescent="0.25">
      <c r="B234" s="37">
        <v>527</v>
      </c>
      <c r="D234" s="10">
        <v>22.912631746294473</v>
      </c>
      <c r="E234" s="10">
        <v>24.19952388526071</v>
      </c>
      <c r="F234" s="10">
        <v>338.03915377449908</v>
      </c>
      <c r="G234" s="10">
        <v>357.02518447023328</v>
      </c>
      <c r="H234" s="10">
        <v>6754.8586660092724</v>
      </c>
      <c r="J234" s="10">
        <v>18.747547358179737</v>
      </c>
      <c r="K234" s="10">
        <v>19.141514813803784</v>
      </c>
      <c r="L234" s="10">
        <v>276.59001002062263</v>
      </c>
      <c r="M234" s="10">
        <v>282.40236832099043</v>
      </c>
      <c r="N234" s="10">
        <v>1729.6209191934679</v>
      </c>
    </row>
    <row r="235" spans="2:14" x14ac:dyDescent="0.25">
      <c r="B235" s="37">
        <v>528</v>
      </c>
      <c r="D235" s="10">
        <v>23.008742791222652</v>
      </c>
      <c r="E235" s="10">
        <v>24.301322223455976</v>
      </c>
      <c r="F235" s="10">
        <v>337.9876068477696</v>
      </c>
      <c r="G235" s="10">
        <v>356.97499059686561</v>
      </c>
      <c r="H235" s="10">
        <v>6784.7110996732154</v>
      </c>
      <c r="J235" s="10">
        <v>18.829058433650083</v>
      </c>
      <c r="K235" s="10">
        <v>19.224738791255117</v>
      </c>
      <c r="L235" s="10">
        <v>276.59001002062274</v>
      </c>
      <c r="M235" s="10">
        <v>282.40236832099072</v>
      </c>
      <c r="N235" s="10">
        <v>1737.1410101464805</v>
      </c>
    </row>
    <row r="236" spans="2:14" x14ac:dyDescent="0.25">
      <c r="B236" s="37">
        <v>529</v>
      </c>
      <c r="D236" s="10">
        <v>23.1043895459906</v>
      </c>
      <c r="E236" s="10">
        <v>24.40255306706381</v>
      </c>
      <c r="F236" s="10">
        <v>337.92971348450641</v>
      </c>
      <c r="G236" s="10">
        <v>356.91692913281747</v>
      </c>
      <c r="H236" s="10">
        <v>6814.0218163601749</v>
      </c>
      <c r="J236" s="10">
        <v>18.910569509120425</v>
      </c>
      <c r="K236" s="10">
        <v>19.307962768706439</v>
      </c>
      <c r="L236" s="10">
        <v>276.59001002062257</v>
      </c>
      <c r="M236" s="10">
        <v>282.40236832099066</v>
      </c>
      <c r="N236" s="10">
        <v>1744.6611010994977</v>
      </c>
    </row>
    <row r="237" spans="2:14" x14ac:dyDescent="0.25">
      <c r="B237" s="37">
        <v>530</v>
      </c>
      <c r="D237" s="10">
        <v>23.20110470804018</v>
      </c>
      <c r="E237" s="10">
        <v>24.505089972184638</v>
      </c>
      <c r="F237" s="10">
        <v>337.88787674442256</v>
      </c>
      <c r="G237" s="10">
        <v>356.87838679781231</v>
      </c>
      <c r="H237" s="10">
        <v>6844.5799730583503</v>
      </c>
      <c r="J237" s="10">
        <v>18.99208058459077</v>
      </c>
      <c r="K237" s="10">
        <v>19.391186746157754</v>
      </c>
      <c r="L237" s="10">
        <v>276.59001002062257</v>
      </c>
      <c r="M237" s="10">
        <v>282.40236832099055</v>
      </c>
      <c r="N237" s="10">
        <v>1752.1811920525106</v>
      </c>
    </row>
    <row r="238" spans="2:14" x14ac:dyDescent="0.25">
      <c r="B238" s="37">
        <v>531</v>
      </c>
      <c r="D238" s="10">
        <v>23.296670129761754</v>
      </c>
      <c r="E238" s="10">
        <v>24.60622149298359</v>
      </c>
      <c r="F238" s="10">
        <v>337.82972496629907</v>
      </c>
      <c r="G238" s="10">
        <v>356.81979412220375</v>
      </c>
      <c r="H238" s="10">
        <v>6873.7962620153676</v>
      </c>
      <c r="J238" s="10">
        <v>19.073591660061123</v>
      </c>
      <c r="K238" s="10">
        <v>19.474410723609079</v>
      </c>
      <c r="L238" s="10">
        <v>276.59001002062263</v>
      </c>
      <c r="M238" s="10">
        <v>282.40236832099066</v>
      </c>
      <c r="N238" s="10">
        <v>1759.7012830055269</v>
      </c>
    </row>
    <row r="239" spans="2:14" x14ac:dyDescent="0.25">
      <c r="B239" s="37">
        <v>532</v>
      </c>
      <c r="D239" s="10">
        <v>23.393457219580807</v>
      </c>
      <c r="E239" s="10">
        <v>24.708846421977206</v>
      </c>
      <c r="F239" s="10">
        <v>337.78970836730082</v>
      </c>
      <c r="G239" s="10">
        <v>356.78326416781186</v>
      </c>
      <c r="H239" s="10">
        <v>6904.4389066824288</v>
      </c>
      <c r="J239" s="10">
        <v>19.155102735531472</v>
      </c>
      <c r="K239" s="10">
        <v>19.557634701060394</v>
      </c>
      <c r="L239" s="10">
        <v>276.59001002062263</v>
      </c>
      <c r="M239" s="10">
        <v>282.40236832099049</v>
      </c>
      <c r="N239" s="10">
        <v>1767.2213739585407</v>
      </c>
    </row>
    <row r="240" spans="2:14" x14ac:dyDescent="0.25">
      <c r="B240" s="37">
        <v>533</v>
      </c>
      <c r="D240" s="10">
        <v>23.489388341678445</v>
      </c>
      <c r="E240" s="10">
        <v>24.8104250704984</v>
      </c>
      <c r="F240" s="10">
        <v>337.73772352218299</v>
      </c>
      <c r="G240" s="10">
        <v>356.73200004360228</v>
      </c>
      <c r="H240" s="10">
        <v>6934.0826053644187</v>
      </c>
      <c r="J240" s="10">
        <v>19.23661381100181</v>
      </c>
      <c r="K240" s="10">
        <v>19.640858678511712</v>
      </c>
      <c r="L240" s="10">
        <v>276.59001002062257</v>
      </c>
      <c r="M240" s="10">
        <v>282.40236832099055</v>
      </c>
      <c r="N240" s="10">
        <v>1774.7414649115572</v>
      </c>
    </row>
    <row r="241" spans="2:14" x14ac:dyDescent="0.25">
      <c r="B241" s="37">
        <v>534</v>
      </c>
      <c r="D241" s="10">
        <v>23.58490627744893</v>
      </c>
      <c r="E241" s="10">
        <v>24.911498690220572</v>
      </c>
      <c r="F241" s="10">
        <v>337.6802615135349</v>
      </c>
      <c r="G241" s="10">
        <v>356.67393770613131</v>
      </c>
      <c r="H241" s="10">
        <v>6963.2442256356862</v>
      </c>
      <c r="J241" s="10">
        <v>19.318124886472166</v>
      </c>
      <c r="K241" s="10">
        <v>19.724082655963045</v>
      </c>
      <c r="L241" s="10">
        <v>276.59001002062274</v>
      </c>
      <c r="M241" s="10">
        <v>282.40236832099072</v>
      </c>
      <c r="N241" s="10">
        <v>1782.261555864573</v>
      </c>
    </row>
    <row r="242" spans="2:14" x14ac:dyDescent="0.25">
      <c r="B242" s="37">
        <v>535</v>
      </c>
      <c r="D242" s="10">
        <v>23.681441513863717</v>
      </c>
      <c r="E242" s="10">
        <v>25.013815902863143</v>
      </c>
      <c r="F242" s="10">
        <v>337.63778652712853</v>
      </c>
      <c r="G242" s="10">
        <v>356.63409379431255</v>
      </c>
      <c r="H242" s="10">
        <v>6993.5936473519141</v>
      </c>
      <c r="J242" s="10">
        <v>19.399635961942508</v>
      </c>
      <c r="K242" s="10">
        <v>19.807306633414353</v>
      </c>
      <c r="L242" s="10">
        <v>276.59001002062251</v>
      </c>
      <c r="M242" s="10">
        <v>282.40236832099038</v>
      </c>
      <c r="N242" s="10">
        <v>1789.7816468175868</v>
      </c>
    </row>
    <row r="243" spans="2:14" x14ac:dyDescent="0.25">
      <c r="B243" s="37">
        <v>536</v>
      </c>
      <c r="D243" s="10">
        <v>23.777623166846158</v>
      </c>
      <c r="E243" s="10">
        <v>25.115700945215963</v>
      </c>
      <c r="F243" s="10">
        <v>337.59064686254544</v>
      </c>
      <c r="G243" s="10">
        <v>356.58844742413015</v>
      </c>
      <c r="H243" s="10">
        <v>7023.5305689847382</v>
      </c>
      <c r="J243" s="10">
        <v>19.481147037412857</v>
      </c>
      <c r="K243" s="10">
        <v>19.890530610865682</v>
      </c>
      <c r="L243" s="10">
        <v>276.59001002062257</v>
      </c>
      <c r="M243" s="10">
        <v>282.40236832099055</v>
      </c>
      <c r="N243" s="10">
        <v>1797.3017377706024</v>
      </c>
    </row>
    <row r="244" spans="2:14" x14ac:dyDescent="0.25">
      <c r="B244" s="37">
        <v>537</v>
      </c>
      <c r="D244" s="10">
        <v>23.873553417949907</v>
      </c>
      <c r="E244" s="10">
        <v>25.217278722743263</v>
      </c>
      <c r="F244" s="10">
        <v>337.54034553975225</v>
      </c>
      <c r="G244" s="10">
        <v>356.53883712372556</v>
      </c>
      <c r="H244" s="10">
        <v>7053.1742676667191</v>
      </c>
      <c r="J244" s="10">
        <v>19.562658112883202</v>
      </c>
      <c r="K244" s="10">
        <v>19.973754588317</v>
      </c>
      <c r="L244" s="10">
        <v>276.59001002062263</v>
      </c>
      <c r="M244" s="10">
        <v>282.40236832099055</v>
      </c>
      <c r="N244" s="10">
        <v>1804.821828723617</v>
      </c>
    </row>
    <row r="245" spans="2:14" x14ac:dyDescent="0.25">
      <c r="B245" s="37">
        <v>538</v>
      </c>
      <c r="D245" s="10">
        <v>23.970266802105069</v>
      </c>
      <c r="E245" s="10">
        <v>25.319813849969684</v>
      </c>
      <c r="F245" s="10">
        <v>337.50148817298566</v>
      </c>
      <c r="G245" s="10">
        <v>356.50311801607813</v>
      </c>
      <c r="H245" s="10">
        <v>7083.7324243648973</v>
      </c>
      <c r="J245" s="10">
        <v>19.644169188353541</v>
      </c>
      <c r="K245" s="10">
        <v>20.056978565768318</v>
      </c>
      <c r="L245" s="10">
        <v>276.59001002062234</v>
      </c>
      <c r="M245" s="10">
        <v>282.40236832099038</v>
      </c>
      <c r="N245" s="10">
        <v>1812.3419196766333</v>
      </c>
    </row>
    <row r="246" spans="2:14" x14ac:dyDescent="0.25">
      <c r="B246" s="37">
        <v>539</v>
      </c>
      <c r="D246" s="10">
        <v>24.065149320823487</v>
      </c>
      <c r="E246" s="10">
        <v>25.420110975028344</v>
      </c>
      <c r="F246" s="10">
        <v>337.43727986920248</v>
      </c>
      <c r="G246" s="10">
        <v>356.43631323594479</v>
      </c>
      <c r="H246" s="10">
        <v>7112.1535324382767</v>
      </c>
      <c r="J246" s="10">
        <v>19.725680263823893</v>
      </c>
      <c r="K246" s="10">
        <v>20.140202543219644</v>
      </c>
      <c r="L246" s="10">
        <v>276.59001002062257</v>
      </c>
      <c r="M246" s="10">
        <v>282.4023683209906</v>
      </c>
      <c r="N246" s="10">
        <v>1819.862010629646</v>
      </c>
    </row>
    <row r="247" spans="2:14" x14ac:dyDescent="0.25">
      <c r="B247" s="37">
        <v>540</v>
      </c>
      <c r="D247" s="10">
        <v>24.162258198681016</v>
      </c>
      <c r="E247" s="10">
        <v>25.523129651110576</v>
      </c>
      <c r="F247" s="10">
        <v>337.40468917650094</v>
      </c>
      <c r="G247" s="10">
        <v>356.4080623562989</v>
      </c>
      <c r="H247" s="10">
        <v>7143.1738880250678</v>
      </c>
      <c r="J247" s="10">
        <v>19.807191339294238</v>
      </c>
      <c r="K247" s="10">
        <v>20.223426520670962</v>
      </c>
      <c r="L247" s="10">
        <v>276.59001002062269</v>
      </c>
      <c r="M247" s="10">
        <v>282.4023683209906</v>
      </c>
      <c r="N247" s="10">
        <v>1827.3821015826632</v>
      </c>
    </row>
    <row r="248" spans="2:14" x14ac:dyDescent="0.25">
      <c r="B248" s="37">
        <v>541</v>
      </c>
      <c r="D248" s="10">
        <v>24.257953437568297</v>
      </c>
      <c r="E248" s="10">
        <v>25.624420340793041</v>
      </c>
      <c r="F248" s="10">
        <v>337.35270629802062</v>
      </c>
      <c r="G248" s="10">
        <v>356.35601212330187</v>
      </c>
      <c r="H248" s="10">
        <v>7172.5442432783011</v>
      </c>
      <c r="J248" s="10">
        <v>19.888702414764587</v>
      </c>
      <c r="K248" s="10">
        <v>20.306650498122291</v>
      </c>
      <c r="L248" s="10">
        <v>276.59001002062257</v>
      </c>
      <c r="M248" s="10">
        <v>282.40236832099066</v>
      </c>
      <c r="N248" s="10">
        <v>1834.9021925356753</v>
      </c>
    </row>
    <row r="249" spans="2:14" x14ac:dyDescent="0.25">
      <c r="B249" s="37">
        <v>542</v>
      </c>
      <c r="D249" s="10">
        <v>24.353605892946824</v>
      </c>
      <c r="E249" s="10">
        <v>25.725658778670685</v>
      </c>
      <c r="F249" s="10">
        <v>337.30055521250279</v>
      </c>
      <c r="G249" s="10">
        <v>356.30366309598901</v>
      </c>
      <c r="H249" s="10">
        <v>7201.864899726309</v>
      </c>
      <c r="J249" s="10">
        <v>19.970213490234933</v>
      </c>
      <c r="K249" s="10">
        <v>20.38987447557361</v>
      </c>
      <c r="L249" s="10">
        <v>276.59001002062263</v>
      </c>
      <c r="M249" s="10">
        <v>282.40236832099066</v>
      </c>
      <c r="N249" s="10">
        <v>1842.4222834886928</v>
      </c>
    </row>
    <row r="250" spans="2:14" x14ac:dyDescent="0.25">
      <c r="B250" s="37">
        <v>543</v>
      </c>
      <c r="D250" s="10">
        <v>24.449905238796191</v>
      </c>
      <c r="E250" s="10">
        <v>25.827688025119432</v>
      </c>
      <c r="F250" s="10">
        <v>337.25775121448027</v>
      </c>
      <c r="G250" s="10">
        <v>356.26264794676206</v>
      </c>
      <c r="H250" s="10">
        <v>7231.9409780137739</v>
      </c>
      <c r="J250" s="10">
        <v>20.051724565705282</v>
      </c>
      <c r="K250" s="10">
        <v>20.473098453024928</v>
      </c>
      <c r="L250" s="10">
        <v>276.59001002062269</v>
      </c>
      <c r="M250" s="10">
        <v>282.40236832099072</v>
      </c>
      <c r="N250" s="10">
        <v>1849.942374441709</v>
      </c>
    </row>
    <row r="251" spans="2:14" x14ac:dyDescent="0.25">
      <c r="B251" s="37">
        <v>544</v>
      </c>
      <c r="D251" s="10">
        <v>24.54677483747011</v>
      </c>
      <c r="E251" s="10">
        <v>25.930414399560064</v>
      </c>
      <c r="F251" s="10">
        <v>337.22312793004079</v>
      </c>
      <c r="G251" s="10">
        <v>356.2315420351589</v>
      </c>
      <c r="H251" s="10">
        <v>7262.6830202912952</v>
      </c>
      <c r="J251" s="10">
        <v>20.13323564117562</v>
      </c>
      <c r="K251" s="10">
        <v>20.556322430476239</v>
      </c>
      <c r="L251" s="10">
        <v>276.59001002062251</v>
      </c>
      <c r="M251" s="10">
        <v>282.40236832099049</v>
      </c>
      <c r="N251" s="10">
        <v>1857.4624653947219</v>
      </c>
    </row>
    <row r="252" spans="2:14" x14ac:dyDescent="0.25">
      <c r="B252" s="37">
        <v>545</v>
      </c>
      <c r="D252" s="10">
        <v>24.642345770329964</v>
      </c>
      <c r="E252" s="10">
        <v>26.031553325156473</v>
      </c>
      <c r="F252" s="10">
        <v>337.17101475897653</v>
      </c>
      <c r="G252" s="10">
        <v>356.17896657238128</v>
      </c>
      <c r="H252" s="10">
        <v>7291.9092490093599</v>
      </c>
      <c r="J252" s="10">
        <v>20.214746716645976</v>
      </c>
      <c r="K252" s="10">
        <v>20.639546407927572</v>
      </c>
      <c r="L252" s="10">
        <v>276.59001002062263</v>
      </c>
      <c r="M252" s="10">
        <v>282.40236832099066</v>
      </c>
      <c r="N252" s="10">
        <v>1864.9825563477389</v>
      </c>
    </row>
    <row r="253" spans="2:14" x14ac:dyDescent="0.25">
      <c r="B253" s="37">
        <v>546</v>
      </c>
      <c r="D253" s="10">
        <v>24.738367757447218</v>
      </c>
      <c r="E253" s="10">
        <v>26.133243668948662</v>
      </c>
      <c r="F253" s="10">
        <v>337.12546697076147</v>
      </c>
      <c r="G253" s="10">
        <v>356.13432792884259</v>
      </c>
      <c r="H253" s="10">
        <v>7321.6622850628391</v>
      </c>
      <c r="J253" s="10">
        <v>20.296257792116318</v>
      </c>
      <c r="K253" s="10">
        <v>20.72277038537889</v>
      </c>
      <c r="L253" s="10">
        <v>276.59001002062246</v>
      </c>
      <c r="M253" s="10">
        <v>282.40236832099049</v>
      </c>
      <c r="N253" s="10">
        <v>1872.502647300752</v>
      </c>
    </row>
    <row r="254" spans="2:14" x14ac:dyDescent="0.25">
      <c r="B254" s="37">
        <v>547</v>
      </c>
      <c r="D254" s="10">
        <v>24.835057909193072</v>
      </c>
      <c r="E254" s="10">
        <v>26.235750829617729</v>
      </c>
      <c r="F254" s="10">
        <v>337.08935264707236</v>
      </c>
      <c r="G254" s="10">
        <v>356.10113315226329</v>
      </c>
      <c r="H254" s="10">
        <v>7352.1955923584082</v>
      </c>
      <c r="J254" s="10">
        <v>20.377768867586681</v>
      </c>
      <c r="K254" s="10">
        <v>20.805994362830219</v>
      </c>
      <c r="L254" s="10">
        <v>276.59001002062274</v>
      </c>
      <c r="M254" s="10">
        <v>282.40236832099066</v>
      </c>
      <c r="N254" s="10">
        <v>1880.0227382537678</v>
      </c>
    </row>
    <row r="255" spans="2:14" x14ac:dyDescent="0.25">
      <c r="B255" s="37">
        <v>548</v>
      </c>
      <c r="D255" s="10">
        <v>24.931168873160381</v>
      </c>
      <c r="E255" s="10">
        <v>26.337550033681719</v>
      </c>
      <c r="F255" s="10">
        <v>337.04569601890438</v>
      </c>
      <c r="G255" s="10">
        <v>356.05863197579367</v>
      </c>
      <c r="H255" s="10">
        <v>7382.0529959028645</v>
      </c>
      <c r="J255" s="10">
        <v>20.459279943057023</v>
      </c>
      <c r="K255" s="10">
        <v>20.889218340281531</v>
      </c>
      <c r="L255" s="10">
        <v>276.59001002062263</v>
      </c>
      <c r="M255" s="10">
        <v>282.40236832099049</v>
      </c>
      <c r="N255" s="10">
        <v>1887.542829206782</v>
      </c>
    </row>
    <row r="256" spans="2:14" x14ac:dyDescent="0.25">
      <c r="B256" s="37">
        <v>549</v>
      </c>
      <c r="D256" s="10">
        <v>25.026641057517416</v>
      </c>
      <c r="E256" s="10">
        <v>26.43856843369436</v>
      </c>
      <c r="F256" s="10">
        <v>336.99378444762237</v>
      </c>
      <c r="G256" s="10">
        <v>356.00595426975468</v>
      </c>
      <c r="H256" s="10">
        <v>7411.164917368922</v>
      </c>
      <c r="J256" s="10">
        <v>20.540791018527369</v>
      </c>
      <c r="K256" s="10">
        <v>20.97244231773286</v>
      </c>
      <c r="L256" s="10">
        <v>276.59001002062274</v>
      </c>
      <c r="M256" s="10">
        <v>282.40236832099066</v>
      </c>
      <c r="N256" s="10">
        <v>1895.0629201597983</v>
      </c>
    </row>
    <row r="257" spans="2:14" x14ac:dyDescent="0.25">
      <c r="B257" s="37">
        <v>550</v>
      </c>
      <c r="D257" s="10">
        <v>25.122155608912646</v>
      </c>
      <c r="E257" s="10">
        <v>26.539638669041278</v>
      </c>
      <c r="F257" s="10">
        <v>336.94285147879884</v>
      </c>
      <c r="G257" s="10">
        <v>355.95438821305862</v>
      </c>
      <c r="H257" s="10">
        <v>7440.3265376401887</v>
      </c>
      <c r="J257" s="10">
        <v>20.622302093997707</v>
      </c>
      <c r="K257" s="10">
        <v>21.055666295184178</v>
      </c>
      <c r="L257" s="10">
        <v>276.59001002062269</v>
      </c>
      <c r="M257" s="10">
        <v>282.40236832099072</v>
      </c>
      <c r="N257" s="10">
        <v>1902.583011112815</v>
      </c>
    </row>
    <row r="258" spans="2:14" x14ac:dyDescent="0.25">
      <c r="B258" s="37">
        <v>551</v>
      </c>
      <c r="D258" s="10">
        <v>25.219449421995268</v>
      </c>
      <c r="E258" s="10">
        <v>26.642883940851323</v>
      </c>
      <c r="F258" s="10">
        <v>336.91608938159078</v>
      </c>
      <c r="G258" s="10">
        <v>355.93228531668052</v>
      </c>
      <c r="H258" s="10">
        <v>7471.5655679699921</v>
      </c>
      <c r="J258" s="10">
        <v>20.703813169468052</v>
      </c>
      <c r="K258" s="10">
        <v>21.1388902726355</v>
      </c>
      <c r="L258" s="10">
        <v>276.59001002062251</v>
      </c>
      <c r="M258" s="10">
        <v>282.4023683209906</v>
      </c>
      <c r="N258" s="10">
        <v>1910.1031020658272</v>
      </c>
    </row>
    <row r="259" spans="2:14" x14ac:dyDescent="0.25">
      <c r="B259" s="37">
        <v>552</v>
      </c>
      <c r="D259" s="10">
        <v>25.315099785334983</v>
      </c>
      <c r="E259" s="10">
        <v>26.744120286690158</v>
      </c>
      <c r="F259" s="10">
        <v>336.86766782115274</v>
      </c>
      <c r="G259" s="10">
        <v>355.88362302742064</v>
      </c>
      <c r="H259" s="10">
        <v>7500.8862244179873</v>
      </c>
      <c r="J259" s="10">
        <v>20.785324244938405</v>
      </c>
      <c r="K259" s="10">
        <v>21.222114250086825</v>
      </c>
      <c r="L259" s="10">
        <v>276.59001002062257</v>
      </c>
      <c r="M259" s="10">
        <v>282.40236832099066</v>
      </c>
      <c r="N259" s="10">
        <v>1917.6231930188442</v>
      </c>
    </row>
    <row r="260" spans="2:14" x14ac:dyDescent="0.25">
      <c r="B260" s="37">
        <v>553</v>
      </c>
      <c r="D260" s="10">
        <v>25.410792515453281</v>
      </c>
      <c r="E260" s="10">
        <v>26.845408467603619</v>
      </c>
      <c r="F260" s="10">
        <v>336.82018612602479</v>
      </c>
      <c r="G260" s="10">
        <v>355.8360279864778</v>
      </c>
      <c r="H260" s="10">
        <v>7530.2565796712206</v>
      </c>
      <c r="J260" s="10">
        <v>20.866835320408754</v>
      </c>
      <c r="K260" s="10">
        <v>21.30533822753814</v>
      </c>
      <c r="L260" s="10">
        <v>276.59001002062263</v>
      </c>
      <c r="M260" s="10">
        <v>282.4023683209906</v>
      </c>
      <c r="N260" s="10">
        <v>1925.143283971858</v>
      </c>
    </row>
    <row r="261" spans="2:14" x14ac:dyDescent="0.25">
      <c r="B261" s="37">
        <v>554</v>
      </c>
      <c r="D261" s="10">
        <v>25.507502474595888</v>
      </c>
      <c r="E261" s="10">
        <v>26.947940169817482</v>
      </c>
      <c r="F261" s="10">
        <v>336.78650484972883</v>
      </c>
      <c r="G261" s="10">
        <v>355.8052220804978</v>
      </c>
      <c r="H261" s="10">
        <v>7560.814736369397</v>
      </c>
      <c r="J261" s="10">
        <v>20.948346395879092</v>
      </c>
      <c r="K261" s="10">
        <v>21.388562204989459</v>
      </c>
      <c r="L261" s="10">
        <v>276.59001002062263</v>
      </c>
      <c r="M261" s="10">
        <v>282.40236832099066</v>
      </c>
      <c r="N261" s="10">
        <v>1932.6633749248736</v>
      </c>
    </row>
    <row r="262" spans="2:14" x14ac:dyDescent="0.25">
      <c r="B262" s="37">
        <v>555</v>
      </c>
      <c r="D262" s="10">
        <v>25.603599210947493</v>
      </c>
      <c r="E262" s="10">
        <v>27.049722305776935</v>
      </c>
      <c r="F262" s="10">
        <v>336.74501940718835</v>
      </c>
      <c r="G262" s="10">
        <v>355.7647964948294</v>
      </c>
      <c r="H262" s="10">
        <v>7590.6572302722925</v>
      </c>
      <c r="J262" s="10">
        <v>21.029857471349445</v>
      </c>
      <c r="K262" s="10">
        <v>21.471786182440784</v>
      </c>
      <c r="L262" s="10">
        <v>276.59001002062269</v>
      </c>
      <c r="M262" s="10">
        <v>282.40236832099066</v>
      </c>
      <c r="N262" s="10">
        <v>1940.1834658778873</v>
      </c>
    </row>
    <row r="263" spans="2:14" x14ac:dyDescent="0.25">
      <c r="B263" s="37">
        <v>556</v>
      </c>
      <c r="D263" s="10">
        <v>25.699853250581963</v>
      </c>
      <c r="E263" s="10">
        <v>27.151696777714701</v>
      </c>
      <c r="F263" s="10">
        <v>336.70591522015729</v>
      </c>
      <c r="G263" s="10">
        <v>355.72720296033606</v>
      </c>
      <c r="H263" s="10">
        <v>7620.6836097545329</v>
      </c>
      <c r="J263" s="10">
        <v>21.111368546819797</v>
      </c>
      <c r="K263" s="10">
        <v>21.555010159892092</v>
      </c>
      <c r="L263" s="10">
        <v>276.59001002062286</v>
      </c>
      <c r="M263" s="10">
        <v>282.4023683209906</v>
      </c>
      <c r="N263" s="10">
        <v>1947.7035568309036</v>
      </c>
    </row>
    <row r="264" spans="2:14" x14ac:dyDescent="0.25">
      <c r="B264" s="37">
        <v>557</v>
      </c>
      <c r="D264" s="10">
        <v>25.795413194939375</v>
      </c>
      <c r="E264" s="10">
        <v>27.252822821149476</v>
      </c>
      <c r="F264" s="10">
        <v>336.65805314017979</v>
      </c>
      <c r="G264" s="10">
        <v>355.6788256969034</v>
      </c>
      <c r="H264" s="10">
        <v>7649.899898711551</v>
      </c>
      <c r="J264" s="10">
        <v>21.192879622290139</v>
      </c>
      <c r="K264" s="10">
        <v>21.638234137343417</v>
      </c>
      <c r="L264" s="10">
        <v>276.5900100206228</v>
      </c>
      <c r="M264" s="10">
        <v>282.40236832099072</v>
      </c>
      <c r="N264" s="10">
        <v>1955.2236477839172</v>
      </c>
    </row>
    <row r="265" spans="2:14" x14ac:dyDescent="0.25">
      <c r="B265" s="37">
        <v>558</v>
      </c>
      <c r="D265" s="10">
        <v>25.892045694944201</v>
      </c>
      <c r="E265" s="10">
        <v>27.355260021292654</v>
      </c>
      <c r="F265" s="10">
        <v>336.62450219892372</v>
      </c>
      <c r="G265" s="10">
        <v>355.64786559093096</v>
      </c>
      <c r="H265" s="10">
        <v>7680.3685975603248</v>
      </c>
      <c r="J265" s="10">
        <v>21.274390697760484</v>
      </c>
      <c r="K265" s="10">
        <v>21.72145811479475</v>
      </c>
      <c r="L265" s="10">
        <v>276.59001002062263</v>
      </c>
      <c r="M265" s="10">
        <v>282.40236832099072</v>
      </c>
      <c r="N265" s="10">
        <v>1962.743738736933</v>
      </c>
    </row>
    <row r="266" spans="2:14" x14ac:dyDescent="0.25">
      <c r="B266" s="37">
        <v>559</v>
      </c>
      <c r="D266" s="10">
        <v>25.988120325837858</v>
      </c>
      <c r="E266" s="10">
        <v>27.457015317646093</v>
      </c>
      <c r="F266" s="10">
        <v>336.58398215479309</v>
      </c>
      <c r="G266" s="10">
        <v>355.60831017510401</v>
      </c>
      <c r="H266" s="10">
        <v>7710.1862420606012</v>
      </c>
      <c r="J266" s="10">
        <v>21.355901773230837</v>
      </c>
      <c r="K266" s="10">
        <v>21.804682092246068</v>
      </c>
      <c r="L266" s="10">
        <v>276.59001002062274</v>
      </c>
      <c r="M266" s="10">
        <v>282.40236832099066</v>
      </c>
      <c r="N266" s="10">
        <v>1970.2638296899502</v>
      </c>
    </row>
    <row r="267" spans="2:14" x14ac:dyDescent="0.25">
      <c r="B267" s="37">
        <v>560</v>
      </c>
      <c r="D267" s="10">
        <v>26.083990420582875</v>
      </c>
      <c r="E267" s="10">
        <v>27.558520630029804</v>
      </c>
      <c r="F267" s="10">
        <v>336.54113127946539</v>
      </c>
      <c r="G267" s="10">
        <v>355.56583021515559</v>
      </c>
      <c r="H267" s="10">
        <v>7739.7653322957958</v>
      </c>
      <c r="J267" s="10">
        <v>21.437412848701175</v>
      </c>
      <c r="K267" s="10">
        <v>21.887906069697383</v>
      </c>
      <c r="L267" s="10">
        <v>276.59001002062257</v>
      </c>
      <c r="M267" s="10">
        <v>282.40236832099055</v>
      </c>
      <c r="N267" s="10">
        <v>1977.7839206429628</v>
      </c>
    </row>
    <row r="268" spans="2:14" x14ac:dyDescent="0.25">
      <c r="B268" s="37">
        <v>561</v>
      </c>
      <c r="D268" s="10">
        <v>26.179558073292032</v>
      </c>
      <c r="E268" s="10">
        <v>27.65965627547553</v>
      </c>
      <c r="F268" s="10">
        <v>336.4947176421644</v>
      </c>
      <c r="G268" s="10">
        <v>355.51892061885673</v>
      </c>
      <c r="H268" s="10">
        <v>7768.9915610138614</v>
      </c>
      <c r="J268" s="10">
        <v>21.518923924171524</v>
      </c>
      <c r="K268" s="10">
        <v>21.971130047148712</v>
      </c>
      <c r="L268" s="10">
        <v>276.59001002062257</v>
      </c>
      <c r="M268" s="10">
        <v>282.4023683209906</v>
      </c>
      <c r="N268" s="10">
        <v>1985.30401159598</v>
      </c>
    </row>
    <row r="269" spans="2:14" x14ac:dyDescent="0.25">
      <c r="B269" s="37">
        <v>562</v>
      </c>
      <c r="D269" s="10">
        <v>26.276338743092854</v>
      </c>
      <c r="E269" s="10">
        <v>27.762274784450927</v>
      </c>
      <c r="F269" s="10">
        <v>336.46418678039703</v>
      </c>
      <c r="G269" s="10">
        <v>355.4913528803412</v>
      </c>
      <c r="H269" s="10">
        <v>7799.6342056809199</v>
      </c>
      <c r="J269" s="10">
        <v>21.60043499964188</v>
      </c>
      <c r="K269" s="10">
        <v>22.054354024600038</v>
      </c>
      <c r="L269" s="10">
        <v>276.59001002062274</v>
      </c>
      <c r="M269" s="10">
        <v>282.40236832099077</v>
      </c>
      <c r="N269" s="10">
        <v>1992.8241025489929</v>
      </c>
    </row>
    <row r="270" spans="2:14" x14ac:dyDescent="0.25">
      <c r="B270" s="37">
        <v>563</v>
      </c>
      <c r="D270" s="10">
        <v>26.372263572745169</v>
      </c>
      <c r="E270" s="10">
        <v>27.863847140526818</v>
      </c>
      <c r="F270" s="10">
        <v>336.42296778078008</v>
      </c>
      <c r="G270" s="10">
        <v>355.45064696281065</v>
      </c>
      <c r="H270" s="10">
        <v>7829.2779043629134</v>
      </c>
      <c r="J270" s="10">
        <v>21.681946075112219</v>
      </c>
      <c r="K270" s="10">
        <v>22.137578002051356</v>
      </c>
      <c r="L270" s="10">
        <v>276.59001002062269</v>
      </c>
      <c r="M270" s="10">
        <v>282.40236832099077</v>
      </c>
      <c r="N270" s="10">
        <v>2000.3441935020094</v>
      </c>
    </row>
    <row r="271" spans="2:14" x14ac:dyDescent="0.25">
      <c r="B271" s="37">
        <v>564</v>
      </c>
      <c r="D271" s="10">
        <v>26.468971464363943</v>
      </c>
      <c r="E271" s="10">
        <v>27.966376775216833</v>
      </c>
      <c r="F271" s="10">
        <v>336.39200940867198</v>
      </c>
      <c r="G271" s="10">
        <v>355.42241193470852</v>
      </c>
      <c r="H271" s="10">
        <v>7859.8360610610744</v>
      </c>
      <c r="J271" s="10">
        <v>21.763457150582568</v>
      </c>
      <c r="K271" s="10">
        <v>22.220801979502671</v>
      </c>
      <c r="L271" s="10">
        <v>276.59001002062274</v>
      </c>
      <c r="M271" s="10">
        <v>282.40236832099072</v>
      </c>
      <c r="N271" s="10">
        <v>2007.8642844550229</v>
      </c>
    </row>
    <row r="272" spans="2:14" x14ac:dyDescent="0.25">
      <c r="B272" s="37">
        <v>565</v>
      </c>
      <c r="D272" s="10">
        <v>26.565423739333156</v>
      </c>
      <c r="E272" s="10">
        <v>28.068593983480906</v>
      </c>
      <c r="F272" s="10">
        <v>336.35804557962865</v>
      </c>
      <c r="G272" s="10">
        <v>355.39043182936825</v>
      </c>
      <c r="H272" s="10">
        <v>7890.096024927886</v>
      </c>
      <c r="J272" s="10">
        <v>21.844968226052913</v>
      </c>
      <c r="K272" s="10">
        <v>22.304025956953993</v>
      </c>
      <c r="L272" s="10">
        <v>276.59001002062269</v>
      </c>
      <c r="M272" s="10">
        <v>282.40236832099066</v>
      </c>
      <c r="N272" s="10">
        <v>2015.3843754080394</v>
      </c>
    </row>
    <row r="273" spans="2:14" x14ac:dyDescent="0.25">
      <c r="B273" s="37">
        <v>566</v>
      </c>
      <c r="D273" s="10">
        <v>26.660347611562578</v>
      </c>
      <c r="E273" s="10">
        <v>28.168942877176224</v>
      </c>
      <c r="F273" s="10">
        <v>336.3050543423584</v>
      </c>
      <c r="G273" s="10">
        <v>355.33512177339162</v>
      </c>
      <c r="H273" s="10">
        <v>7918.5718016870196</v>
      </c>
      <c r="J273" s="10">
        <v>21.926479301523251</v>
      </c>
      <c r="K273" s="10">
        <v>22.387249934405318</v>
      </c>
      <c r="L273" s="10">
        <v>276.59001002062251</v>
      </c>
      <c r="M273" s="10">
        <v>282.40236832099072</v>
      </c>
      <c r="N273" s="10">
        <v>2022.9044663610564</v>
      </c>
    </row>
    <row r="274" spans="2:14" x14ac:dyDescent="0.25">
      <c r="B274" s="37">
        <v>567</v>
      </c>
      <c r="D274" s="10">
        <v>26.756641984829347</v>
      </c>
      <c r="E274" s="10">
        <v>28.270967151042367</v>
      </c>
      <c r="F274" s="10">
        <v>336.26967969045074</v>
      </c>
      <c r="G274" s="10">
        <v>355.3012771113215</v>
      </c>
      <c r="H274" s="10">
        <v>7948.6478799744809</v>
      </c>
      <c r="J274" s="10">
        <v>22.007990376993604</v>
      </c>
      <c r="K274" s="10">
        <v>22.470473911856637</v>
      </c>
      <c r="L274" s="10">
        <v>276.59001002062263</v>
      </c>
      <c r="M274" s="10">
        <v>282.40236832099066</v>
      </c>
      <c r="N274" s="10">
        <v>2030.4245573140697</v>
      </c>
    </row>
    <row r="275" spans="2:14" x14ac:dyDescent="0.25">
      <c r="B275" s="37">
        <v>568</v>
      </c>
      <c r="D275" s="10">
        <v>26.852744601561472</v>
      </c>
      <c r="E275" s="10">
        <v>28.372757061041561</v>
      </c>
      <c r="F275" s="10">
        <v>336.23216505860307</v>
      </c>
      <c r="G275" s="10">
        <v>355.26474767726478</v>
      </c>
      <c r="H275" s="10">
        <v>7978.5003136384257</v>
      </c>
      <c r="J275" s="10">
        <v>22.089501452463949</v>
      </c>
      <c r="K275" s="10">
        <v>22.553697889307955</v>
      </c>
      <c r="L275" s="10">
        <v>276.59001002062274</v>
      </c>
      <c r="M275" s="10">
        <v>282.40236832099077</v>
      </c>
      <c r="N275" s="10">
        <v>2037.9446482670855</v>
      </c>
    </row>
    <row r="276" spans="2:14" x14ac:dyDescent="0.25">
      <c r="B276" s="37">
        <v>569</v>
      </c>
      <c r="D276" s="10">
        <v>26.949579183417459</v>
      </c>
      <c r="E276" s="10">
        <v>28.475441790857001</v>
      </c>
      <c r="F276" s="10">
        <v>336.20405775340095</v>
      </c>
      <c r="G276" s="10">
        <v>355.23964998673046</v>
      </c>
      <c r="H276" s="10">
        <v>8009.2075667522804</v>
      </c>
      <c r="J276" s="10">
        <v>22.171012527934295</v>
      </c>
      <c r="K276" s="10">
        <v>22.636921866759288</v>
      </c>
      <c r="L276" s="10">
        <v>276.59001002062263</v>
      </c>
      <c r="M276" s="10">
        <v>282.40236832099089</v>
      </c>
      <c r="N276" s="10">
        <v>2045.4647392200986</v>
      </c>
    </row>
    <row r="277" spans="2:14" x14ac:dyDescent="0.25">
      <c r="B277" s="37">
        <v>570</v>
      </c>
      <c r="D277" s="10">
        <v>27.045447278278932</v>
      </c>
      <c r="E277" s="10">
        <v>28.576945103357154</v>
      </c>
      <c r="F277" s="10">
        <v>336.16414331392394</v>
      </c>
      <c r="G277" s="10">
        <v>355.20005161513512</v>
      </c>
      <c r="H277" s="10">
        <v>8038.786656987475</v>
      </c>
      <c r="J277" s="10">
        <v>22.252523603404654</v>
      </c>
      <c r="K277" s="10">
        <v>22.720145844210595</v>
      </c>
      <c r="L277" s="10">
        <v>276.59001002062291</v>
      </c>
      <c r="M277" s="10">
        <v>282.40236832099077</v>
      </c>
      <c r="N277" s="10">
        <v>2052.9848301731145</v>
      </c>
    </row>
    <row r="278" spans="2:14" x14ac:dyDescent="0.25">
      <c r="B278" s="37">
        <v>571</v>
      </c>
      <c r="D278" s="10">
        <v>27.141370514625475</v>
      </c>
      <c r="E278" s="10">
        <v>28.678515866127256</v>
      </c>
      <c r="F278" s="10">
        <v>336.12520310601741</v>
      </c>
      <c r="G278" s="10">
        <v>355.16157760297182</v>
      </c>
      <c r="H278" s="10">
        <v>8068.4303556694576</v>
      </c>
      <c r="J278" s="10">
        <v>22.334034678874996</v>
      </c>
      <c r="K278" s="10">
        <v>22.803369821661928</v>
      </c>
      <c r="L278" s="10">
        <v>276.59001002062274</v>
      </c>
      <c r="M278" s="10">
        <v>282.40236832099083</v>
      </c>
      <c r="N278" s="10">
        <v>2060.5049211261285</v>
      </c>
    </row>
    <row r="279" spans="2:14" x14ac:dyDescent="0.25">
      <c r="B279" s="37">
        <v>572</v>
      </c>
      <c r="D279" s="10">
        <v>27.238247058832872</v>
      </c>
      <c r="E279" s="10">
        <v>28.781252026590217</v>
      </c>
      <c r="F279" s="10">
        <v>336.09830916056632</v>
      </c>
      <c r="G279" s="10">
        <v>355.13776348262496</v>
      </c>
      <c r="H279" s="10">
        <v>8099.1873075885478</v>
      </c>
      <c r="J279" s="10">
        <v>22.415545754345345</v>
      </c>
      <c r="K279" s="10">
        <v>22.886593799113239</v>
      </c>
      <c r="L279" s="10">
        <v>276.59001002062269</v>
      </c>
      <c r="M279" s="10">
        <v>282.40236832099066</v>
      </c>
      <c r="N279" s="10">
        <v>2068.0250120791447</v>
      </c>
    </row>
    <row r="280" spans="2:14" x14ac:dyDescent="0.25">
      <c r="B280" s="37">
        <v>573</v>
      </c>
      <c r="D280" s="10">
        <v>27.333714433194235</v>
      </c>
      <c r="E280" s="10">
        <v>28.882265616607182</v>
      </c>
      <c r="F280" s="10">
        <v>336.05428506356179</v>
      </c>
      <c r="G280" s="10">
        <v>355.09294379024391</v>
      </c>
      <c r="H280" s="10">
        <v>8128.2992290545908</v>
      </c>
      <c r="J280" s="10">
        <v>22.497056829815691</v>
      </c>
      <c r="K280" s="10">
        <v>22.969817776564561</v>
      </c>
      <c r="L280" s="10">
        <v>276.59001002062263</v>
      </c>
      <c r="M280" s="10">
        <v>282.4023683209906</v>
      </c>
      <c r="N280" s="10">
        <v>2075.5451030321615</v>
      </c>
    </row>
    <row r="281" spans="2:14" x14ac:dyDescent="0.25">
      <c r="B281" s="37">
        <v>574</v>
      </c>
      <c r="D281" s="10">
        <v>27.429581744047592</v>
      </c>
      <c r="E281" s="10">
        <v>28.983768145099219</v>
      </c>
      <c r="F281" s="10">
        <v>336.0154780973254</v>
      </c>
      <c r="G281" s="10">
        <v>355.05443725735893</v>
      </c>
      <c r="H281" s="10">
        <v>8157.8783192897745</v>
      </c>
      <c r="J281" s="10">
        <v>22.578567905286025</v>
      </c>
      <c r="K281" s="10">
        <v>23.053041754015879</v>
      </c>
      <c r="L281" s="10">
        <v>276.59001002062257</v>
      </c>
      <c r="M281" s="10">
        <v>282.40236832099066</v>
      </c>
      <c r="N281" s="10">
        <v>2083.0651939851773</v>
      </c>
    </row>
    <row r="282" spans="2:14" x14ac:dyDescent="0.25">
      <c r="B282" s="37">
        <v>575</v>
      </c>
      <c r="D282" s="10">
        <v>27.525742570320727</v>
      </c>
      <c r="E282" s="10">
        <v>29.085629520253878</v>
      </c>
      <c r="F282" s="10">
        <v>335.98053298117679</v>
      </c>
      <c r="G282" s="10">
        <v>355.02058784945194</v>
      </c>
      <c r="H282" s="10">
        <v>8187.8003312810415</v>
      </c>
      <c r="J282" s="10">
        <v>22.660078980756385</v>
      </c>
      <c r="K282" s="10">
        <v>23.136265731467198</v>
      </c>
      <c r="L282" s="10">
        <v>276.59001002062274</v>
      </c>
      <c r="M282" s="10">
        <v>282.40236832099066</v>
      </c>
      <c r="N282" s="10">
        <v>2090.5852849381877</v>
      </c>
    </row>
    <row r="283" spans="2:14" x14ac:dyDescent="0.25">
      <c r="B283" s="37">
        <v>576</v>
      </c>
      <c r="D283" s="10">
        <v>27.622150085674882</v>
      </c>
      <c r="E283" s="10">
        <v>29.187792500606822</v>
      </c>
      <c r="F283" s="10">
        <v>335.94883867392974</v>
      </c>
      <c r="G283" s="10">
        <v>354.99064930212586</v>
      </c>
      <c r="H283" s="10">
        <v>8218.0105963426231</v>
      </c>
      <c r="J283" s="10">
        <v>22.741590056226727</v>
      </c>
      <c r="K283" s="10">
        <v>23.21948970891852</v>
      </c>
      <c r="L283" s="10">
        <v>276.59001002062263</v>
      </c>
      <c r="M283" s="10">
        <v>282.4023683209906</v>
      </c>
      <c r="N283" s="10">
        <v>2098.1053758912049</v>
      </c>
    </row>
    <row r="284" spans="2:14" x14ac:dyDescent="0.25">
      <c r="B284" s="37">
        <v>577</v>
      </c>
      <c r="D284" s="10">
        <v>27.718084918089804</v>
      </c>
      <c r="E284" s="10">
        <v>29.289377699934128</v>
      </c>
      <c r="F284" s="10">
        <v>335.9116423753436</v>
      </c>
      <c r="G284" s="10">
        <v>354.95392255312669</v>
      </c>
      <c r="H284" s="10">
        <v>8247.6692046661719</v>
      </c>
      <c r="J284" s="10">
        <v>22.823101131697086</v>
      </c>
      <c r="K284" s="10">
        <v>23.302713686369845</v>
      </c>
      <c r="L284" s="10">
        <v>276.59001002062274</v>
      </c>
      <c r="M284" s="10">
        <v>282.4023683209906</v>
      </c>
      <c r="N284" s="10">
        <v>2105.6254668442207</v>
      </c>
    </row>
    <row r="285" spans="2:14" x14ac:dyDescent="0.25">
      <c r="B285" s="37">
        <v>578</v>
      </c>
      <c r="D285" s="10">
        <v>27.814185564835761</v>
      </c>
      <c r="E285" s="10">
        <v>29.391165639947129</v>
      </c>
      <c r="F285" s="10">
        <v>335.87671314889195</v>
      </c>
      <c r="G285" s="10">
        <v>354.91990544711757</v>
      </c>
      <c r="H285" s="10">
        <v>8277.5216383301158</v>
      </c>
      <c r="J285" s="10">
        <v>22.904612207167428</v>
      </c>
      <c r="K285" s="10">
        <v>23.38593766382116</v>
      </c>
      <c r="L285" s="10">
        <v>276.59001002062274</v>
      </c>
      <c r="M285" s="10">
        <v>282.4023683209906</v>
      </c>
      <c r="N285" s="10">
        <v>2113.1455577972374</v>
      </c>
    </row>
    <row r="286" spans="2:14" x14ac:dyDescent="0.25">
      <c r="B286" s="37">
        <v>579</v>
      </c>
      <c r="D286" s="10">
        <v>27.910179602678905</v>
      </c>
      <c r="E286" s="10">
        <v>29.49282330031717</v>
      </c>
      <c r="F286" s="10">
        <v>335.84074883185207</v>
      </c>
      <c r="G286" s="10">
        <v>354.88456195363608</v>
      </c>
      <c r="H286" s="10">
        <v>8307.2498249809923</v>
      </c>
      <c r="J286" s="10">
        <v>22.986123282637767</v>
      </c>
      <c r="K286" s="10">
        <v>23.469161641272485</v>
      </c>
      <c r="L286" s="10">
        <v>276.59001002062269</v>
      </c>
      <c r="M286" s="10">
        <v>282.40236832099066</v>
      </c>
      <c r="N286" s="10">
        <v>2120.6656487502473</v>
      </c>
    </row>
    <row r="287" spans="2:14" x14ac:dyDescent="0.25">
      <c r="B287" s="37">
        <v>580</v>
      </c>
      <c r="D287" s="10">
        <v>28.006884294666811</v>
      </c>
      <c r="E287" s="10">
        <v>29.595349735376359</v>
      </c>
      <c r="F287" s="10">
        <v>335.81355970234108</v>
      </c>
      <c r="G287" s="10">
        <v>354.85988518776463</v>
      </c>
      <c r="H287" s="10">
        <v>8337.8079816791578</v>
      </c>
      <c r="J287" s="10">
        <v>23.067634358108112</v>
      </c>
      <c r="K287" s="10">
        <v>23.552385618723811</v>
      </c>
      <c r="L287" s="10">
        <v>276.59001002062269</v>
      </c>
      <c r="M287" s="10">
        <v>282.40236832099072</v>
      </c>
      <c r="N287" s="10">
        <v>2128.185739703265</v>
      </c>
    </row>
    <row r="288" spans="2:14" x14ac:dyDescent="0.25">
      <c r="B288" s="37">
        <v>581</v>
      </c>
      <c r="D288" s="10">
        <v>28.102805582857794</v>
      </c>
      <c r="E288" s="10">
        <v>29.696918549990897</v>
      </c>
      <c r="F288" s="10">
        <v>335.77720180095139</v>
      </c>
      <c r="G288" s="10">
        <v>354.82394038654894</v>
      </c>
      <c r="H288" s="10">
        <v>8367.4516803611459</v>
      </c>
      <c r="J288" s="10">
        <v>23.149145433578468</v>
      </c>
      <c r="K288" s="10">
        <v>23.635609596175126</v>
      </c>
      <c r="L288" s="10">
        <v>276.59001002062274</v>
      </c>
      <c r="M288" s="10">
        <v>282.4023683209906</v>
      </c>
      <c r="N288" s="10">
        <v>2135.7058306562808</v>
      </c>
    </row>
    <row r="289" spans="2:14" x14ac:dyDescent="0.25">
      <c r="B289" s="37">
        <v>582</v>
      </c>
      <c r="D289" s="10">
        <v>28.198918223662375</v>
      </c>
      <c r="E289" s="10">
        <v>29.798721324551352</v>
      </c>
      <c r="F289" s="10">
        <v>335.74337733483429</v>
      </c>
      <c r="G289" s="10">
        <v>354.79103341521869</v>
      </c>
      <c r="H289" s="10">
        <v>8397.3190236666487</v>
      </c>
      <c r="J289" s="10">
        <v>23.23065650904881</v>
      </c>
      <c r="K289" s="10">
        <v>23.718833573626448</v>
      </c>
      <c r="L289" s="10">
        <v>276.59001002062274</v>
      </c>
      <c r="M289" s="10">
        <v>282.40236832099077</v>
      </c>
      <c r="N289" s="10">
        <v>2143.2259216092971</v>
      </c>
    </row>
    <row r="290" spans="2:14" x14ac:dyDescent="0.25">
      <c r="B290" s="37">
        <v>583</v>
      </c>
      <c r="D290" s="10">
        <v>28.295145597819946</v>
      </c>
      <c r="E290" s="10">
        <v>29.900664396864197</v>
      </c>
      <c r="F290" s="10">
        <v>335.71115067108076</v>
      </c>
      <c r="G290" s="10">
        <v>354.76002114208922</v>
      </c>
      <c r="H290" s="10">
        <v>8427.3205537462709</v>
      </c>
      <c r="J290" s="10">
        <v>23.312167584519166</v>
      </c>
      <c r="K290" s="10">
        <v>23.802057551077773</v>
      </c>
      <c r="L290" s="10">
        <v>276.59001002062274</v>
      </c>
      <c r="M290" s="10">
        <v>282.4023683209906</v>
      </c>
      <c r="N290" s="10">
        <v>2150.7460125623124</v>
      </c>
    </row>
    <row r="291" spans="2:14" x14ac:dyDescent="0.25">
      <c r="B291" s="37">
        <v>584</v>
      </c>
      <c r="D291" s="10">
        <v>28.390644918005236</v>
      </c>
      <c r="E291" s="10">
        <v>30.001717507341947</v>
      </c>
      <c r="F291" s="10">
        <v>335.67054059750581</v>
      </c>
      <c r="G291" s="10">
        <v>354.71870271451041</v>
      </c>
      <c r="H291" s="10">
        <v>8456.4722342565055</v>
      </c>
      <c r="J291" s="10">
        <v>23.393678659989497</v>
      </c>
      <c r="K291" s="10">
        <v>23.885281528529077</v>
      </c>
      <c r="L291" s="10">
        <v>276.59001002062274</v>
      </c>
      <c r="M291" s="10">
        <v>282.4023683209906</v>
      </c>
      <c r="N291" s="10">
        <v>2158.2661035153233</v>
      </c>
    </row>
    <row r="292" spans="2:14" x14ac:dyDescent="0.25">
      <c r="B292" s="37">
        <v>585</v>
      </c>
      <c r="D292" s="10">
        <v>28.487169863042563</v>
      </c>
      <c r="E292" s="10">
        <v>30.104024428607051</v>
      </c>
      <c r="F292" s="10">
        <v>335.64229668296554</v>
      </c>
      <c r="G292" s="10">
        <v>354.69244390353754</v>
      </c>
      <c r="H292" s="10">
        <v>8486.8216559727189</v>
      </c>
      <c r="J292" s="10">
        <v>23.47518973545986</v>
      </c>
      <c r="K292" s="10">
        <v>23.968505505980414</v>
      </c>
      <c r="L292" s="10">
        <v>276.5900100206228</v>
      </c>
      <c r="M292" s="10">
        <v>282.40236832099066</v>
      </c>
      <c r="N292" s="10">
        <v>2165.7861944683409</v>
      </c>
    </row>
    <row r="293" spans="2:14" x14ac:dyDescent="0.25">
      <c r="B293" s="37">
        <v>586</v>
      </c>
      <c r="D293" s="10">
        <v>28.583341327124192</v>
      </c>
      <c r="E293" s="10">
        <v>30.205899282059079</v>
      </c>
      <c r="F293" s="10">
        <v>335.61009784629408</v>
      </c>
      <c r="G293" s="10">
        <v>354.66129370841782</v>
      </c>
      <c r="H293" s="10">
        <v>8516.758577605553</v>
      </c>
      <c r="J293" s="10">
        <v>23.556700810930195</v>
      </c>
      <c r="K293" s="10">
        <v>24.051729483431732</v>
      </c>
      <c r="L293" s="10">
        <v>276.59001002062263</v>
      </c>
      <c r="M293" s="10">
        <v>282.4023683209906</v>
      </c>
      <c r="N293" s="10">
        <v>2173.3062854213549</v>
      </c>
    </row>
    <row r="294" spans="2:14" x14ac:dyDescent="0.25">
      <c r="B294" s="37">
        <v>587</v>
      </c>
      <c r="D294" s="10">
        <v>28.679865884571118</v>
      </c>
      <c r="E294" s="10">
        <v>30.308205815733761</v>
      </c>
      <c r="F294" s="10">
        <v>335.58225260546789</v>
      </c>
      <c r="G294" s="10">
        <v>354.63540941959934</v>
      </c>
      <c r="H294" s="10">
        <v>8547.1079993217681</v>
      </c>
      <c r="J294" s="10">
        <v>23.638211886400541</v>
      </c>
      <c r="K294" s="10">
        <v>24.134953460883054</v>
      </c>
      <c r="L294" s="10">
        <v>276.59001002062269</v>
      </c>
      <c r="M294" s="10">
        <v>282.40236832099072</v>
      </c>
      <c r="N294" s="10">
        <v>2180.8263763743726</v>
      </c>
    </row>
    <row r="295" spans="2:14" x14ac:dyDescent="0.25">
      <c r="B295" s="37">
        <v>588</v>
      </c>
      <c r="D295" s="10">
        <v>28.775607066149131</v>
      </c>
      <c r="E295" s="10">
        <v>30.409554756891833</v>
      </c>
      <c r="F295" s="10">
        <v>335.54546398243099</v>
      </c>
      <c r="G295" s="10">
        <v>354.59853677262225</v>
      </c>
      <c r="H295" s="10">
        <v>8576.5429630218023</v>
      </c>
      <c r="J295" s="10">
        <v>23.71972296187089</v>
      </c>
      <c r="K295" s="10">
        <v>24.218177438334372</v>
      </c>
      <c r="L295" s="10">
        <v>276.59001002062274</v>
      </c>
      <c r="M295" s="10">
        <v>282.40236832099072</v>
      </c>
      <c r="N295" s="10">
        <v>2188.3464673273829</v>
      </c>
    </row>
    <row r="296" spans="2:14" x14ac:dyDescent="0.25">
      <c r="B296" s="37">
        <v>589</v>
      </c>
      <c r="D296" s="10">
        <v>28.871292727617988</v>
      </c>
      <c r="E296" s="10">
        <v>30.510835869155862</v>
      </c>
      <c r="F296" s="10">
        <v>335.50828214671128</v>
      </c>
      <c r="G296" s="10">
        <v>354.56112845021585</v>
      </c>
      <c r="H296" s="10">
        <v>8605.9133182750302</v>
      </c>
      <c r="J296" s="10">
        <v>23.801234037341239</v>
      </c>
      <c r="K296" s="10">
        <v>24.301401415785701</v>
      </c>
      <c r="L296" s="10">
        <v>276.59001002062274</v>
      </c>
      <c r="M296" s="10">
        <v>282.40236832099083</v>
      </c>
      <c r="N296" s="10">
        <v>2195.8665582803997</v>
      </c>
    </row>
    <row r="297" spans="2:14" x14ac:dyDescent="0.25">
      <c r="B297" s="37">
        <v>590</v>
      </c>
      <c r="D297" s="10">
        <v>28.968301939748727</v>
      </c>
      <c r="E297" s="10">
        <v>30.613734996089569</v>
      </c>
      <c r="F297" s="10">
        <v>335.48668237042011</v>
      </c>
      <c r="G297" s="10">
        <v>354.54271396946103</v>
      </c>
      <c r="H297" s="10">
        <v>8636.8293063708479</v>
      </c>
      <c r="J297" s="10">
        <v>23.882745112811577</v>
      </c>
      <c r="K297" s="10">
        <v>24.384625393237016</v>
      </c>
      <c r="L297" s="10">
        <v>276.59001002062257</v>
      </c>
      <c r="M297" s="10">
        <v>282.40236832099066</v>
      </c>
      <c r="N297" s="10">
        <v>2203.3866492334159</v>
      </c>
    </row>
    <row r="298" spans="2:14" x14ac:dyDescent="0.25">
      <c r="B298" s="37">
        <v>591</v>
      </c>
      <c r="D298" s="10">
        <v>29.064165991710503</v>
      </c>
      <c r="E298" s="10">
        <v>30.715234265690007</v>
      </c>
      <c r="F298" s="10">
        <v>335.45201235242604</v>
      </c>
      <c r="G298" s="10">
        <v>354.50826792141908</v>
      </c>
      <c r="H298" s="10">
        <v>8666.4083966060334</v>
      </c>
      <c r="J298" s="10">
        <v>23.964256188281929</v>
      </c>
      <c r="K298" s="10">
        <v>24.467849370688342</v>
      </c>
      <c r="L298" s="10">
        <v>276.5900100206228</v>
      </c>
      <c r="M298" s="10">
        <v>282.40236832099083</v>
      </c>
      <c r="N298" s="10">
        <v>2210.9067401864318</v>
      </c>
    </row>
    <row r="299" spans="2:14" x14ac:dyDescent="0.25">
      <c r="B299" s="37">
        <v>592</v>
      </c>
      <c r="D299" s="10">
        <v>29.159719143378254</v>
      </c>
      <c r="E299" s="10">
        <v>30.816353516435122</v>
      </c>
      <c r="F299" s="10">
        <v>335.4140012085839</v>
      </c>
      <c r="G299" s="10">
        <v>354.46968418256961</v>
      </c>
      <c r="H299" s="10">
        <v>8695.6246855630634</v>
      </c>
      <c r="J299" s="10">
        <v>24.045767263752278</v>
      </c>
      <c r="K299" s="10">
        <v>24.551073348139663</v>
      </c>
      <c r="L299" s="10">
        <v>276.59001002062269</v>
      </c>
      <c r="M299" s="10">
        <v>282.40236832099066</v>
      </c>
      <c r="N299" s="10">
        <v>2218.4268311394485</v>
      </c>
    </row>
    <row r="300" spans="2:14" x14ac:dyDescent="0.25">
      <c r="B300" s="37">
        <v>593</v>
      </c>
      <c r="D300" s="10">
        <v>29.25637024549366</v>
      </c>
      <c r="E300" s="10">
        <v>30.918814999666498</v>
      </c>
      <c r="F300" s="10">
        <v>335.38883356824005</v>
      </c>
      <c r="G300" s="10">
        <v>354.4467482136684</v>
      </c>
      <c r="H300" s="10">
        <v>8726.1232036949659</v>
      </c>
      <c r="J300" s="10">
        <v>24.12727833922262</v>
      </c>
      <c r="K300" s="10">
        <v>24.634297325590975</v>
      </c>
      <c r="L300" s="10">
        <v>276.59001002062269</v>
      </c>
      <c r="M300" s="10">
        <v>282.40236832099066</v>
      </c>
      <c r="N300" s="10">
        <v>2225.946922092458</v>
      </c>
    </row>
    <row r="301" spans="2:14" x14ac:dyDescent="0.25">
      <c r="B301" s="37">
        <v>594</v>
      </c>
      <c r="D301" s="10">
        <v>29.3520549715337</v>
      </c>
      <c r="E301" s="10">
        <v>31.020095176501737</v>
      </c>
      <c r="F301" s="10">
        <v>335.35279437703088</v>
      </c>
      <c r="G301" s="10">
        <v>354.41047004613711</v>
      </c>
      <c r="H301" s="10">
        <v>8755.4935589481975</v>
      </c>
      <c r="J301" s="10">
        <v>24.208789414692969</v>
      </c>
      <c r="K301" s="10">
        <v>24.717521303042297</v>
      </c>
      <c r="L301" s="10">
        <v>276.59001002062263</v>
      </c>
      <c r="M301" s="10">
        <v>282.4023683209906</v>
      </c>
      <c r="N301" s="10">
        <v>2233.4670130454751</v>
      </c>
    </row>
    <row r="302" spans="2:14" x14ac:dyDescent="0.25">
      <c r="B302" s="37">
        <v>595</v>
      </c>
      <c r="D302" s="10">
        <v>29.448756768692061</v>
      </c>
      <c r="E302" s="10">
        <v>31.122618716731324</v>
      </c>
      <c r="F302" s="10">
        <v>335.32857829593092</v>
      </c>
      <c r="G302" s="10">
        <v>354.38859334880379</v>
      </c>
      <c r="H302" s="10">
        <v>8786.0517156463611</v>
      </c>
      <c r="J302" s="10">
        <v>24.290300490163322</v>
      </c>
      <c r="K302" s="10">
        <v>24.800745280493626</v>
      </c>
      <c r="L302" s="10">
        <v>276.5900100206228</v>
      </c>
      <c r="M302" s="10">
        <v>282.40236832099077</v>
      </c>
      <c r="N302" s="10">
        <v>2240.987103998491</v>
      </c>
    </row>
    <row r="303" spans="2:14" x14ac:dyDescent="0.25">
      <c r="B303" s="37">
        <v>596</v>
      </c>
      <c r="D303" s="10">
        <v>29.543985701159176</v>
      </c>
      <c r="E303" s="10">
        <v>31.223341789225696</v>
      </c>
      <c r="F303" s="10">
        <v>335.28780899715173</v>
      </c>
      <c r="G303" s="10">
        <v>354.34642989513571</v>
      </c>
      <c r="H303" s="10">
        <v>8814.8902936836566</v>
      </c>
      <c r="J303" s="10">
        <v>24.371811565633674</v>
      </c>
      <c r="K303" s="10">
        <v>24.883969257944933</v>
      </c>
      <c r="L303" s="10">
        <v>276.59001002062291</v>
      </c>
      <c r="M303" s="10">
        <v>282.40236832099072</v>
      </c>
      <c r="N303" s="10">
        <v>2248.5071949515086</v>
      </c>
    </row>
    <row r="304" spans="2:14" x14ac:dyDescent="0.25">
      <c r="B304" s="37">
        <v>597</v>
      </c>
      <c r="D304" s="10">
        <v>29.640844602356268</v>
      </c>
      <c r="E304" s="10">
        <v>31.326057466189496</v>
      </c>
      <c r="F304" s="10">
        <v>335.26574796852651</v>
      </c>
      <c r="G304" s="10">
        <v>354.32708575626003</v>
      </c>
      <c r="H304" s="10">
        <v>8845.6323359611742</v>
      </c>
      <c r="J304" s="10">
        <v>24.453322641104027</v>
      </c>
      <c r="K304" s="10">
        <v>24.967193235396262</v>
      </c>
      <c r="L304" s="10">
        <v>276.59001002062291</v>
      </c>
      <c r="M304" s="10">
        <v>282.40236832099072</v>
      </c>
      <c r="N304" s="10">
        <v>2256.0272859045235</v>
      </c>
    </row>
    <row r="305" spans="2:14" x14ac:dyDescent="0.25">
      <c r="B305" s="37">
        <v>598</v>
      </c>
      <c r="D305" s="10">
        <v>29.737367067618163</v>
      </c>
      <c r="E305" s="10">
        <v>31.428361907679143</v>
      </c>
      <c r="F305" s="10">
        <v>335.24004076143598</v>
      </c>
      <c r="G305" s="10">
        <v>354.30323414437413</v>
      </c>
      <c r="H305" s="10">
        <v>8875.9817576773949</v>
      </c>
      <c r="J305" s="10">
        <v>24.534833716574365</v>
      </c>
      <c r="K305" s="10">
        <v>25.050417212847581</v>
      </c>
      <c r="L305" s="10">
        <v>276.59001002062274</v>
      </c>
      <c r="M305" s="10">
        <v>282.4023683209906</v>
      </c>
      <c r="N305" s="10">
        <v>2263.5473768575343</v>
      </c>
    </row>
    <row r="306" spans="2:14" x14ac:dyDescent="0.25">
      <c r="B306" s="37">
        <v>599</v>
      </c>
      <c r="D306" s="10">
        <v>29.832872105787619</v>
      </c>
      <c r="E306" s="10">
        <v>31.529422629800287</v>
      </c>
      <c r="F306" s="10">
        <v>335.2030719585303</v>
      </c>
      <c r="G306" s="10">
        <v>354.26556602096332</v>
      </c>
      <c r="H306" s="10">
        <v>8905.1433779486724</v>
      </c>
      <c r="J306" s="10">
        <v>24.616344792044714</v>
      </c>
      <c r="K306" s="10">
        <v>25.133641190298903</v>
      </c>
      <c r="L306" s="10">
        <v>276.59001002062286</v>
      </c>
      <c r="M306" s="10">
        <v>282.40236832099072</v>
      </c>
      <c r="N306" s="10">
        <v>2271.0674678105511</v>
      </c>
    </row>
    <row r="307" spans="2:14" x14ac:dyDescent="0.25">
      <c r="B307" s="37">
        <v>600</v>
      </c>
      <c r="D307" s="10">
        <v>29.929700643697647</v>
      </c>
      <c r="E307" s="10">
        <v>31.632101315669797</v>
      </c>
      <c r="F307" s="10">
        <v>335.18116897924386</v>
      </c>
      <c r="G307" s="10">
        <v>354.24626602433676</v>
      </c>
      <c r="H307" s="10">
        <v>8935.8506310625307</v>
      </c>
      <c r="J307" s="10">
        <v>24.697855867515056</v>
      </c>
      <c r="K307" s="10">
        <v>25.216865167750218</v>
      </c>
      <c r="L307" s="10">
        <v>276.59001002062286</v>
      </c>
      <c r="M307" s="10">
        <v>282.40236832099066</v>
      </c>
      <c r="N307" s="10">
        <v>2278.5875587635669</v>
      </c>
    </row>
    <row r="308" spans="2:14" x14ac:dyDescent="0.25">
      <c r="B308" s="37">
        <v>601</v>
      </c>
      <c r="D308" s="10">
        <v>30.02519680341128</v>
      </c>
      <c r="E308" s="10">
        <v>31.733151265675875</v>
      </c>
      <c r="F308" s="10">
        <v>335.14453794702763</v>
      </c>
      <c r="G308" s="10">
        <v>354.20891287312963</v>
      </c>
      <c r="H308" s="10">
        <v>8965.0023115727563</v>
      </c>
      <c r="J308" s="10">
        <v>24.779366942985394</v>
      </c>
      <c r="K308" s="10">
        <v>25.300089145201543</v>
      </c>
      <c r="L308" s="10">
        <v>276.59001002062257</v>
      </c>
      <c r="M308" s="10">
        <v>282.40236832099055</v>
      </c>
      <c r="N308" s="10">
        <v>2286.1076497165836</v>
      </c>
    </row>
    <row r="309" spans="2:14" x14ac:dyDescent="0.25">
      <c r="B309" s="37">
        <v>602</v>
      </c>
      <c r="D309" s="10">
        <v>30.121114144354419</v>
      </c>
      <c r="E309" s="10">
        <v>31.834716133042594</v>
      </c>
      <c r="F309" s="10">
        <v>335.11283297534993</v>
      </c>
      <c r="G309" s="10">
        <v>354.17753338016945</v>
      </c>
      <c r="H309" s="10">
        <v>8994.6460102547444</v>
      </c>
      <c r="J309" s="10">
        <v>24.86087801845574</v>
      </c>
      <c r="K309" s="10">
        <v>25.383313122652876</v>
      </c>
      <c r="L309" s="10">
        <v>276.59001002062269</v>
      </c>
      <c r="M309" s="10">
        <v>282.40236832099083</v>
      </c>
      <c r="N309" s="10">
        <v>2293.627740669594</v>
      </c>
    </row>
    <row r="310" spans="2:14" x14ac:dyDescent="0.25">
      <c r="B310" s="37">
        <v>603</v>
      </c>
      <c r="D310" s="10">
        <v>30.218120877404758</v>
      </c>
      <c r="E310" s="10">
        <v>31.9376127808959</v>
      </c>
      <c r="F310" s="10">
        <v>335.09341566326123</v>
      </c>
      <c r="G310" s="10">
        <v>354.16112730171091</v>
      </c>
      <c r="H310" s="10">
        <v>9025.5619983505585</v>
      </c>
      <c r="J310" s="10">
        <v>24.942389093926096</v>
      </c>
      <c r="K310" s="10">
        <v>25.466537100104183</v>
      </c>
      <c r="L310" s="10">
        <v>276.59001002062274</v>
      </c>
      <c r="M310" s="10">
        <v>282.4023683209906</v>
      </c>
      <c r="N310" s="10">
        <v>2301.1478316226107</v>
      </c>
    </row>
    <row r="311" spans="2:14" x14ac:dyDescent="0.25">
      <c r="B311" s="37">
        <v>604</v>
      </c>
      <c r="D311" s="10">
        <v>30.313803761144769</v>
      </c>
      <c r="E311" s="10">
        <v>32.038891115431085</v>
      </c>
      <c r="F311" s="10">
        <v>335.05949229737723</v>
      </c>
      <c r="G311" s="10">
        <v>354.12694083172016</v>
      </c>
      <c r="H311" s="10">
        <v>9054.9323536037919</v>
      </c>
      <c r="J311" s="10">
        <v>25.023900169396445</v>
      </c>
      <c r="K311" s="10">
        <v>25.549761077555502</v>
      </c>
      <c r="L311" s="10">
        <v>276.5900100206228</v>
      </c>
      <c r="M311" s="10">
        <v>282.4023683209906</v>
      </c>
      <c r="N311" s="10">
        <v>2308.667922575627</v>
      </c>
    </row>
    <row r="312" spans="2:14" x14ac:dyDescent="0.25">
      <c r="B312" s="37">
        <v>605</v>
      </c>
      <c r="D312" s="10">
        <v>30.410146162728044</v>
      </c>
      <c r="E312" s="10">
        <v>32.140975726398615</v>
      </c>
      <c r="F312" s="10">
        <v>335.0330552182192</v>
      </c>
      <c r="G312" s="10">
        <v>354.10185921789548</v>
      </c>
      <c r="H312" s="10">
        <v>9085.073040338053</v>
      </c>
      <c r="J312" s="10">
        <v>25.105411244866794</v>
      </c>
      <c r="K312" s="10">
        <v>25.632985055006827</v>
      </c>
      <c r="L312" s="10">
        <v>276.59001002062291</v>
      </c>
      <c r="M312" s="10">
        <v>282.40236832099077</v>
      </c>
      <c r="N312" s="10">
        <v>2316.1880135286424</v>
      </c>
    </row>
    <row r="313" spans="2:14" x14ac:dyDescent="0.25">
      <c r="B313" s="37">
        <v>606</v>
      </c>
      <c r="D313" s="10">
        <v>30.505828683868483</v>
      </c>
      <c r="E313" s="10">
        <v>32.242253698334238</v>
      </c>
      <c r="F313" s="10">
        <v>334.99954278040775</v>
      </c>
      <c r="G313" s="10">
        <v>354.06808184376695</v>
      </c>
      <c r="H313" s="10">
        <v>9114.4433955912846</v>
      </c>
      <c r="J313" s="10">
        <v>25.186922320337146</v>
      </c>
      <c r="K313" s="10">
        <v>25.716209032458153</v>
      </c>
      <c r="L313" s="10">
        <v>276.59001002062291</v>
      </c>
      <c r="M313" s="10">
        <v>282.40236832099077</v>
      </c>
      <c r="N313" s="10">
        <v>2323.70810448166</v>
      </c>
    </row>
    <row r="314" spans="2:14" x14ac:dyDescent="0.25">
      <c r="B314" s="37">
        <v>607</v>
      </c>
      <c r="D314" s="10">
        <v>30.602230303097144</v>
      </c>
      <c r="E314" s="10">
        <v>32.344410782561674</v>
      </c>
      <c r="F314" s="10">
        <v>334.97411784900873</v>
      </c>
      <c r="G314" s="10">
        <v>354.04414521179643</v>
      </c>
      <c r="H314" s="10">
        <v>9144.6536606528589</v>
      </c>
      <c r="J314" s="10">
        <v>25.268433395807481</v>
      </c>
      <c r="K314" s="10">
        <v>25.799433009909475</v>
      </c>
      <c r="L314" s="10">
        <v>276.59001002062274</v>
      </c>
      <c r="M314" s="10">
        <v>282.40236832099072</v>
      </c>
      <c r="N314" s="10">
        <v>2331.2281954346695</v>
      </c>
    </row>
    <row r="315" spans="2:14" x14ac:dyDescent="0.25">
      <c r="B315" s="37">
        <v>608</v>
      </c>
      <c r="D315" s="10">
        <v>30.698516823552673</v>
      </c>
      <c r="E315" s="10">
        <v>32.446427203616572</v>
      </c>
      <c r="F315" s="10">
        <v>334.94760059396231</v>
      </c>
      <c r="G315" s="10">
        <v>354.01882775522068</v>
      </c>
      <c r="H315" s="10">
        <v>9174.7297389403248</v>
      </c>
      <c r="J315" s="10">
        <v>25.349944471277844</v>
      </c>
      <c r="K315" s="10">
        <v>25.882656987360793</v>
      </c>
      <c r="L315" s="10">
        <v>276.59001002062291</v>
      </c>
      <c r="M315" s="10">
        <v>282.40236832099066</v>
      </c>
      <c r="N315" s="10">
        <v>2338.7482863876862</v>
      </c>
    </row>
    <row r="316" spans="2:14" x14ac:dyDescent="0.25">
      <c r="B316" s="37">
        <v>609</v>
      </c>
      <c r="D316" s="10">
        <v>30.795394750167706</v>
      </c>
      <c r="E316" s="10">
        <v>32.549166640146382</v>
      </c>
      <c r="F316" s="10">
        <v>334.92768539656174</v>
      </c>
      <c r="G316" s="10">
        <v>354.00153603524899</v>
      </c>
      <c r="H316" s="10">
        <v>9205.4966306204642</v>
      </c>
      <c r="J316" s="10">
        <v>25.431455546748179</v>
      </c>
      <c r="K316" s="10">
        <v>25.965880964812115</v>
      </c>
      <c r="L316" s="10">
        <v>276.5900100206228</v>
      </c>
      <c r="M316" s="10">
        <v>282.40236832099072</v>
      </c>
      <c r="N316" s="10">
        <v>2346.2683773407039</v>
      </c>
    </row>
    <row r="317" spans="2:14" x14ac:dyDescent="0.25">
      <c r="B317" s="37">
        <v>610</v>
      </c>
      <c r="D317" s="10">
        <v>30.891497891835165</v>
      </c>
      <c r="E317" s="10">
        <v>32.650958968740099</v>
      </c>
      <c r="F317" s="10">
        <v>334.8994978895854</v>
      </c>
      <c r="G317" s="10">
        <v>353.97408706214452</v>
      </c>
      <c r="H317" s="10">
        <v>9235.3590040454419</v>
      </c>
      <c r="J317" s="10">
        <v>25.512966622218521</v>
      </c>
      <c r="K317" s="10">
        <v>26.049104942263437</v>
      </c>
      <c r="L317" s="10">
        <v>276.59001002062274</v>
      </c>
      <c r="M317" s="10">
        <v>282.40236832099072</v>
      </c>
      <c r="N317" s="10">
        <v>2353.7884682937192</v>
      </c>
    </row>
    <row r="318" spans="2:14" x14ac:dyDescent="0.25">
      <c r="B318" s="37">
        <v>611</v>
      </c>
      <c r="D318" s="10">
        <v>30.987358259625029</v>
      </c>
      <c r="E318" s="10">
        <v>32.752454554168636</v>
      </c>
      <c r="F318" s="10">
        <v>334.86886635378539</v>
      </c>
      <c r="G318" s="10">
        <v>353.94360613014214</v>
      </c>
      <c r="H318" s="10">
        <v>9264.9380942806329</v>
      </c>
      <c r="J318" s="10">
        <v>25.594477697688866</v>
      </c>
      <c r="K318" s="10">
        <v>26.132328919714759</v>
      </c>
      <c r="L318" s="10">
        <v>276.59001002062274</v>
      </c>
      <c r="M318" s="10">
        <v>282.40236832099077</v>
      </c>
      <c r="N318" s="10">
        <v>2361.3085592467296</v>
      </c>
    </row>
    <row r="319" spans="2:14" x14ac:dyDescent="0.25">
      <c r="B319" s="37">
        <v>612</v>
      </c>
      <c r="D319" s="10">
        <v>31.083273776154112</v>
      </c>
      <c r="E319" s="10">
        <v>32.854017597121278</v>
      </c>
      <c r="F319" s="10">
        <v>334.83902338388492</v>
      </c>
      <c r="G319" s="10">
        <v>353.91404540201472</v>
      </c>
      <c r="H319" s="10">
        <v>9294.5817929626264</v>
      </c>
      <c r="J319" s="10">
        <v>25.675988773159215</v>
      </c>
      <c r="K319" s="10">
        <v>26.215552897166077</v>
      </c>
      <c r="L319" s="10">
        <v>276.59001002062269</v>
      </c>
      <c r="M319" s="10">
        <v>282.40236832099066</v>
      </c>
      <c r="N319" s="10">
        <v>2368.8286501997463</v>
      </c>
    </row>
    <row r="320" spans="2:14" x14ac:dyDescent="0.25">
      <c r="B320" s="37">
        <v>613</v>
      </c>
      <c r="D320" s="10">
        <v>31.180499952227457</v>
      </c>
      <c r="E320" s="10">
        <v>32.957182923137154</v>
      </c>
      <c r="F320" s="10">
        <v>334.82344345984632</v>
      </c>
      <c r="G320" s="10">
        <v>353.90187745442239</v>
      </c>
      <c r="H320" s="10">
        <v>9325.7562148456254</v>
      </c>
      <c r="J320" s="10">
        <v>25.757499848629568</v>
      </c>
      <c r="K320" s="10">
        <v>26.298776874617399</v>
      </c>
      <c r="L320" s="10">
        <v>276.5900100206228</v>
      </c>
      <c r="M320" s="10">
        <v>282.40236832099072</v>
      </c>
      <c r="N320" s="10">
        <v>2376.3487411527635</v>
      </c>
    </row>
    <row r="321" spans="2:14" x14ac:dyDescent="0.25">
      <c r="B321" s="37">
        <v>614</v>
      </c>
      <c r="D321" s="10">
        <v>31.276742813360247</v>
      </c>
      <c r="E321" s="10">
        <v>33.059146216573275</v>
      </c>
      <c r="F321" s="10">
        <v>334.79743607721309</v>
      </c>
      <c r="G321" s="10">
        <v>353.87691928977165</v>
      </c>
      <c r="H321" s="10">
        <v>9355.7825943278531</v>
      </c>
      <c r="J321" s="10">
        <v>25.839010924099906</v>
      </c>
      <c r="K321" s="10">
        <v>26.382000852068717</v>
      </c>
      <c r="L321" s="10">
        <v>276.59001002062269</v>
      </c>
      <c r="M321" s="10">
        <v>282.40236832099066</v>
      </c>
      <c r="N321" s="10">
        <v>2383.8688321057793</v>
      </c>
    </row>
    <row r="322" spans="2:14" x14ac:dyDescent="0.25">
      <c r="B322" s="37">
        <v>615</v>
      </c>
      <c r="D322" s="10">
        <v>31.373440877987324</v>
      </c>
      <c r="E322" s="10">
        <v>33.161666024271618</v>
      </c>
      <c r="F322" s="10">
        <v>334.77644960112281</v>
      </c>
      <c r="G322" s="10">
        <v>353.85805648921337</v>
      </c>
      <c r="H322" s="10">
        <v>9386.3407510260349</v>
      </c>
      <c r="J322" s="10">
        <v>25.920521999570248</v>
      </c>
      <c r="K322" s="10">
        <v>26.465224829520039</v>
      </c>
      <c r="L322" s="10">
        <v>276.59001002062257</v>
      </c>
      <c r="M322" s="10">
        <v>282.4023683209906</v>
      </c>
      <c r="N322" s="10">
        <v>2391.3889230587952</v>
      </c>
    </row>
    <row r="323" spans="2:14" x14ac:dyDescent="0.25">
      <c r="B323" s="37">
        <v>616</v>
      </c>
      <c r="D323" s="10">
        <v>31.468764097196708</v>
      </c>
      <c r="E323" s="10">
        <v>33.262505160589178</v>
      </c>
      <c r="F323" s="10">
        <v>334.74097013341583</v>
      </c>
      <c r="G323" s="10">
        <v>353.82143423660023</v>
      </c>
      <c r="H323" s="10">
        <v>9415.2936363153476</v>
      </c>
      <c r="J323" s="10">
        <v>26.002033075040604</v>
      </c>
      <c r="K323" s="10">
        <v>26.548448806971361</v>
      </c>
      <c r="L323" s="10">
        <v>276.59001002062291</v>
      </c>
      <c r="M323" s="10">
        <v>282.40236832099083</v>
      </c>
      <c r="N323" s="10">
        <v>2398.9090140118046</v>
      </c>
    </row>
    <row r="324" spans="2:14" x14ac:dyDescent="0.25">
      <c r="B324" s="37">
        <v>617</v>
      </c>
      <c r="D324" s="10">
        <v>31.565163885495672</v>
      </c>
      <c r="E324" s="10">
        <v>33.364660413886888</v>
      </c>
      <c r="F324" s="10">
        <v>334.71712835545873</v>
      </c>
      <c r="G324" s="10">
        <v>353.79899698296475</v>
      </c>
      <c r="H324" s="10">
        <v>9445.5039013769256</v>
      </c>
      <c r="J324" s="10">
        <v>26.083544150510932</v>
      </c>
      <c r="K324" s="10">
        <v>26.63167278442268</v>
      </c>
      <c r="L324" s="10">
        <v>276.59001002062263</v>
      </c>
      <c r="M324" s="10">
        <v>282.40236832099077</v>
      </c>
      <c r="N324" s="10">
        <v>2406.4291049648223</v>
      </c>
    </row>
    <row r="325" spans="2:14" x14ac:dyDescent="0.25">
      <c r="B325" s="37">
        <v>618</v>
      </c>
      <c r="D325" s="10">
        <v>31.662231665019068</v>
      </c>
      <c r="E325" s="10">
        <v>33.467632310657372</v>
      </c>
      <c r="F325" s="10">
        <v>334.70049643950119</v>
      </c>
      <c r="G325" s="10">
        <v>353.78533223883437</v>
      </c>
      <c r="H325" s="10">
        <v>9476.4944376805852</v>
      </c>
      <c r="J325" s="10">
        <v>26.165055225981295</v>
      </c>
      <c r="K325" s="10">
        <v>26.714896761874012</v>
      </c>
      <c r="L325" s="10">
        <v>276.5900100206228</v>
      </c>
      <c r="M325" s="10">
        <v>282.40236832099089</v>
      </c>
      <c r="N325" s="10">
        <v>2413.949195917839</v>
      </c>
    </row>
    <row r="326" spans="2:14" x14ac:dyDescent="0.25">
      <c r="B326" s="37">
        <v>619</v>
      </c>
      <c r="D326" s="10">
        <v>31.757958661497053</v>
      </c>
      <c r="E326" s="10">
        <v>33.568965173056206</v>
      </c>
      <c r="F326" s="10">
        <v>334.66983846691494</v>
      </c>
      <c r="G326" s="10">
        <v>353.75447999398034</v>
      </c>
      <c r="H326" s="10">
        <v>9505.9194616195691</v>
      </c>
      <c r="J326" s="10">
        <v>26.246566301451644</v>
      </c>
      <c r="K326" s="10">
        <v>26.798120739325334</v>
      </c>
      <c r="L326" s="10">
        <v>276.5900100206228</v>
      </c>
      <c r="M326" s="10">
        <v>282.40236832099089</v>
      </c>
      <c r="N326" s="10">
        <v>2421.4692868708557</v>
      </c>
    </row>
    <row r="327" spans="2:14" x14ac:dyDescent="0.25">
      <c r="B327" s="37">
        <v>620</v>
      </c>
      <c r="D327" s="10">
        <v>31.855417610304325</v>
      </c>
      <c r="E327" s="10">
        <v>33.672415347434395</v>
      </c>
      <c r="F327" s="10">
        <v>334.65756537803355</v>
      </c>
      <c r="G327" s="10">
        <v>353.74606223731348</v>
      </c>
      <c r="H327" s="10">
        <v>9537.3672269313192</v>
      </c>
      <c r="J327" s="10">
        <v>26.328077376922</v>
      </c>
      <c r="K327" s="10">
        <v>26.881344716776649</v>
      </c>
      <c r="L327" s="10">
        <v>276.59001002062291</v>
      </c>
      <c r="M327" s="10">
        <v>282.40236832099077</v>
      </c>
      <c r="N327" s="10">
        <v>2428.9893778238652</v>
      </c>
    </row>
    <row r="328" spans="2:14" x14ac:dyDescent="0.25">
      <c r="B328" s="37">
        <v>621</v>
      </c>
      <c r="D328" s="10">
        <v>31.950284572809331</v>
      </c>
      <c r="E328" s="10">
        <v>33.772696916279635</v>
      </c>
      <c r="F328" s="10">
        <v>334.61822194183264</v>
      </c>
      <c r="G328" s="10">
        <v>353.7045113495912</v>
      </c>
      <c r="H328" s="10">
        <v>9565.7883350047032</v>
      </c>
      <c r="J328" s="10">
        <v>26.409588452392349</v>
      </c>
      <c r="K328" s="10">
        <v>26.96456869422796</v>
      </c>
      <c r="L328" s="10">
        <v>276.5900100206228</v>
      </c>
      <c r="M328" s="10">
        <v>282.4023683209906</v>
      </c>
      <c r="N328" s="10">
        <v>2436.5094687768801</v>
      </c>
    </row>
    <row r="329" spans="2:14" x14ac:dyDescent="0.25">
      <c r="B329" s="37">
        <v>622</v>
      </c>
      <c r="D329" s="10">
        <v>32.046377039960689</v>
      </c>
      <c r="E329" s="10">
        <v>33.874476676698052</v>
      </c>
      <c r="F329" s="10">
        <v>334.59191594840189</v>
      </c>
      <c r="G329" s="10">
        <v>353.67885857651254</v>
      </c>
      <c r="H329" s="10">
        <v>9595.6407686686416</v>
      </c>
      <c r="J329" s="10">
        <v>26.491099527862691</v>
      </c>
      <c r="K329" s="10">
        <v>27.047792671679282</v>
      </c>
      <c r="L329" s="10">
        <v>276.5900100206228</v>
      </c>
      <c r="M329" s="10">
        <v>282.4023683209906</v>
      </c>
      <c r="N329" s="10">
        <v>2444.0295597298982</v>
      </c>
    </row>
    <row r="330" spans="2:14" x14ac:dyDescent="0.25">
      <c r="B330" s="37">
        <v>623</v>
      </c>
      <c r="D330" s="10">
        <v>32.144205690851557</v>
      </c>
      <c r="E330" s="10">
        <v>33.978378927335648</v>
      </c>
      <c r="F330" s="10">
        <v>334.58384299743648</v>
      </c>
      <c r="G330" s="10">
        <v>353.67545584013777</v>
      </c>
      <c r="H330" s="10">
        <v>9627.5209135858695</v>
      </c>
      <c r="J330" s="10">
        <v>26.572610603333036</v>
      </c>
      <c r="K330" s="10">
        <v>27.131016649130601</v>
      </c>
      <c r="L330" s="10">
        <v>276.59001002062291</v>
      </c>
      <c r="M330" s="10">
        <v>282.40236832099077</v>
      </c>
      <c r="N330" s="10">
        <v>2451.5496506829154</v>
      </c>
    </row>
    <row r="331" spans="2:14" x14ac:dyDescent="0.25">
      <c r="B331" s="37">
        <v>624</v>
      </c>
      <c r="D331" s="10">
        <v>32.239842428791043</v>
      </c>
      <c r="E331" s="10">
        <v>34.079601647774254</v>
      </c>
      <c r="F331" s="10">
        <v>334.55307392604902</v>
      </c>
      <c r="G331" s="10">
        <v>353.64426841169467</v>
      </c>
      <c r="H331" s="10">
        <v>9656.8415700338846</v>
      </c>
      <c r="J331" s="10">
        <v>26.654121678803378</v>
      </c>
      <c r="K331" s="10">
        <v>27.214240626581937</v>
      </c>
      <c r="L331" s="10">
        <v>276.59001002062269</v>
      </c>
      <c r="M331" s="10">
        <v>282.40236832099072</v>
      </c>
      <c r="N331" s="10">
        <v>2459.0697416359308</v>
      </c>
    </row>
    <row r="332" spans="2:14" x14ac:dyDescent="0.25">
      <c r="B332" s="37">
        <v>625</v>
      </c>
      <c r="D332" s="10">
        <v>32.33635993415507</v>
      </c>
      <c r="E332" s="10">
        <v>34.181901129366032</v>
      </c>
      <c r="F332" s="10">
        <v>334.53160433574249</v>
      </c>
      <c r="G332" s="10">
        <v>353.62441064290852</v>
      </c>
      <c r="H332" s="10">
        <v>9687.1909917501016</v>
      </c>
      <c r="J332" s="10">
        <v>26.73563275427373</v>
      </c>
      <c r="K332" s="10">
        <v>27.297464604033252</v>
      </c>
      <c r="L332" s="10">
        <v>276.5900100206228</v>
      </c>
      <c r="M332" s="10">
        <v>282.40236832099072</v>
      </c>
      <c r="N332" s="10">
        <v>2466.5898325889407</v>
      </c>
    </row>
    <row r="333" spans="2:14" x14ac:dyDescent="0.25">
      <c r="B333" s="37">
        <v>626</v>
      </c>
      <c r="D333" s="10">
        <v>32.43221762086295</v>
      </c>
      <c r="E333" s="10">
        <v>34.283394033712597</v>
      </c>
      <c r="F333" s="10">
        <v>334.5034599395334</v>
      </c>
      <c r="G333" s="10">
        <v>353.59635461283278</v>
      </c>
      <c r="H333" s="10">
        <v>9716.7700819852853</v>
      </c>
      <c r="J333" s="10">
        <v>26.817143829744072</v>
      </c>
      <c r="K333" s="10">
        <v>27.38068858148457</v>
      </c>
      <c r="L333" s="10">
        <v>276.59001002062274</v>
      </c>
      <c r="M333" s="10">
        <v>282.40236832099072</v>
      </c>
      <c r="N333" s="10">
        <v>2474.1099235419574</v>
      </c>
    </row>
    <row r="334" spans="2:14" x14ac:dyDescent="0.25">
      <c r="B334" s="37">
        <v>627</v>
      </c>
      <c r="D334" s="10">
        <v>32.528534750510126</v>
      </c>
      <c r="E334" s="10">
        <v>34.385448638596003</v>
      </c>
      <c r="F334" s="10">
        <v>334.48021041586179</v>
      </c>
      <c r="G334" s="10">
        <v>353.57424440094195</v>
      </c>
      <c r="H334" s="10">
        <v>9746.8859193169355</v>
      </c>
      <c r="J334" s="10">
        <v>26.898654905214425</v>
      </c>
      <c r="K334" s="10">
        <v>27.46391255893591</v>
      </c>
      <c r="L334" s="10">
        <v>276.59001002062286</v>
      </c>
      <c r="M334" s="10">
        <v>282.40236832099094</v>
      </c>
      <c r="N334" s="10">
        <v>2481.6300144949741</v>
      </c>
    </row>
    <row r="335" spans="2:14" x14ac:dyDescent="0.25">
      <c r="B335" s="37">
        <v>628</v>
      </c>
      <c r="D335" s="10">
        <v>32.62495809473802</v>
      </c>
      <c r="E335" s="10">
        <v>34.487633128800319</v>
      </c>
      <c r="F335" s="10">
        <v>334.45819024264432</v>
      </c>
      <c r="G335" s="10">
        <v>353.55359931852951</v>
      </c>
      <c r="H335" s="10">
        <v>9777.126003661655</v>
      </c>
      <c r="J335" s="10">
        <v>26.980165980684763</v>
      </c>
      <c r="K335" s="10">
        <v>27.547136536387221</v>
      </c>
      <c r="L335" s="10">
        <v>276.59001002062274</v>
      </c>
      <c r="M335" s="10">
        <v>282.40236832099077</v>
      </c>
      <c r="N335" s="10">
        <v>2489.1501054479918</v>
      </c>
    </row>
    <row r="336" spans="2:14" x14ac:dyDescent="0.25">
      <c r="B336" s="37">
        <v>629</v>
      </c>
      <c r="D336" s="10">
        <v>32.720870579209844</v>
      </c>
      <c r="E336" s="10">
        <v>34.589193139695702</v>
      </c>
      <c r="F336" s="10">
        <v>334.43108136303368</v>
      </c>
      <c r="G336" s="10">
        <v>353.52669597162657</v>
      </c>
      <c r="H336" s="10">
        <v>9806.7697023436358</v>
      </c>
      <c r="J336" s="10">
        <v>27.061677056155119</v>
      </c>
      <c r="K336" s="10">
        <v>27.630360513838539</v>
      </c>
      <c r="L336" s="10">
        <v>276.5900100206228</v>
      </c>
      <c r="M336" s="10">
        <v>282.40236832099077</v>
      </c>
      <c r="N336" s="10">
        <v>2496.6701964010067</v>
      </c>
    </row>
    <row r="337" spans="2:14" x14ac:dyDescent="0.25">
      <c r="B337" s="37">
        <v>630</v>
      </c>
      <c r="D337" s="10">
        <v>32.818327694272512</v>
      </c>
      <c r="E337" s="10">
        <v>34.692641480329293</v>
      </c>
      <c r="F337" s="10">
        <v>334.41987513776013</v>
      </c>
      <c r="G337" s="10">
        <v>353.5191963506287</v>
      </c>
      <c r="H337" s="10">
        <v>9838.2174676553805</v>
      </c>
      <c r="J337" s="10">
        <v>27.143188131625461</v>
      </c>
      <c r="K337" s="10">
        <v>27.713584491289854</v>
      </c>
      <c r="L337" s="10">
        <v>276.59001002062291</v>
      </c>
      <c r="M337" s="10">
        <v>282.40236832099077</v>
      </c>
      <c r="N337" s="10">
        <v>2504.1902873540171</v>
      </c>
    </row>
    <row r="338" spans="2:14" x14ac:dyDescent="0.25">
      <c r="B338" s="37">
        <v>631</v>
      </c>
      <c r="D338" s="10">
        <v>32.913550411121953</v>
      </c>
      <c r="E338" s="10">
        <v>34.793358337205916</v>
      </c>
      <c r="F338" s="10">
        <v>334.38603559130428</v>
      </c>
      <c r="G338" s="10">
        <v>353.48399106024459</v>
      </c>
      <c r="H338" s="10">
        <v>9867.0560456926778</v>
      </c>
      <c r="J338" s="10">
        <v>27.224699207095821</v>
      </c>
      <c r="K338" s="10">
        <v>27.79680846874118</v>
      </c>
      <c r="L338" s="10">
        <v>276.59001002062286</v>
      </c>
      <c r="M338" s="10">
        <v>282.40236832099072</v>
      </c>
      <c r="N338" s="10">
        <v>2511.7103783070334</v>
      </c>
    </row>
    <row r="339" spans="2:14" x14ac:dyDescent="0.25">
      <c r="B339" s="37">
        <v>632</v>
      </c>
      <c r="D339" s="10">
        <v>33.010424142380202</v>
      </c>
      <c r="E339" s="10">
        <v>34.896093578378931</v>
      </c>
      <c r="F339" s="10">
        <v>334.36912152380552</v>
      </c>
      <c r="G339" s="10">
        <v>353.46944056483562</v>
      </c>
      <c r="H339" s="10">
        <v>9897.8229373728118</v>
      </c>
      <c r="J339" s="10">
        <v>27.306210282566148</v>
      </c>
      <c r="K339" s="10">
        <v>27.880032446192494</v>
      </c>
      <c r="L339" s="10">
        <v>276.5900100206228</v>
      </c>
      <c r="M339" s="10">
        <v>282.40236832099077</v>
      </c>
      <c r="N339" s="10">
        <v>2519.2304692600501</v>
      </c>
    </row>
    <row r="340" spans="2:14" x14ac:dyDescent="0.25">
      <c r="B340" s="37">
        <v>633</v>
      </c>
      <c r="D340" s="10">
        <v>33.107110445903153</v>
      </c>
      <c r="E340" s="10">
        <v>34.998599731313952</v>
      </c>
      <c r="F340" s="10">
        <v>334.35041529291783</v>
      </c>
      <c r="G340" s="10">
        <v>353.45266310559163</v>
      </c>
      <c r="H340" s="10">
        <v>9928.3711543099362</v>
      </c>
      <c r="J340" s="10">
        <v>27.387721358036504</v>
      </c>
      <c r="K340" s="10">
        <v>27.963256423643816</v>
      </c>
      <c r="L340" s="10">
        <v>276.5900100206228</v>
      </c>
      <c r="M340" s="10">
        <v>282.40236832099072</v>
      </c>
      <c r="N340" s="10">
        <v>2526.7505602130664</v>
      </c>
    </row>
    <row r="341" spans="2:14" x14ac:dyDescent="0.25">
      <c r="B341" s="37">
        <v>634</v>
      </c>
      <c r="D341" s="10">
        <v>33.203200788179934</v>
      </c>
      <c r="E341" s="10">
        <v>35.100377366857785</v>
      </c>
      <c r="F341" s="10">
        <v>334.32581929436213</v>
      </c>
      <c r="G341" s="10">
        <v>353.42864971299878</v>
      </c>
      <c r="H341" s="10">
        <v>9958.2235879738855</v>
      </c>
      <c r="J341" s="10">
        <v>27.469232433506846</v>
      </c>
      <c r="K341" s="10">
        <v>28.046480401095145</v>
      </c>
      <c r="L341" s="10">
        <v>276.59001002062286</v>
      </c>
      <c r="M341" s="10">
        <v>282.40236832099083</v>
      </c>
      <c r="N341" s="10">
        <v>2534.2706511660754</v>
      </c>
    </row>
    <row r="342" spans="2:14" x14ac:dyDescent="0.25">
      <c r="B342" s="37">
        <v>635</v>
      </c>
      <c r="D342" s="10">
        <v>33.299261167674196</v>
      </c>
      <c r="E342" s="10">
        <v>35.202118411811874</v>
      </c>
      <c r="F342" s="10">
        <v>334.30106802908074</v>
      </c>
      <c r="G342" s="10">
        <v>353.40441106780344</v>
      </c>
      <c r="H342" s="10">
        <v>9988.0412324741646</v>
      </c>
      <c r="J342" s="10">
        <v>27.550743508977188</v>
      </c>
      <c r="K342" s="10">
        <v>28.129704378546467</v>
      </c>
      <c r="L342" s="10">
        <v>276.59001002062269</v>
      </c>
      <c r="M342" s="10">
        <v>282.40236832099077</v>
      </c>
      <c r="N342" s="10">
        <v>2541.790742119093</v>
      </c>
    </row>
    <row r="343" spans="2:14" x14ac:dyDescent="0.25">
      <c r="B343" s="37">
        <v>636</v>
      </c>
      <c r="D343" s="10">
        <v>33.395878850916695</v>
      </c>
      <c r="E343" s="10">
        <v>35.304540795192693</v>
      </c>
      <c r="F343" s="10">
        <v>334.28204122082263</v>
      </c>
      <c r="G343" s="10">
        <v>353.38713540269265</v>
      </c>
      <c r="H343" s="10">
        <v>10018.509931322924</v>
      </c>
      <c r="J343" s="10">
        <v>27.632254584447534</v>
      </c>
      <c r="K343" s="10">
        <v>28.212928355997779</v>
      </c>
      <c r="L343" s="10">
        <v>276.5900100206228</v>
      </c>
      <c r="M343" s="10">
        <v>282.40236832099077</v>
      </c>
      <c r="N343" s="10">
        <v>2549.3108330721093</v>
      </c>
    </row>
    <row r="344" spans="2:14" x14ac:dyDescent="0.25">
      <c r="B344" s="37">
        <v>637</v>
      </c>
      <c r="D344" s="10">
        <v>33.492206980274702</v>
      </c>
      <c r="E344" s="10">
        <v>35.406609240275756</v>
      </c>
      <c r="F344" s="10">
        <v>334.26023651794122</v>
      </c>
      <c r="G344" s="10">
        <v>353.36642897027224</v>
      </c>
      <c r="H344" s="10">
        <v>10048.640678296137</v>
      </c>
      <c r="J344" s="10">
        <v>27.71376565991789</v>
      </c>
      <c r="K344" s="10">
        <v>28.296152333449115</v>
      </c>
      <c r="L344" s="10">
        <v>276.5900100206228</v>
      </c>
      <c r="M344" s="10">
        <v>282.40236832099077</v>
      </c>
      <c r="N344" s="10">
        <v>2556.8309240251256</v>
      </c>
    </row>
    <row r="345" spans="2:14" x14ac:dyDescent="0.25">
      <c r="B345" s="37">
        <v>638</v>
      </c>
      <c r="D345" s="10">
        <v>33.587854052534631</v>
      </c>
      <c r="E345" s="10">
        <v>35.507845135523638</v>
      </c>
      <c r="F345" s="10">
        <v>334.23178252202456</v>
      </c>
      <c r="G345" s="10">
        <v>353.33755930341977</v>
      </c>
      <c r="H345" s="10">
        <v>10077.976244385716</v>
      </c>
      <c r="J345" s="10">
        <v>27.795276735388232</v>
      </c>
      <c r="K345" s="10">
        <v>28.379376310900422</v>
      </c>
      <c r="L345" s="10">
        <v>276.59001002062274</v>
      </c>
      <c r="M345" s="10">
        <v>282.40236832099072</v>
      </c>
      <c r="N345" s="10">
        <v>2564.3510149781414</v>
      </c>
    </row>
    <row r="346" spans="2:14" x14ac:dyDescent="0.25">
      <c r="B346" s="37">
        <v>639</v>
      </c>
      <c r="D346" s="10">
        <v>33.683764796589088</v>
      </c>
      <c r="E346" s="10">
        <v>35.609403406001626</v>
      </c>
      <c r="F346" s="10">
        <v>334.20611104238748</v>
      </c>
      <c r="G346" s="10">
        <v>353.31205703183349</v>
      </c>
      <c r="H346" s="10">
        <v>10107.619943067697</v>
      </c>
      <c r="J346" s="10">
        <v>27.876787810858588</v>
      </c>
      <c r="K346" s="10">
        <v>28.462600288351751</v>
      </c>
      <c r="L346" s="10">
        <v>276.5900100206228</v>
      </c>
      <c r="M346" s="10">
        <v>282.40236832099077</v>
      </c>
      <c r="N346" s="10">
        <v>2571.8711059311522</v>
      </c>
    </row>
    <row r="347" spans="2:14" x14ac:dyDescent="0.25">
      <c r="B347" s="37">
        <v>640</v>
      </c>
      <c r="D347" s="10">
        <v>33.781220107911956</v>
      </c>
      <c r="E347" s="10">
        <v>35.71284994289541</v>
      </c>
      <c r="F347" s="10">
        <v>334.19586957506357</v>
      </c>
      <c r="G347" s="10">
        <v>353.30538398387665</v>
      </c>
      <c r="H347" s="10">
        <v>10139.06770837946</v>
      </c>
      <c r="J347" s="10">
        <v>27.958298886328922</v>
      </c>
      <c r="K347" s="10">
        <v>28.545824265803066</v>
      </c>
      <c r="L347" s="10">
        <v>276.59001002062251</v>
      </c>
      <c r="M347" s="10">
        <v>282.40236832099055</v>
      </c>
      <c r="N347" s="10">
        <v>2579.391196884168</v>
      </c>
    </row>
    <row r="348" spans="2:14" x14ac:dyDescent="0.25">
      <c r="B348" s="37">
        <v>641</v>
      </c>
      <c r="D348" s="10">
        <v>33.877858187332215</v>
      </c>
      <c r="E348" s="10">
        <v>35.815297456602046</v>
      </c>
      <c r="F348" s="10">
        <v>334.17762632048107</v>
      </c>
      <c r="G348" s="10">
        <v>353.28889517828554</v>
      </c>
      <c r="H348" s="10">
        <v>10169.56125663083</v>
      </c>
      <c r="J348" s="10">
        <v>28.039809961799286</v>
      </c>
      <c r="K348" s="10">
        <v>28.629048243254385</v>
      </c>
      <c r="L348" s="10">
        <v>276.59001002062308</v>
      </c>
      <c r="M348" s="10">
        <v>282.40236832099089</v>
      </c>
      <c r="N348" s="10">
        <v>2586.9112878371852</v>
      </c>
    </row>
    <row r="349" spans="2:14" x14ac:dyDescent="0.25">
      <c r="B349" s="37">
        <v>642</v>
      </c>
      <c r="D349" s="10">
        <v>33.973313077924935</v>
      </c>
      <c r="E349" s="10">
        <v>35.916298562850372</v>
      </c>
      <c r="F349" s="10">
        <v>334.14785145418483</v>
      </c>
      <c r="G349" s="10">
        <v>353.25827567761348</v>
      </c>
      <c r="H349" s="10">
        <v>10198.673178096875</v>
      </c>
      <c r="J349" s="10">
        <v>28.121321037269617</v>
      </c>
      <c r="K349" s="10">
        <v>28.71227222070571</v>
      </c>
      <c r="L349" s="10">
        <v>276.59001002062274</v>
      </c>
      <c r="M349" s="10">
        <v>282.40236832099072</v>
      </c>
      <c r="N349" s="10">
        <v>2594.431378790202</v>
      </c>
    </row>
    <row r="350" spans="2:14" x14ac:dyDescent="0.25">
      <c r="B350" s="37">
        <v>643</v>
      </c>
      <c r="D350" s="10">
        <v>34.070533802417231</v>
      </c>
      <c r="E350" s="10">
        <v>36.019458437285223</v>
      </c>
      <c r="F350" s="10">
        <v>334.13556653275521</v>
      </c>
      <c r="G350" s="10">
        <v>353.24900457800987</v>
      </c>
      <c r="H350" s="10">
        <v>10229.84759997987</v>
      </c>
      <c r="J350" s="10">
        <v>28.202832112739969</v>
      </c>
      <c r="K350" s="10">
        <v>28.795496198157032</v>
      </c>
      <c r="L350" s="10">
        <v>276.5900100206228</v>
      </c>
      <c r="M350" s="10">
        <v>282.40236832099077</v>
      </c>
      <c r="N350" s="10">
        <v>2601.9514697432123</v>
      </c>
    </row>
    <row r="351" spans="2:14" x14ac:dyDescent="0.25">
      <c r="B351" s="37">
        <v>644</v>
      </c>
      <c r="D351" s="10">
        <v>34.166086227787616</v>
      </c>
      <c r="E351" s="10">
        <v>36.120578855392175</v>
      </c>
      <c r="F351" s="10">
        <v>334.10703827297135</v>
      </c>
      <c r="G351" s="10">
        <v>353.21984325688601</v>
      </c>
      <c r="H351" s="10">
        <v>10259.073828697945</v>
      </c>
      <c r="J351" s="10">
        <v>28.284343188210322</v>
      </c>
      <c r="K351" s="10">
        <v>28.87872017560835</v>
      </c>
      <c r="L351" s="10">
        <v>276.59001002062291</v>
      </c>
      <c r="M351" s="10">
        <v>282.40236832099083</v>
      </c>
      <c r="N351" s="10">
        <v>2609.4715606962282</v>
      </c>
    </row>
    <row r="352" spans="2:14" x14ac:dyDescent="0.25">
      <c r="B352" s="37">
        <v>645</v>
      </c>
      <c r="D352" s="10">
        <v>34.262323603754716</v>
      </c>
      <c r="E352" s="10">
        <v>36.222536663662567</v>
      </c>
      <c r="F352" s="10">
        <v>334.08535279073539</v>
      </c>
      <c r="G352" s="10">
        <v>353.19901476060119</v>
      </c>
      <c r="H352" s="10">
        <v>10289.100208180196</v>
      </c>
      <c r="J352" s="10">
        <v>28.365854263680667</v>
      </c>
      <c r="K352" s="10">
        <v>28.961944153059672</v>
      </c>
      <c r="L352" s="10">
        <v>276.59001002062291</v>
      </c>
      <c r="M352" s="10">
        <v>282.40236832099083</v>
      </c>
      <c r="N352" s="10">
        <v>2616.9916516492444</v>
      </c>
    </row>
    <row r="353" spans="2:14" x14ac:dyDescent="0.25">
      <c r="B353" s="37">
        <v>646</v>
      </c>
      <c r="D353" s="10">
        <v>34.359543797457427</v>
      </c>
      <c r="E353" s="10">
        <v>36.325696007307833</v>
      </c>
      <c r="F353" s="10">
        <v>334.07334738881673</v>
      </c>
      <c r="G353" s="10">
        <v>353.18998799652036</v>
      </c>
      <c r="H353" s="10">
        <v>10320.274630063192</v>
      </c>
      <c r="J353" s="10">
        <v>28.447365339151016</v>
      </c>
      <c r="K353" s="10">
        <v>29.045168130510991</v>
      </c>
      <c r="L353" s="10">
        <v>276.59001002062291</v>
      </c>
      <c r="M353" s="10">
        <v>282.40236832099077</v>
      </c>
      <c r="N353" s="10">
        <v>2624.5117426022607</v>
      </c>
    </row>
    <row r="354" spans="2:14" x14ac:dyDescent="0.25">
      <c r="B354" s="37">
        <v>647</v>
      </c>
      <c r="D354" s="10">
        <v>34.455870187771986</v>
      </c>
      <c r="E354" s="10">
        <v>36.427762713347434</v>
      </c>
      <c r="F354" s="10">
        <v>334.05274508535592</v>
      </c>
      <c r="G354" s="10">
        <v>353.17041959457634</v>
      </c>
      <c r="H354" s="10">
        <v>10350.405377036406</v>
      </c>
      <c r="J354" s="10">
        <v>28.528876414621351</v>
      </c>
      <c r="K354" s="10">
        <v>29.12839210796232</v>
      </c>
      <c r="L354" s="10">
        <v>276.59001002062274</v>
      </c>
      <c r="M354" s="10">
        <v>282.40236832099083</v>
      </c>
      <c r="N354" s="10">
        <v>2632.0318335552774</v>
      </c>
    </row>
  </sheetData>
  <conditionalFormatting sqref="E8:E198">
    <cfRule type="cellIs" dxfId="6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3C16-BFCA-4598-AB54-D8F589F12BAE}">
  <sheetPr codeName="Sheet10">
    <tabColor theme="6" tint="0.39997558519241921"/>
  </sheetPr>
  <dimension ref="A1:AF354"/>
  <sheetViews>
    <sheetView topLeftCell="J1" zoomScale="55" zoomScaleNormal="55" workbookViewId="0">
      <selection activeCell="R7" sqref="R7:AC11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140625" style="10" customWidth="1"/>
    <col min="16" max="16" width="20.140625" style="10" customWidth="1"/>
    <col min="17" max="17" width="33.7109375" style="10" customWidth="1"/>
    <col min="18" max="18" width="17.85546875" style="10" bestFit="1" customWidth="1"/>
    <col min="19" max="21" width="20.140625" style="10" bestFit="1" customWidth="1"/>
    <col min="22" max="29" width="21.7109375" style="10" bestFit="1" customWidth="1"/>
    <col min="30" max="16384" width="9.140625" style="10"/>
  </cols>
  <sheetData>
    <row r="1" spans="1:29" x14ac:dyDescent="0.25">
      <c r="A1"/>
      <c r="B1"/>
      <c r="C1"/>
      <c r="D1"/>
      <c r="E1"/>
      <c r="F1"/>
    </row>
    <row r="2" spans="1:29" x14ac:dyDescent="0.25">
      <c r="A2"/>
      <c r="B2"/>
      <c r="C2"/>
      <c r="D2"/>
      <c r="E2"/>
      <c r="F2"/>
    </row>
    <row r="3" spans="1:29" x14ac:dyDescent="0.25">
      <c r="A3"/>
      <c r="B3"/>
      <c r="C3"/>
      <c r="D3"/>
      <c r="E3"/>
      <c r="F3"/>
    </row>
    <row r="4" spans="1:29" ht="15.75" thickBot="1" x14ac:dyDescent="0.3">
      <c r="A4"/>
      <c r="B4"/>
      <c r="C4"/>
      <c r="D4"/>
      <c r="E4"/>
      <c r="F4"/>
    </row>
    <row r="5" spans="1:29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42</v>
      </c>
      <c r="K5" s="4"/>
      <c r="L5" s="4"/>
      <c r="M5" s="4"/>
      <c r="N5" s="4"/>
      <c r="P5" s="3" t="s">
        <v>38</v>
      </c>
      <c r="Q5" s="3" t="s">
        <v>38</v>
      </c>
      <c r="R5" s="44" t="s">
        <v>36</v>
      </c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45.75" thickBot="1" x14ac:dyDescent="0.3">
      <c r="B6" s="1" t="s">
        <v>4</v>
      </c>
      <c r="D6" s="1" t="s">
        <v>31</v>
      </c>
      <c r="E6" s="1" t="s">
        <v>32</v>
      </c>
      <c r="F6" s="1" t="s">
        <v>33</v>
      </c>
      <c r="G6" s="1" t="s">
        <v>34</v>
      </c>
      <c r="H6" s="1" t="s">
        <v>0</v>
      </c>
      <c r="J6" s="1" t="s">
        <v>31</v>
      </c>
      <c r="K6" s="1" t="s">
        <v>32</v>
      </c>
      <c r="L6" s="1" t="s">
        <v>33</v>
      </c>
      <c r="M6" s="1" t="s">
        <v>34</v>
      </c>
      <c r="N6" s="1" t="s">
        <v>0</v>
      </c>
      <c r="P6" s="1" t="s">
        <v>37</v>
      </c>
      <c r="Q6" s="1" t="s">
        <v>35</v>
      </c>
      <c r="R6" s="38">
        <v>1</v>
      </c>
      <c r="S6" s="38">
        <v>3</v>
      </c>
      <c r="T6" s="38">
        <v>5</v>
      </c>
      <c r="U6" s="38">
        <v>8</v>
      </c>
      <c r="V6" s="38">
        <v>10</v>
      </c>
      <c r="W6" s="38">
        <v>13</v>
      </c>
      <c r="X6" s="38">
        <v>16</v>
      </c>
      <c r="Y6" s="38">
        <v>20</v>
      </c>
      <c r="Z6" s="38">
        <v>25</v>
      </c>
      <c r="AA6" s="38">
        <v>30</v>
      </c>
      <c r="AB6" s="38">
        <v>35</v>
      </c>
      <c r="AC6" s="38">
        <v>40</v>
      </c>
    </row>
    <row r="7" spans="1:29" x14ac:dyDescent="0.25">
      <c r="B7" s="17"/>
      <c r="D7" s="18" t="s">
        <v>1</v>
      </c>
      <c r="E7" s="18" t="s">
        <v>1</v>
      </c>
      <c r="F7" s="18" t="s">
        <v>2</v>
      </c>
      <c r="G7" s="18" t="s">
        <v>2</v>
      </c>
      <c r="H7" s="18" t="s">
        <v>3</v>
      </c>
      <c r="J7" s="18" t="s">
        <v>1</v>
      </c>
      <c r="K7" s="18" t="s">
        <v>1</v>
      </c>
      <c r="L7" s="18" t="s">
        <v>2</v>
      </c>
      <c r="M7" s="18" t="s">
        <v>2</v>
      </c>
      <c r="N7" s="18" t="s">
        <v>3</v>
      </c>
      <c r="P7" s="42">
        <v>1</v>
      </c>
      <c r="Q7" s="39">
        <v>10</v>
      </c>
      <c r="R7" s="39"/>
      <c r="S7" s="39"/>
      <c r="T7" s="39"/>
      <c r="U7" s="39">
        <v>113</v>
      </c>
      <c r="V7" s="26">
        <v>34</v>
      </c>
      <c r="W7" s="26">
        <v>17</v>
      </c>
      <c r="X7" s="26">
        <v>12</v>
      </c>
      <c r="Y7" s="26">
        <v>8</v>
      </c>
      <c r="Z7" s="26">
        <v>6</v>
      </c>
      <c r="AA7" s="26">
        <v>5</v>
      </c>
      <c r="AB7" s="26">
        <v>4</v>
      </c>
      <c r="AC7" s="26">
        <v>4</v>
      </c>
    </row>
    <row r="8" spans="1:29" x14ac:dyDescent="0.25">
      <c r="B8" s="37">
        <v>300</v>
      </c>
      <c r="C8" s="24"/>
      <c r="D8" s="9">
        <v>36.167225228190027</v>
      </c>
      <c r="E8" s="9">
        <v>38.811667433864933</v>
      </c>
      <c r="F8" s="9">
        <v>245.45113975149098</v>
      </c>
      <c r="G8" s="9">
        <v>263.39781244464342</v>
      </c>
      <c r="H8" s="9">
        <v>13880.598698903132</v>
      </c>
      <c r="I8" s="24"/>
      <c r="J8" s="9">
        <v>36.251152836945153</v>
      </c>
      <c r="K8" s="9">
        <v>32.088308317769012</v>
      </c>
      <c r="L8" s="22">
        <v>149.68036753113461</v>
      </c>
      <c r="M8" s="22">
        <v>217.76931461014399</v>
      </c>
      <c r="N8" s="22">
        <v>57558.545454545507</v>
      </c>
      <c r="O8" s="21"/>
      <c r="P8" s="42">
        <v>2</v>
      </c>
      <c r="Q8" s="39">
        <v>25</v>
      </c>
      <c r="R8" s="39"/>
      <c r="S8" s="39"/>
      <c r="T8" s="39">
        <v>201</v>
      </c>
      <c r="U8" s="39">
        <v>29</v>
      </c>
      <c r="V8" s="26">
        <v>18</v>
      </c>
      <c r="W8" s="26">
        <v>12</v>
      </c>
      <c r="X8" s="26">
        <v>9</v>
      </c>
      <c r="Y8" s="26">
        <v>7</v>
      </c>
      <c r="Z8" s="26">
        <v>5</v>
      </c>
      <c r="AA8" s="26">
        <v>4</v>
      </c>
      <c r="AB8" s="26">
        <v>4</v>
      </c>
      <c r="AC8" s="26">
        <v>4</v>
      </c>
    </row>
    <row r="9" spans="1:29" x14ac:dyDescent="0.25">
      <c r="B9" s="37">
        <v>301</v>
      </c>
      <c r="C9" s="24"/>
      <c r="D9" s="9">
        <v>36.28563129366767</v>
      </c>
      <c r="E9" s="9">
        <v>38.93908995299622</v>
      </c>
      <c r="F9" s="9">
        <v>245.43658797264001</v>
      </c>
      <c r="G9" s="9">
        <v>263.38462460458663</v>
      </c>
      <c r="H9" s="9">
        <v>13927.925796687761</v>
      </c>
      <c r="I9" s="24"/>
      <c r="J9" s="9">
        <v>36.371990013068292</v>
      </c>
      <c r="K9" s="9">
        <v>32.195269345494893</v>
      </c>
      <c r="L9" s="22">
        <v>149.68036753113461</v>
      </c>
      <c r="M9" s="22">
        <v>217.76931461014394</v>
      </c>
      <c r="N9" s="22">
        <v>57750.407272727236</v>
      </c>
      <c r="O9" s="21"/>
      <c r="P9" s="42">
        <v>3</v>
      </c>
      <c r="Q9" s="39">
        <v>35</v>
      </c>
      <c r="R9" s="39"/>
      <c r="S9" s="39"/>
      <c r="T9" s="39">
        <v>82</v>
      </c>
      <c r="U9" s="39">
        <v>24</v>
      </c>
      <c r="V9" s="26">
        <v>16</v>
      </c>
      <c r="W9" s="26">
        <v>11</v>
      </c>
      <c r="X9" s="26">
        <v>9</v>
      </c>
      <c r="Y9" s="26">
        <v>7</v>
      </c>
      <c r="Z9" s="26">
        <v>5</v>
      </c>
      <c r="AA9" s="26">
        <v>4</v>
      </c>
      <c r="AB9" s="26">
        <v>4</v>
      </c>
      <c r="AC9" s="26">
        <v>4</v>
      </c>
    </row>
    <row r="10" spans="1:29" x14ac:dyDescent="0.25">
      <c r="B10" s="37">
        <v>302</v>
      </c>
      <c r="C10" s="24"/>
      <c r="D10" s="9">
        <v>36.403207622034586</v>
      </c>
      <c r="E10" s="9">
        <v>39.065498103243442</v>
      </c>
      <c r="F10" s="9">
        <v>245.41653879211086</v>
      </c>
      <c r="G10" s="9">
        <v>263.36468561316133</v>
      </c>
      <c r="H10" s="9">
        <v>13974.28376777043</v>
      </c>
      <c r="I10" s="24"/>
      <c r="J10" s="9">
        <v>36.492827189191459</v>
      </c>
      <c r="K10" s="9">
        <v>32.302230373220794</v>
      </c>
      <c r="L10" s="22">
        <v>149.68036753113466</v>
      </c>
      <c r="M10" s="22">
        <v>217.76931461014405</v>
      </c>
      <c r="N10" s="22">
        <v>57942.269090909096</v>
      </c>
      <c r="O10" s="21"/>
      <c r="P10" s="43"/>
      <c r="Q10" s="39">
        <v>50</v>
      </c>
      <c r="R10" s="39"/>
      <c r="S10" s="39">
        <v>265</v>
      </c>
      <c r="T10" s="39">
        <v>54</v>
      </c>
      <c r="U10" s="39">
        <v>21</v>
      </c>
      <c r="V10" s="26">
        <v>15</v>
      </c>
      <c r="W10" s="26">
        <v>11</v>
      </c>
      <c r="X10" s="26">
        <v>8</v>
      </c>
      <c r="Y10" s="26">
        <v>6</v>
      </c>
      <c r="Z10" s="26">
        <v>5</v>
      </c>
      <c r="AA10" s="26">
        <v>4</v>
      </c>
      <c r="AB10" s="26">
        <v>4</v>
      </c>
      <c r="AC10" s="26">
        <v>4</v>
      </c>
    </row>
    <row r="11" spans="1:29" ht="15.75" thickBot="1" x14ac:dyDescent="0.3">
      <c r="B11" s="37">
        <v>303</v>
      </c>
      <c r="C11" s="21"/>
      <c r="D11" s="9">
        <v>36.521302470153955</v>
      </c>
      <c r="E11" s="9">
        <v>39.192540286455134</v>
      </c>
      <c r="F11" s="9">
        <v>245.40010607493485</v>
      </c>
      <c r="G11" s="9">
        <v>263.34913853365924</v>
      </c>
      <c r="H11" s="9">
        <v>14021.248064276884</v>
      </c>
      <c r="I11" s="24"/>
      <c r="J11" s="9">
        <v>36.613664365314605</v>
      </c>
      <c r="K11" s="9">
        <v>32.409191400946682</v>
      </c>
      <c r="L11" s="22">
        <v>149.68036753113464</v>
      </c>
      <c r="M11" s="22">
        <v>217.76931461014388</v>
      </c>
      <c r="N11" s="22">
        <v>58134.130909090956</v>
      </c>
      <c r="O11" s="21"/>
      <c r="P11" s="43"/>
      <c r="Q11" s="39">
        <v>75</v>
      </c>
      <c r="R11" s="39"/>
      <c r="S11" s="39">
        <v>246</v>
      </c>
      <c r="T11" s="39">
        <v>41</v>
      </c>
      <c r="U11" s="39">
        <v>19</v>
      </c>
      <c r="V11" s="26">
        <v>14</v>
      </c>
      <c r="W11" s="26">
        <v>10</v>
      </c>
      <c r="X11" s="26">
        <v>8</v>
      </c>
      <c r="Y11" s="26">
        <v>6</v>
      </c>
      <c r="Z11" s="26">
        <v>5</v>
      </c>
      <c r="AA11" s="26">
        <v>4</v>
      </c>
      <c r="AB11" s="26">
        <v>4</v>
      </c>
      <c r="AC11" s="26">
        <v>4</v>
      </c>
    </row>
    <row r="12" spans="1:29" ht="15.75" thickBot="1" x14ac:dyDescent="0.3">
      <c r="B12" s="37">
        <v>304</v>
      </c>
      <c r="C12" s="21"/>
      <c r="D12" s="9">
        <v>36.639639377010944</v>
      </c>
      <c r="E12" s="9">
        <v>39.319878497692059</v>
      </c>
      <c r="F12" s="9">
        <v>245.38540259943795</v>
      </c>
      <c r="G12" s="9">
        <v>263.33567631593525</v>
      </c>
      <c r="H12" s="9">
        <v>14068.49564397313</v>
      </c>
      <c r="I12" s="24"/>
      <c r="J12" s="9">
        <v>36.734501541437744</v>
      </c>
      <c r="K12" s="9">
        <v>32.516152428672591</v>
      </c>
      <c r="L12" s="22">
        <v>149.68036753113466</v>
      </c>
      <c r="M12" s="22">
        <v>217.76931461014399</v>
      </c>
      <c r="N12" s="22">
        <v>58325.9927272727</v>
      </c>
      <c r="O12" s="21"/>
      <c r="P12" s="21"/>
      <c r="Q12" s="7" t="s">
        <v>27</v>
      </c>
      <c r="R12" s="41"/>
      <c r="S12" s="41"/>
      <c r="T12" s="41"/>
      <c r="U12" s="41"/>
    </row>
    <row r="13" spans="1:29" x14ac:dyDescent="0.25">
      <c r="B13" s="37">
        <v>305</v>
      </c>
      <c r="C13" s="21"/>
      <c r="D13" s="9">
        <v>36.756980696196266</v>
      </c>
      <c r="E13" s="9">
        <v>39.445999563129291</v>
      </c>
      <c r="F13" s="9">
        <v>245.36414968630137</v>
      </c>
      <c r="G13" s="9">
        <v>263.31417755253796</v>
      </c>
      <c r="H13" s="9">
        <v>14114.580271627054</v>
      </c>
      <c r="I13" s="24"/>
      <c r="J13" s="9">
        <v>36.855338717560883</v>
      </c>
      <c r="K13" s="9">
        <v>32.623113456398492</v>
      </c>
      <c r="L13" s="22">
        <v>149.68036753113455</v>
      </c>
      <c r="M13" s="22">
        <v>217.76931461014394</v>
      </c>
      <c r="N13" s="22">
        <v>58517.854545454589</v>
      </c>
      <c r="O13" s="21"/>
      <c r="P13" s="21"/>
      <c r="Q13" s="39">
        <v>10</v>
      </c>
    </row>
    <row r="14" spans="1:29" x14ac:dyDescent="0.25">
      <c r="B14" s="37">
        <v>306</v>
      </c>
      <c r="C14" s="21"/>
      <c r="D14" s="9">
        <v>36.874525804539921</v>
      </c>
      <c r="E14" s="9">
        <v>39.572369865546001</v>
      </c>
      <c r="F14" s="9">
        <v>245.3443915907896</v>
      </c>
      <c r="G14" s="9">
        <v>263.29447760038028</v>
      </c>
      <c r="H14" s="9">
        <v>14160.90345354604</v>
      </c>
      <c r="I14" s="24"/>
      <c r="J14" s="9">
        <v>36.976175893684022</v>
      </c>
      <c r="K14" s="9">
        <v>32.730074484124373</v>
      </c>
      <c r="L14" s="22">
        <v>149.68036753113461</v>
      </c>
      <c r="M14" s="22">
        <v>217.76931461014385</v>
      </c>
      <c r="N14" s="22">
        <v>58709.716363636326</v>
      </c>
      <c r="O14" s="21"/>
      <c r="P14" s="21"/>
      <c r="Q14" s="39">
        <v>25</v>
      </c>
    </row>
    <row r="15" spans="1:29" x14ac:dyDescent="0.25">
      <c r="B15" s="37">
        <v>307</v>
      </c>
      <c r="C15" s="21"/>
      <c r="D15" s="9">
        <v>36.992921155867812</v>
      </c>
      <c r="E15" s="9">
        <v>39.699779776868333</v>
      </c>
      <c r="F15" s="9">
        <v>245.33040087108947</v>
      </c>
      <c r="G15" s="9">
        <v>263.28180048598813</v>
      </c>
      <c r="H15" s="9">
        <v>14208.220611569624</v>
      </c>
      <c r="I15" s="24"/>
      <c r="J15" s="9">
        <v>37.097013069807204</v>
      </c>
      <c r="K15" s="9">
        <v>32.837035511850274</v>
      </c>
      <c r="L15" s="22">
        <v>149.68036753113461</v>
      </c>
      <c r="M15" s="22">
        <v>217.76931461014394</v>
      </c>
      <c r="N15" s="22">
        <v>58901.578181818179</v>
      </c>
      <c r="O15" s="21"/>
      <c r="P15" s="21"/>
      <c r="Q15" s="39">
        <v>35</v>
      </c>
    </row>
    <row r="16" spans="1:29" x14ac:dyDescent="0.25">
      <c r="B16" s="37">
        <v>308</v>
      </c>
      <c r="C16" s="21"/>
      <c r="D16" s="9">
        <v>37.110686696341617</v>
      </c>
      <c r="E16" s="9">
        <v>39.826419746554741</v>
      </c>
      <c r="F16" s="9">
        <v>245.31233776890352</v>
      </c>
      <c r="G16" s="9">
        <v>263.26411615433904</v>
      </c>
      <c r="H16" s="9">
        <v>14254.80222727583</v>
      </c>
      <c r="I16" s="24"/>
      <c r="J16" s="9">
        <v>37.217850245930329</v>
      </c>
      <c r="K16" s="9">
        <v>32.943996539576176</v>
      </c>
      <c r="L16" s="22">
        <v>149.68036753113458</v>
      </c>
      <c r="M16" s="22">
        <v>217.76931461014391</v>
      </c>
      <c r="N16" s="22">
        <v>59093.440000000039</v>
      </c>
      <c r="O16" s="21"/>
      <c r="P16" s="21"/>
      <c r="Q16" s="39">
        <v>50</v>
      </c>
    </row>
    <row r="17" spans="2:29" ht="15.75" thickBot="1" x14ac:dyDescent="0.3">
      <c r="B17" s="37">
        <v>309</v>
      </c>
      <c r="C17" s="21"/>
      <c r="D17" s="9">
        <v>37.228260493104401</v>
      </c>
      <c r="E17" s="9">
        <v>39.952825365197825</v>
      </c>
      <c r="F17" s="9">
        <v>245.29312820067344</v>
      </c>
      <c r="G17" s="9">
        <v>263.24500216978498</v>
      </c>
      <c r="H17" s="9">
        <v>14301.160198358502</v>
      </c>
      <c r="I17" s="24"/>
      <c r="J17" s="9">
        <v>37.338687422053518</v>
      </c>
      <c r="K17" s="9">
        <v>33.050957567302063</v>
      </c>
      <c r="L17" s="22">
        <v>149.68036753113464</v>
      </c>
      <c r="M17" s="22">
        <v>217.76931461014394</v>
      </c>
      <c r="N17" s="22">
        <v>59285.301818181782</v>
      </c>
      <c r="O17" s="21"/>
      <c r="P17" s="21"/>
      <c r="Q17" s="39">
        <v>75</v>
      </c>
    </row>
    <row r="18" spans="2:29" ht="15.75" thickBot="1" x14ac:dyDescent="0.3">
      <c r="B18" s="37">
        <v>310</v>
      </c>
      <c r="C18" s="21"/>
      <c r="D18" s="9">
        <v>37.347347972940618</v>
      </c>
      <c r="E18" s="9">
        <v>40.081081738254412</v>
      </c>
      <c r="F18" s="9">
        <v>245.28398389256515</v>
      </c>
      <c r="G18" s="9">
        <v>263.2381665923279</v>
      </c>
      <c r="H18" s="9">
        <v>14349.287446907278</v>
      </c>
      <c r="I18" s="24"/>
      <c r="J18" s="9">
        <v>37.459524598176657</v>
      </c>
      <c r="K18" s="9">
        <v>33.157918595027972</v>
      </c>
      <c r="L18" s="22">
        <v>149.68036753113461</v>
      </c>
      <c r="M18" s="22">
        <v>217.76931461014397</v>
      </c>
      <c r="N18" s="22">
        <v>59477.163636363672</v>
      </c>
      <c r="O18" s="21"/>
      <c r="P18" s="21"/>
      <c r="Q18" s="7" t="s">
        <v>30</v>
      </c>
      <c r="R18" s="41"/>
      <c r="S18" s="41"/>
      <c r="T18" s="41"/>
      <c r="U18" s="41"/>
    </row>
    <row r="19" spans="2:29" x14ac:dyDescent="0.25">
      <c r="B19" s="37">
        <v>311</v>
      </c>
      <c r="C19" s="21"/>
      <c r="D19" s="9">
        <v>37.464687135222363</v>
      </c>
      <c r="E19" s="9">
        <v>40.207200646788046</v>
      </c>
      <c r="F19" s="9">
        <v>245.26345298842327</v>
      </c>
      <c r="G19" s="9">
        <v>263.21738201193904</v>
      </c>
      <c r="H19" s="9">
        <v>14395.372074561201</v>
      </c>
      <c r="I19" s="24"/>
      <c r="J19" s="9">
        <v>37.580361774299803</v>
      </c>
      <c r="K19" s="9">
        <v>33.264879622753867</v>
      </c>
      <c r="L19" s="22">
        <v>149.68036753113464</v>
      </c>
      <c r="M19" s="22">
        <v>217.76931461014399</v>
      </c>
      <c r="N19" s="22">
        <v>59669.025454545408</v>
      </c>
      <c r="O19" s="21"/>
      <c r="P19" s="21"/>
      <c r="Q19" s="39">
        <v>10</v>
      </c>
      <c r="R19" s="40"/>
      <c r="S19" s="40"/>
      <c r="T19" s="40"/>
      <c r="U19" s="40"/>
      <c r="V19" s="26"/>
      <c r="W19" s="26"/>
      <c r="X19" s="26"/>
      <c r="Y19" s="26"/>
      <c r="Z19" s="26"/>
      <c r="AA19" s="26"/>
      <c r="AB19" s="26"/>
      <c r="AC19" s="26"/>
    </row>
    <row r="20" spans="2:29" x14ac:dyDescent="0.25">
      <c r="B20" s="37">
        <v>312</v>
      </c>
      <c r="C20" s="21"/>
      <c r="D20" s="9">
        <v>37.582081230940467</v>
      </c>
      <c r="E20" s="9">
        <v>40.333386797543</v>
      </c>
      <c r="F20" s="9">
        <v>245.2434121630329</v>
      </c>
      <c r="G20" s="9">
        <v>263.19716945791237</v>
      </c>
      <c r="H20" s="9">
        <v>14441.521310661894</v>
      </c>
      <c r="I20" s="24"/>
      <c r="J20" s="9">
        <v>37.701198950422963</v>
      </c>
      <c r="K20" s="9">
        <v>33.371840650479761</v>
      </c>
      <c r="L20" s="22">
        <v>149.68036753113472</v>
      </c>
      <c r="M20" s="22">
        <v>217.76931461014405</v>
      </c>
      <c r="N20" s="22">
        <v>59860.887272727268</v>
      </c>
      <c r="O20" s="21"/>
      <c r="P20" s="21"/>
      <c r="Q20" s="39">
        <v>25</v>
      </c>
      <c r="R20" s="39"/>
      <c r="S20" s="39"/>
      <c r="T20" s="39"/>
      <c r="U20" s="39"/>
      <c r="V20" s="26"/>
      <c r="W20" s="26"/>
      <c r="X20" s="26"/>
      <c r="Y20" s="26"/>
      <c r="Z20" s="26"/>
      <c r="AA20" s="26"/>
      <c r="AB20" s="26"/>
      <c r="AC20" s="26"/>
    </row>
    <row r="21" spans="2:29" x14ac:dyDescent="0.25">
      <c r="B21" s="37">
        <v>313</v>
      </c>
      <c r="C21" s="21"/>
      <c r="D21" s="9">
        <v>37.700427608513792</v>
      </c>
      <c r="E21" s="9">
        <v>40.460737319985071</v>
      </c>
      <c r="F21" s="9">
        <v>245.22969369480199</v>
      </c>
      <c r="G21" s="9">
        <v>263.18465993751971</v>
      </c>
      <c r="H21" s="9">
        <v>14488.783799999725</v>
      </c>
      <c r="I21" s="24"/>
      <c r="J21" s="9">
        <v>37.822036126546109</v>
      </c>
      <c r="K21" s="9">
        <v>33.47880167820567</v>
      </c>
      <c r="L21" s="22">
        <v>149.68036753113458</v>
      </c>
      <c r="M21" s="22">
        <v>217.76931461014402</v>
      </c>
      <c r="N21" s="22">
        <v>60052.749090909128</v>
      </c>
      <c r="O21" s="21"/>
      <c r="P21" s="21"/>
      <c r="Q21" s="39">
        <v>35</v>
      </c>
      <c r="R21" s="39"/>
      <c r="S21" s="39"/>
      <c r="T21" s="39"/>
      <c r="U21" s="39"/>
      <c r="V21" s="26"/>
      <c r="W21" s="26"/>
      <c r="X21" s="26"/>
      <c r="Y21" s="26"/>
      <c r="Z21" s="26"/>
      <c r="AA21" s="26"/>
      <c r="AB21" s="26"/>
      <c r="AC21" s="26"/>
    </row>
    <row r="22" spans="2:29" x14ac:dyDescent="0.25">
      <c r="B22" s="37">
        <v>314</v>
      </c>
      <c r="C22" s="21"/>
      <c r="D22" s="9">
        <v>37.818327074656011</v>
      </c>
      <c r="E22" s="9">
        <v>40.587541513887317</v>
      </c>
      <c r="F22" s="9">
        <v>245.21316484188685</v>
      </c>
      <c r="G22" s="9">
        <v>263.16868771388675</v>
      </c>
      <c r="H22" s="9">
        <v>14535.524451882642</v>
      </c>
      <c r="I22" s="24"/>
      <c r="J22" s="9">
        <v>37.942873302669256</v>
      </c>
      <c r="K22" s="9">
        <v>33.58576270593155</v>
      </c>
      <c r="L22" s="22">
        <v>149.68036753113464</v>
      </c>
      <c r="M22" s="22">
        <v>217.76931461014394</v>
      </c>
      <c r="N22" s="22">
        <v>60244.610909090865</v>
      </c>
      <c r="O22" s="21"/>
      <c r="P22" s="21"/>
      <c r="Q22" s="39">
        <v>50</v>
      </c>
      <c r="R22" s="39"/>
      <c r="S22" s="39"/>
      <c r="T22" s="39"/>
      <c r="U22" s="39"/>
      <c r="V22" s="26"/>
      <c r="W22" s="26"/>
      <c r="X22" s="26"/>
      <c r="Y22" s="26"/>
      <c r="Z22" s="26"/>
      <c r="AA22" s="26"/>
      <c r="AB22" s="26"/>
      <c r="AC22" s="26"/>
    </row>
    <row r="23" spans="2:29" x14ac:dyDescent="0.25">
      <c r="B23" s="37">
        <v>315</v>
      </c>
      <c r="C23" s="21"/>
      <c r="D23" s="9">
        <v>37.937085242808834</v>
      </c>
      <c r="E23" s="9">
        <v>40.715395669380783</v>
      </c>
      <c r="F23" s="9">
        <v>245.20229106263091</v>
      </c>
      <c r="G23" s="9">
        <v>263.15960321559265</v>
      </c>
      <c r="H23" s="9">
        <v>14583.269019631174</v>
      </c>
      <c r="I23" s="24"/>
      <c r="J23" s="9">
        <v>38.063710478792395</v>
      </c>
      <c r="K23" s="9">
        <v>33.692723733657452</v>
      </c>
      <c r="L23" s="22">
        <v>149.68036753113469</v>
      </c>
      <c r="M23" s="22">
        <v>217.76931461014394</v>
      </c>
      <c r="N23" s="22">
        <v>60436.472727272761</v>
      </c>
      <c r="O23" s="21"/>
      <c r="P23" s="21"/>
      <c r="Q23" s="39">
        <v>75</v>
      </c>
      <c r="R23" s="39"/>
      <c r="S23" s="39"/>
      <c r="T23" s="39"/>
      <c r="U23" s="39"/>
      <c r="V23" s="26"/>
      <c r="W23" s="26"/>
      <c r="X23" s="26"/>
      <c r="Y23" s="26"/>
      <c r="Z23" s="26"/>
      <c r="AA23" s="26"/>
      <c r="AB23" s="26"/>
      <c r="AC23" s="26"/>
    </row>
    <row r="24" spans="2:29" x14ac:dyDescent="0.25">
      <c r="B24" s="37">
        <v>316</v>
      </c>
      <c r="C24" s="21"/>
      <c r="D24" s="9">
        <v>38.054056883576315</v>
      </c>
      <c r="E24" s="9">
        <v>40.841065629053951</v>
      </c>
      <c r="F24" s="9">
        <v>245.17997561740208</v>
      </c>
      <c r="G24" s="9">
        <v>263.13650357320603</v>
      </c>
      <c r="H24" s="9">
        <v>14628.926237560121</v>
      </c>
      <c r="I24" s="24"/>
      <c r="J24" s="9">
        <v>38.184547654915555</v>
      </c>
      <c r="K24" s="9">
        <v>33.799684761383347</v>
      </c>
      <c r="L24" s="22">
        <v>149.68036753113464</v>
      </c>
      <c r="M24" s="22">
        <v>217.76931461014394</v>
      </c>
      <c r="N24" s="22">
        <v>60628.334545454491</v>
      </c>
      <c r="O24" s="21"/>
    </row>
    <row r="25" spans="2:29" x14ac:dyDescent="0.25">
      <c r="B25" s="37">
        <v>317</v>
      </c>
      <c r="C25" s="21"/>
      <c r="D25" s="9">
        <v>38.172053084439426</v>
      </c>
      <c r="E25" s="9">
        <v>40.967988334758076</v>
      </c>
      <c r="F25" s="9">
        <v>245.16438131814365</v>
      </c>
      <c r="G25" s="9">
        <v>263.12159557470102</v>
      </c>
      <c r="H25" s="9">
        <v>14675.781196695074</v>
      </c>
      <c r="I25" s="24"/>
      <c r="J25" s="9">
        <v>38.305384831038694</v>
      </c>
      <c r="K25" s="9">
        <v>33.906645789109248</v>
      </c>
      <c r="L25" s="22">
        <v>149.68036753113466</v>
      </c>
      <c r="M25" s="22">
        <v>217.76931461014402</v>
      </c>
      <c r="N25" s="22">
        <v>60820.196363636351</v>
      </c>
      <c r="O25" s="21"/>
    </row>
    <row r="26" spans="2:29" x14ac:dyDescent="0.25">
      <c r="B26" s="37">
        <v>318</v>
      </c>
      <c r="C26" s="21"/>
      <c r="D26" s="9">
        <v>38.290712346099504</v>
      </c>
      <c r="E26" s="9">
        <v>41.095721806677844</v>
      </c>
      <c r="F26" s="9">
        <v>245.15313028834913</v>
      </c>
      <c r="G26" s="9">
        <v>263.11197220107374</v>
      </c>
      <c r="H26" s="9">
        <v>14723.411457191592</v>
      </c>
      <c r="I26" s="24"/>
      <c r="J26" s="9">
        <v>38.426222007161833</v>
      </c>
      <c r="K26" s="9">
        <v>34.013606816835136</v>
      </c>
      <c r="L26" s="22">
        <v>149.68036753113461</v>
      </c>
      <c r="M26" s="22">
        <v>217.76931461014391</v>
      </c>
      <c r="N26" s="22">
        <v>61012.058181818211</v>
      </c>
      <c r="O26" s="21"/>
    </row>
    <row r="27" spans="2:29" x14ac:dyDescent="0.25">
      <c r="B27" s="37">
        <v>319</v>
      </c>
      <c r="C27" s="21"/>
      <c r="D27" s="9">
        <v>38.408116702270227</v>
      </c>
      <c r="E27" s="9">
        <v>41.221921058374171</v>
      </c>
      <c r="F27" s="9">
        <v>245.13394055524441</v>
      </c>
      <c r="G27" s="9">
        <v>263.09261723575196</v>
      </c>
      <c r="H27" s="9">
        <v>14769.575602933872</v>
      </c>
      <c r="I27" s="24"/>
      <c r="J27" s="9">
        <v>38.547059183285029</v>
      </c>
      <c r="K27" s="9">
        <v>34.120567844561045</v>
      </c>
      <c r="L27" s="22">
        <v>149.68036753113461</v>
      </c>
      <c r="M27" s="22">
        <v>217.76931461014402</v>
      </c>
      <c r="N27" s="22">
        <v>61203.919999999947</v>
      </c>
      <c r="O27" s="21"/>
    </row>
    <row r="28" spans="2:29" x14ac:dyDescent="0.25">
      <c r="B28" s="37">
        <v>320</v>
      </c>
      <c r="C28" s="21"/>
      <c r="D28" s="9">
        <v>38.525686560226568</v>
      </c>
      <c r="E28" s="9">
        <v>41.348322738210797</v>
      </c>
      <c r="F28" s="9">
        <v>245.11592374694297</v>
      </c>
      <c r="G28" s="9">
        <v>263.07467116826541</v>
      </c>
      <c r="H28" s="9">
        <v>14815.933574016539</v>
      </c>
      <c r="I28" s="24"/>
      <c r="J28" s="9">
        <v>38.667896359408161</v>
      </c>
      <c r="K28" s="9">
        <v>34.227528872286939</v>
      </c>
      <c r="L28" s="22">
        <v>149.68036753113458</v>
      </c>
      <c r="M28" s="22">
        <v>217.76931461014397</v>
      </c>
      <c r="N28" s="22">
        <v>61395.781818181844</v>
      </c>
      <c r="O28" s="21"/>
    </row>
    <row r="29" spans="2:29" x14ac:dyDescent="0.25">
      <c r="B29" s="37">
        <v>321</v>
      </c>
      <c r="C29" s="21"/>
      <c r="D29" s="9">
        <v>38.644991130802431</v>
      </c>
      <c r="E29" s="9">
        <v>41.476845437146629</v>
      </c>
      <c r="F29" s="9">
        <v>245.1090217497827</v>
      </c>
      <c r="G29" s="9">
        <v>263.07028965165796</v>
      </c>
      <c r="H29" s="9">
        <v>14864.319256352503</v>
      </c>
      <c r="I29" s="24"/>
      <c r="J29" s="9">
        <v>38.788733535531335</v>
      </c>
      <c r="K29" s="9">
        <v>34.334489900012827</v>
      </c>
      <c r="L29" s="22">
        <v>149.68036753113466</v>
      </c>
      <c r="M29" s="22">
        <v>217.76931461014399</v>
      </c>
      <c r="N29" s="22">
        <v>61587.643636363573</v>
      </c>
      <c r="O29" s="21"/>
    </row>
    <row r="30" spans="2:29" x14ac:dyDescent="0.25">
      <c r="B30" s="37">
        <v>322</v>
      </c>
      <c r="C30" s="21"/>
      <c r="D30" s="9">
        <v>38.762105245409948</v>
      </c>
      <c r="E30" s="9">
        <v>41.602690062866493</v>
      </c>
      <c r="F30" s="9">
        <v>245.08831262218263</v>
      </c>
      <c r="G30" s="9">
        <v>263.04900220193798</v>
      </c>
      <c r="H30" s="9">
        <v>14910.145450219239</v>
      </c>
      <c r="I30" s="24"/>
      <c r="J30" s="9">
        <v>38.909570711654467</v>
      </c>
      <c r="K30" s="9">
        <v>34.441450927738735</v>
      </c>
      <c r="L30" s="22">
        <v>149.68036753113461</v>
      </c>
      <c r="M30" s="22">
        <v>217.76931461014402</v>
      </c>
      <c r="N30" s="22">
        <v>61779.50545454544</v>
      </c>
      <c r="O30" s="21"/>
    </row>
    <row r="31" spans="2:29" x14ac:dyDescent="0.25">
      <c r="B31" s="37">
        <v>323</v>
      </c>
      <c r="C31" s="21"/>
      <c r="D31" s="9">
        <v>38.879674037311418</v>
      </c>
      <c r="E31" s="9">
        <v>41.729090676648198</v>
      </c>
      <c r="F31" s="9">
        <v>245.07059769593539</v>
      </c>
      <c r="G31" s="9">
        <v>263.03135112758366</v>
      </c>
      <c r="H31" s="9">
        <v>14956.503421301912</v>
      </c>
      <c r="I31" s="24"/>
      <c r="J31" s="9">
        <v>39.030407887777613</v>
      </c>
      <c r="K31" s="9">
        <v>34.548411955464616</v>
      </c>
      <c r="L31" s="22">
        <v>149.68036753113464</v>
      </c>
      <c r="M31" s="22">
        <v>217.76931461014388</v>
      </c>
      <c r="N31" s="22">
        <v>61971.367272727301</v>
      </c>
      <c r="O31" s="21"/>
    </row>
    <row r="32" spans="2:29" x14ac:dyDescent="0.25">
      <c r="B32" s="37">
        <v>324</v>
      </c>
      <c r="C32" s="21"/>
      <c r="D32" s="9">
        <v>38.998195043510101</v>
      </c>
      <c r="E32" s="9">
        <v>41.856655594559186</v>
      </c>
      <c r="F32" s="9">
        <v>245.0589756969928</v>
      </c>
      <c r="G32" s="9">
        <v>263.02112532799021</v>
      </c>
      <c r="H32" s="9">
        <v>15003.974645621691</v>
      </c>
      <c r="I32" s="24"/>
      <c r="J32" s="9">
        <v>39.151245063900753</v>
      </c>
      <c r="K32" s="9">
        <v>34.655372983190524</v>
      </c>
      <c r="L32" s="22">
        <v>149.68036753113461</v>
      </c>
      <c r="M32" s="22">
        <v>217.76931461014394</v>
      </c>
      <c r="N32" s="22">
        <v>62163.229090909066</v>
      </c>
      <c r="O32" s="21"/>
    </row>
    <row r="33" spans="2:15" x14ac:dyDescent="0.25">
      <c r="B33" s="37">
        <v>325</v>
      </c>
      <c r="C33" s="21"/>
      <c r="D33" s="9">
        <v>39.115733358656875</v>
      </c>
      <c r="E33" s="9">
        <v>41.983019103778986</v>
      </c>
      <c r="F33" s="9">
        <v>245.04126913091852</v>
      </c>
      <c r="G33" s="9">
        <v>263.0034362083822</v>
      </c>
      <c r="H33" s="9">
        <v>15050.29782754068</v>
      </c>
      <c r="I33" s="24"/>
      <c r="J33" s="9">
        <v>39.272082240023899</v>
      </c>
      <c r="K33" s="9">
        <v>34.762334010916426</v>
      </c>
      <c r="L33" s="22">
        <v>149.68036753113466</v>
      </c>
      <c r="M33" s="22">
        <v>217.76931461014402</v>
      </c>
      <c r="N33" s="22">
        <v>62355.090909090934</v>
      </c>
      <c r="O33" s="21"/>
    </row>
    <row r="34" spans="2:15" x14ac:dyDescent="0.25">
      <c r="B34" s="37">
        <v>326</v>
      </c>
      <c r="C34" s="21"/>
      <c r="D34" s="9">
        <v>39.233360625204234</v>
      </c>
      <c r="E34" s="9">
        <v>42.109491447821121</v>
      </c>
      <c r="F34" s="9">
        <v>245.02422672253715</v>
      </c>
      <c r="G34" s="9">
        <v>262.98653531742792</v>
      </c>
      <c r="H34" s="9">
        <v>15096.725376950688</v>
      </c>
      <c r="I34" s="24"/>
      <c r="J34" s="9">
        <v>39.392919416147059</v>
      </c>
      <c r="K34" s="9">
        <v>34.869295038642321</v>
      </c>
      <c r="L34" s="22">
        <v>149.68036753113461</v>
      </c>
      <c r="M34" s="22">
        <v>217.76931461014394</v>
      </c>
      <c r="N34" s="22">
        <v>62546.952727272801</v>
      </c>
      <c r="O34" s="21"/>
    </row>
    <row r="35" spans="2:15" x14ac:dyDescent="0.25">
      <c r="B35" s="37">
        <v>327</v>
      </c>
      <c r="C35" s="21"/>
      <c r="D35" s="9">
        <v>39.351455309107195</v>
      </c>
      <c r="E35" s="9">
        <v>42.236535360475663</v>
      </c>
      <c r="F35" s="9">
        <v>245.01019878500128</v>
      </c>
      <c r="G35" s="9">
        <v>262.97329649876838</v>
      </c>
      <c r="H35" s="9">
        <v>15143.699613218183</v>
      </c>
      <c r="I35" s="24"/>
      <c r="J35" s="9">
        <v>39.513756592270191</v>
      </c>
      <c r="K35" s="9">
        <v>34.976256066368208</v>
      </c>
      <c r="L35" s="22">
        <v>149.68036753113469</v>
      </c>
      <c r="M35" s="22">
        <v>217.76931461014391</v>
      </c>
      <c r="N35" s="22">
        <v>62738.814545454523</v>
      </c>
      <c r="O35" s="21"/>
    </row>
    <row r="36" spans="2:15" x14ac:dyDescent="0.25">
      <c r="B36" s="37">
        <v>328</v>
      </c>
      <c r="C36" s="21"/>
      <c r="D36" s="9">
        <v>39.470230022009702</v>
      </c>
      <c r="E36" s="9">
        <v>42.364410794866842</v>
      </c>
      <c r="F36" s="9">
        <v>245.00047747459072</v>
      </c>
      <c r="G36" s="9">
        <v>262.96529984457391</v>
      </c>
      <c r="H36" s="9">
        <v>15191.469030369319</v>
      </c>
      <c r="I36" s="24"/>
      <c r="J36" s="9">
        <v>39.63459376839333</v>
      </c>
      <c r="K36" s="9">
        <v>35.083217094094103</v>
      </c>
      <c r="L36" s="22">
        <v>149.68036753113466</v>
      </c>
      <c r="M36" s="22">
        <v>217.76931461014394</v>
      </c>
      <c r="N36" s="22">
        <v>62930.67636363639</v>
      </c>
      <c r="O36" s="21"/>
    </row>
    <row r="37" spans="2:15" x14ac:dyDescent="0.25">
      <c r="B37" s="37">
        <v>329</v>
      </c>
      <c r="C37" s="21"/>
      <c r="D37" s="9">
        <v>39.587868982483869</v>
      </c>
      <c r="E37" s="9">
        <v>42.490897673324646</v>
      </c>
      <c r="F37" s="9">
        <v>244.98378682107733</v>
      </c>
      <c r="G37" s="9">
        <v>262.94875892521065</v>
      </c>
      <c r="H37" s="9">
        <v>15237.911489420887</v>
      </c>
      <c r="I37" s="24"/>
      <c r="J37" s="9">
        <v>39.75543094451654</v>
      </c>
      <c r="K37" s="9">
        <v>35.190178121820004</v>
      </c>
      <c r="L37" s="22">
        <v>149.68036753113464</v>
      </c>
      <c r="M37" s="22">
        <v>217.76931461014399</v>
      </c>
      <c r="N37" s="22">
        <v>63122.538181818149</v>
      </c>
      <c r="O37" s="21"/>
    </row>
    <row r="38" spans="2:15" x14ac:dyDescent="0.25">
      <c r="B38" s="37">
        <v>330</v>
      </c>
      <c r="D38" s="9">
        <v>39.705860538316777</v>
      </c>
      <c r="E38" s="9">
        <v>42.617815733998555</v>
      </c>
      <c r="F38" s="9">
        <v>244.96937269621313</v>
      </c>
      <c r="G38" s="9">
        <v>262.93497847668118</v>
      </c>
      <c r="H38" s="9">
        <v>15284.766448555813</v>
      </c>
      <c r="I38" s="24"/>
      <c r="J38" s="9">
        <v>39.876268120639686</v>
      </c>
      <c r="K38" s="9">
        <v>35.297139149545906</v>
      </c>
      <c r="L38" s="22">
        <v>149.68036753113464</v>
      </c>
      <c r="M38" s="22">
        <v>217.76931461014397</v>
      </c>
      <c r="N38" s="22">
        <v>63314.400000000016</v>
      </c>
    </row>
    <row r="39" spans="2:15" x14ac:dyDescent="0.25">
      <c r="B39" s="37">
        <v>331</v>
      </c>
      <c r="D39" s="9">
        <v>39.823069311287682</v>
      </c>
      <c r="E39" s="9">
        <v>42.743776795162738</v>
      </c>
      <c r="F39" s="9">
        <v>244.95023079724126</v>
      </c>
      <c r="G39" s="9">
        <v>262.91539482500843</v>
      </c>
      <c r="H39" s="9">
        <v>15330.706949674583</v>
      </c>
      <c r="I39" s="24"/>
      <c r="J39" s="9">
        <v>39.99710529676284</v>
      </c>
      <c r="K39" s="9">
        <v>35.4041001772718</v>
      </c>
      <c r="L39" s="22">
        <v>149.68036753113464</v>
      </c>
      <c r="M39" s="22">
        <v>217.76931461014399</v>
      </c>
      <c r="N39" s="22">
        <v>63506.261818181883</v>
      </c>
    </row>
    <row r="40" spans="2:15" x14ac:dyDescent="0.25">
      <c r="B40" s="37">
        <v>332</v>
      </c>
      <c r="D40" s="9">
        <v>39.941944642025881</v>
      </c>
      <c r="E40" s="9">
        <v>42.871775571300169</v>
      </c>
      <c r="F40" s="9">
        <v>244.94142426997206</v>
      </c>
      <c r="G40" s="9">
        <v>262.90842530405746</v>
      </c>
      <c r="H40" s="9">
        <v>15378.595643958264</v>
      </c>
      <c r="I40" s="24"/>
      <c r="J40" s="9">
        <v>40.117942472885979</v>
      </c>
      <c r="K40" s="9">
        <v>35.511061204997695</v>
      </c>
      <c r="L40" s="22">
        <v>149.68036753113464</v>
      </c>
      <c r="M40" s="22">
        <v>217.76931461014394</v>
      </c>
      <c r="N40" s="22">
        <v>63698.123636363605</v>
      </c>
    </row>
    <row r="41" spans="2:15" x14ac:dyDescent="0.25">
      <c r="B41" s="37">
        <v>333</v>
      </c>
      <c r="D41" s="9">
        <v>40.059480141824551</v>
      </c>
      <c r="E41" s="9">
        <v>42.998136265171915</v>
      </c>
      <c r="F41" s="9">
        <v>244.92447888105914</v>
      </c>
      <c r="G41" s="9">
        <v>262.89148237369869</v>
      </c>
      <c r="H41" s="9">
        <v>15424.918825877283</v>
      </c>
      <c r="I41" s="24"/>
      <c r="J41" s="9">
        <v>40.238779649009111</v>
      </c>
      <c r="K41" s="9">
        <v>35.61802223272359</v>
      </c>
      <c r="L41" s="22">
        <v>149.68036753113464</v>
      </c>
      <c r="M41" s="22">
        <v>217.76931461014391</v>
      </c>
      <c r="N41" s="22">
        <v>63889.985454545473</v>
      </c>
    </row>
    <row r="42" spans="2:15" x14ac:dyDescent="0.25">
      <c r="B42" s="37">
        <v>334</v>
      </c>
      <c r="D42" s="9">
        <v>40.177045060028632</v>
      </c>
      <c r="E42" s="9">
        <v>43.124533005256261</v>
      </c>
      <c r="F42" s="9">
        <v>244.90781428775458</v>
      </c>
      <c r="G42" s="9">
        <v>262.87486062544974</v>
      </c>
      <c r="H42" s="9">
        <v>15471.276796959952</v>
      </c>
      <c r="I42" s="24"/>
      <c r="J42" s="9">
        <v>40.359616825132264</v>
      </c>
      <c r="K42" s="9">
        <v>35.724983260449491</v>
      </c>
      <c r="L42" s="22">
        <v>149.68036753113461</v>
      </c>
      <c r="M42" s="22">
        <v>217.76931461014394</v>
      </c>
      <c r="N42" s="22">
        <v>64081.847272727231</v>
      </c>
    </row>
    <row r="43" spans="2:15" x14ac:dyDescent="0.25">
      <c r="B43" s="37">
        <v>335</v>
      </c>
      <c r="D43" s="9">
        <v>40.29556212699439</v>
      </c>
      <c r="E43" s="9">
        <v>43.252093983934323</v>
      </c>
      <c r="F43" s="9">
        <v>244.89703588654709</v>
      </c>
      <c r="G43" s="9">
        <v>262.86541379344544</v>
      </c>
      <c r="H43" s="9">
        <v>15518.748021279735</v>
      </c>
      <c r="I43" s="24"/>
      <c r="J43" s="9">
        <v>40.480454001255403</v>
      </c>
      <c r="K43" s="9">
        <v>35.8319442881754</v>
      </c>
      <c r="L43" s="22">
        <v>149.68036753113461</v>
      </c>
      <c r="M43" s="22">
        <v>217.76931461014402</v>
      </c>
      <c r="N43" s="22">
        <v>64273.709090909098</v>
      </c>
    </row>
    <row r="44" spans="2:15" x14ac:dyDescent="0.25">
      <c r="B44" s="37">
        <v>336</v>
      </c>
      <c r="D44" s="9">
        <v>40.41354305889854</v>
      </c>
      <c r="E44" s="9">
        <v>43.378999527020227</v>
      </c>
      <c r="F44" s="9">
        <v>244.88307296911236</v>
      </c>
      <c r="G44" s="9">
        <v>262.85205162588153</v>
      </c>
      <c r="H44" s="9">
        <v>15565.593040653635</v>
      </c>
      <c r="I44" s="24"/>
      <c r="J44" s="9">
        <v>40.601291177378549</v>
      </c>
      <c r="K44" s="9">
        <v>35.93890531590128</v>
      </c>
      <c r="L44" s="22">
        <v>149.68036753113466</v>
      </c>
      <c r="M44" s="22">
        <v>217.76931461014391</v>
      </c>
      <c r="N44" s="22">
        <v>64465.570909090966</v>
      </c>
    </row>
    <row r="45" spans="2:15" x14ac:dyDescent="0.25">
      <c r="B45" s="37">
        <v>337</v>
      </c>
      <c r="D45" s="9">
        <v>40.530486112213431</v>
      </c>
      <c r="E45" s="9">
        <v>43.504636165092798</v>
      </c>
      <c r="F45" s="9">
        <v>244.86292262561048</v>
      </c>
      <c r="G45" s="9">
        <v>262.8311027322809</v>
      </c>
      <c r="H45" s="9">
        <v>15611.225409179982</v>
      </c>
      <c r="I45" s="24"/>
      <c r="J45" s="9">
        <v>40.722128353501695</v>
      </c>
      <c r="K45" s="9">
        <v>36.045866343627182</v>
      </c>
      <c r="L45" s="22">
        <v>149.68036753113469</v>
      </c>
      <c r="M45" s="22">
        <v>217.76931461014402</v>
      </c>
      <c r="N45" s="22">
        <v>64657.432727272695</v>
      </c>
    </row>
    <row r="46" spans="2:15" x14ac:dyDescent="0.25">
      <c r="B46" s="37">
        <v>338</v>
      </c>
      <c r="D46" s="9">
        <v>40.648810769754881</v>
      </c>
      <c r="E46" s="9">
        <v>43.631962127014148</v>
      </c>
      <c r="F46" s="9">
        <v>244.85121371340355</v>
      </c>
      <c r="G46" s="9">
        <v>262.82045356775126</v>
      </c>
      <c r="H46" s="9">
        <v>15658.472988876227</v>
      </c>
      <c r="I46" s="24"/>
      <c r="J46" s="9">
        <v>40.842965529624912</v>
      </c>
      <c r="K46" s="9">
        <v>36.152827371353105</v>
      </c>
      <c r="L46" s="22">
        <v>149.68036753113466</v>
      </c>
      <c r="M46" s="22">
        <v>217.76931461014411</v>
      </c>
      <c r="N46" s="22">
        <v>64849.294545454592</v>
      </c>
    </row>
    <row r="47" spans="2:15" x14ac:dyDescent="0.25">
      <c r="B47" s="37">
        <v>339</v>
      </c>
      <c r="D47" s="9">
        <v>40.767760130132935</v>
      </c>
      <c r="E47" s="9">
        <v>43.760051975724394</v>
      </c>
      <c r="F47" s="9">
        <v>244.8433257254008</v>
      </c>
      <c r="G47" s="9">
        <v>262.81445498727277</v>
      </c>
      <c r="H47" s="9">
        <v>15706.451141009316</v>
      </c>
      <c r="I47" s="24"/>
      <c r="J47" s="9">
        <v>40.963802705748051</v>
      </c>
      <c r="K47" s="9">
        <v>36.259788399078964</v>
      </c>
      <c r="L47" s="22">
        <v>149.68036753113464</v>
      </c>
      <c r="M47" s="22">
        <v>217.76931461014391</v>
      </c>
      <c r="N47" s="22">
        <v>65041.156363636313</v>
      </c>
    </row>
    <row r="48" spans="2:15" x14ac:dyDescent="0.25">
      <c r="B48" s="37">
        <v>340</v>
      </c>
      <c r="D48" s="9">
        <v>40.884455528203063</v>
      </c>
      <c r="E48" s="9">
        <v>43.885386042434995</v>
      </c>
      <c r="F48" s="9">
        <v>244.82198708755843</v>
      </c>
      <c r="G48" s="9">
        <v>262.79198967446195</v>
      </c>
      <c r="H48" s="9">
        <v>15751.795256465346</v>
      </c>
      <c r="I48" s="24"/>
      <c r="J48" s="9">
        <v>41.084639881871183</v>
      </c>
      <c r="K48" s="9">
        <v>36.366749426804887</v>
      </c>
      <c r="L48" s="22">
        <v>149.68036753113466</v>
      </c>
      <c r="M48" s="22">
        <v>217.76931461014411</v>
      </c>
      <c r="N48" s="22">
        <v>65233.018181818181</v>
      </c>
    </row>
    <row r="49" spans="2:32" x14ac:dyDescent="0.25">
      <c r="B49" s="37">
        <v>341</v>
      </c>
      <c r="D49" s="9">
        <v>41.002779125736183</v>
      </c>
      <c r="E49" s="9">
        <v>44.012710944348065</v>
      </c>
      <c r="F49" s="9">
        <v>244.81049490300774</v>
      </c>
      <c r="G49" s="9">
        <v>262.78154256977865</v>
      </c>
      <c r="H49" s="9">
        <v>15799.042836161596</v>
      </c>
      <c r="I49" s="24"/>
      <c r="J49" s="9">
        <v>41.205477057994337</v>
      </c>
      <c r="K49" s="9">
        <v>36.473710454530767</v>
      </c>
      <c r="L49" s="22">
        <v>149.68036753113464</v>
      </c>
      <c r="M49" s="22">
        <v>217.76931461014391</v>
      </c>
      <c r="N49" s="22">
        <v>65424.880000000048</v>
      </c>
    </row>
    <row r="50" spans="2:32" x14ac:dyDescent="0.25">
      <c r="B50" s="37">
        <v>342</v>
      </c>
      <c r="D50" s="9">
        <v>41.120766459167463</v>
      </c>
      <c r="E50" s="9">
        <v>44.139624782620324</v>
      </c>
      <c r="F50" s="9">
        <v>244.79706810194051</v>
      </c>
      <c r="G50" s="9">
        <v>262.76870944598568</v>
      </c>
      <c r="H50" s="9">
        <v>15845.897795296549</v>
      </c>
      <c r="I50" s="24"/>
      <c r="J50" s="9">
        <v>41.326314234117469</v>
      </c>
      <c r="K50" s="9">
        <v>36.580671482256662</v>
      </c>
      <c r="L50" s="22">
        <v>149.68036753113469</v>
      </c>
      <c r="M50" s="22">
        <v>217.76931461014399</v>
      </c>
      <c r="N50" s="22">
        <v>65616.741818181777</v>
      </c>
    </row>
    <row r="51" spans="2:32" x14ac:dyDescent="0.25">
      <c r="B51" s="37">
        <v>343</v>
      </c>
      <c r="D51" s="9">
        <v>41.239280689032356</v>
      </c>
      <c r="E51" s="9">
        <v>44.267182924197478</v>
      </c>
      <c r="F51" s="9">
        <v>244.78684712681647</v>
      </c>
      <c r="G51" s="9">
        <v>262.75977558653699</v>
      </c>
      <c r="H51" s="9">
        <v>15893.369019616306</v>
      </c>
      <c r="I51" s="24"/>
      <c r="J51" s="9">
        <v>41.447151410240622</v>
      </c>
      <c r="K51" s="9">
        <v>36.687632509982556</v>
      </c>
      <c r="L51" s="22">
        <v>149.68036753113469</v>
      </c>
      <c r="M51" s="22">
        <v>217.76931461014399</v>
      </c>
      <c r="N51" s="22">
        <v>65808.603636363681</v>
      </c>
    </row>
    <row r="52" spans="2:32" x14ac:dyDescent="0.25">
      <c r="B52" s="37">
        <v>344</v>
      </c>
      <c r="D52" s="9">
        <v>41.356812359728778</v>
      </c>
      <c r="E52" s="9">
        <v>44.393539788966926</v>
      </c>
      <c r="F52" s="9">
        <v>244.7708702858352</v>
      </c>
      <c r="G52" s="9">
        <v>262.74378389460452</v>
      </c>
      <c r="H52" s="9">
        <v>15939.692201535321</v>
      </c>
      <c r="I52" s="24"/>
      <c r="J52" s="9">
        <v>41.567988586363768</v>
      </c>
      <c r="K52" s="9">
        <v>36.794593537708444</v>
      </c>
      <c r="L52" s="22">
        <v>149.68036753113464</v>
      </c>
      <c r="M52" s="22">
        <v>217.76931461014391</v>
      </c>
      <c r="N52" s="22">
        <v>66000.46545454541</v>
      </c>
    </row>
    <row r="53" spans="2:32" x14ac:dyDescent="0.25">
      <c r="B53" s="37">
        <v>345</v>
      </c>
      <c r="D53" s="9">
        <v>41.474373450714815</v>
      </c>
      <c r="E53" s="9">
        <v>44.519932701833291</v>
      </c>
      <c r="F53" s="9">
        <v>244.75515968390772</v>
      </c>
      <c r="G53" s="9">
        <v>262.72809764088748</v>
      </c>
      <c r="H53" s="9">
        <v>15986.050172617995</v>
      </c>
      <c r="I53" s="24"/>
      <c r="J53" s="9">
        <v>41.688825762486907</v>
      </c>
      <c r="K53" s="9">
        <v>36.901554565434338</v>
      </c>
      <c r="L53" s="22">
        <v>149.68036753113472</v>
      </c>
      <c r="M53" s="22">
        <v>217.76931461014394</v>
      </c>
      <c r="N53" s="22">
        <v>66192.327272727256</v>
      </c>
    </row>
    <row r="54" spans="2:32" x14ac:dyDescent="0.25">
      <c r="B54" s="37">
        <v>346</v>
      </c>
      <c r="D54" s="9">
        <v>41.593303310971095</v>
      </c>
      <c r="E54" s="9">
        <v>44.647999263103301</v>
      </c>
      <c r="F54" s="9">
        <v>244.74759414765666</v>
      </c>
      <c r="G54" s="9">
        <v>262.72235031326613</v>
      </c>
      <c r="H54" s="9">
        <v>16034.008445229008</v>
      </c>
      <c r="I54" s="24"/>
      <c r="J54" s="9">
        <v>41.809662938610053</v>
      </c>
      <c r="K54" s="9">
        <v>37.008515593160254</v>
      </c>
      <c r="L54" s="22">
        <v>149.68036753113466</v>
      </c>
      <c r="M54" s="22">
        <v>217.76931461014402</v>
      </c>
      <c r="N54" s="22">
        <v>66384.189090909131</v>
      </c>
      <c r="AD54" s="26"/>
    </row>
    <row r="55" spans="2:32" x14ac:dyDescent="0.25">
      <c r="B55" s="37">
        <v>347</v>
      </c>
      <c r="D55" s="9">
        <v>41.71086370672456</v>
      </c>
      <c r="E55" s="9">
        <v>44.774391480737044</v>
      </c>
      <c r="F55" s="9">
        <v>244.73203709578743</v>
      </c>
      <c r="G55" s="9">
        <v>262.70681215930944</v>
      </c>
      <c r="H55" s="9">
        <v>16080.366416311685</v>
      </c>
      <c r="I55" s="24"/>
      <c r="J55" s="9">
        <v>41.930500114733192</v>
      </c>
      <c r="K55" s="9">
        <v>37.115476620886135</v>
      </c>
      <c r="L55" s="22">
        <v>149.68036753113466</v>
      </c>
      <c r="M55" s="22">
        <v>217.76931461014397</v>
      </c>
      <c r="N55" s="22">
        <v>66576.05090909086</v>
      </c>
    </row>
    <row r="56" spans="2:32" x14ac:dyDescent="0.25">
      <c r="B56" s="37">
        <v>348</v>
      </c>
      <c r="D56" s="9">
        <v>41.828338722999845</v>
      </c>
      <c r="E56" s="9">
        <v>44.900679382300517</v>
      </c>
      <c r="F56" s="9">
        <v>244.71606994090234</v>
      </c>
      <c r="G56" s="9">
        <v>262.69075300547945</v>
      </c>
      <c r="H56" s="9">
        <v>16126.624989783899</v>
      </c>
      <c r="I56" s="24"/>
      <c r="J56" s="9">
        <v>42.051337290856416</v>
      </c>
      <c r="K56" s="9">
        <v>37.222437648612043</v>
      </c>
      <c r="L56" s="22">
        <v>149.68036753113466</v>
      </c>
      <c r="M56" s="22">
        <v>217.76931461014397</v>
      </c>
      <c r="N56" s="22">
        <v>66767.912727272764</v>
      </c>
    </row>
    <row r="57" spans="2:32" x14ac:dyDescent="0.25">
      <c r="B57" s="37">
        <v>349</v>
      </c>
      <c r="D57" s="9">
        <v>41.946123780854755</v>
      </c>
      <c r="E57" s="9">
        <v>45.027346444004849</v>
      </c>
      <c r="F57" s="9">
        <v>244.70200298455799</v>
      </c>
      <c r="G57" s="9">
        <v>262.67699779583967</v>
      </c>
      <c r="H57" s="9">
        <v>16173.246364534265</v>
      </c>
      <c r="I57" s="24"/>
      <c r="J57" s="9">
        <v>42.172174466979563</v>
      </c>
      <c r="K57" s="9">
        <v>37.329398676337938</v>
      </c>
      <c r="L57" s="22">
        <v>149.68036753113466</v>
      </c>
      <c r="M57" s="22">
        <v>217.76931461014397</v>
      </c>
      <c r="N57" s="22">
        <v>66959.774545454493</v>
      </c>
      <c r="P57" s="28"/>
    </row>
    <row r="58" spans="2:32" x14ac:dyDescent="0.25">
      <c r="B58" s="37">
        <v>350</v>
      </c>
      <c r="D58" s="9">
        <v>42.065069232157306</v>
      </c>
      <c r="E58" s="9">
        <v>45.155432383639628</v>
      </c>
      <c r="F58" s="9">
        <v>244.69476648181558</v>
      </c>
      <c r="G58" s="9">
        <v>262.67157487650826</v>
      </c>
      <c r="H58" s="9">
        <v>16221.224516667358</v>
      </c>
      <c r="I58" s="24"/>
      <c r="J58" s="9">
        <v>42.293011643102709</v>
      </c>
      <c r="K58" s="9">
        <v>37.436359704063833</v>
      </c>
      <c r="L58" s="22">
        <v>149.68036753113466</v>
      </c>
      <c r="M58" s="22">
        <v>217.76931461014394</v>
      </c>
      <c r="N58" s="22">
        <v>67151.636363636353</v>
      </c>
    </row>
    <row r="59" spans="2:32" x14ac:dyDescent="0.25">
      <c r="B59" s="37">
        <v>351</v>
      </c>
      <c r="D59" s="9">
        <v>42.182215828872828</v>
      </c>
      <c r="E59" s="9">
        <v>45.281318959763553</v>
      </c>
      <c r="F59" s="9">
        <v>244.67713699104351</v>
      </c>
      <c r="G59" s="9">
        <v>262.65342549097795</v>
      </c>
      <c r="H59" s="9">
        <v>16267.100409339329</v>
      </c>
      <c r="I59" s="24"/>
      <c r="J59" s="9">
        <v>42.413848819225848</v>
      </c>
      <c r="K59" s="9">
        <v>37.543320731789748</v>
      </c>
      <c r="L59" s="22">
        <v>149.68036753113464</v>
      </c>
      <c r="M59" s="22">
        <v>217.76931461014399</v>
      </c>
      <c r="N59" s="22">
        <v>67343.498181818213</v>
      </c>
    </row>
    <row r="60" spans="2:32" x14ac:dyDescent="0.25">
      <c r="B60" s="37">
        <v>352</v>
      </c>
      <c r="D60" s="9">
        <v>42.300080632590983</v>
      </c>
      <c r="E60" s="9">
        <v>45.408083757093699</v>
      </c>
      <c r="F60" s="9">
        <v>244.66376177875571</v>
      </c>
      <c r="G60" s="9">
        <v>262.64045886039395</v>
      </c>
      <c r="H60" s="9">
        <v>16313.816211819636</v>
      </c>
      <c r="I60" s="24"/>
      <c r="J60" s="9">
        <v>42.534685995348973</v>
      </c>
      <c r="K60" s="9">
        <v>37.650281759515636</v>
      </c>
      <c r="L60" s="22">
        <v>149.68036753113464</v>
      </c>
      <c r="M60" s="22">
        <v>217.76931461014399</v>
      </c>
      <c r="N60" s="22">
        <v>67535.359999999957</v>
      </c>
      <c r="AE60" s="26"/>
      <c r="AF60" s="26"/>
    </row>
    <row r="61" spans="2:32" x14ac:dyDescent="0.25">
      <c r="B61" s="37">
        <v>353</v>
      </c>
      <c r="D61" s="9">
        <v>42.418846452524903</v>
      </c>
      <c r="E61" s="9">
        <v>45.535950298516269</v>
      </c>
      <c r="F61" s="9">
        <v>244.65565906313259</v>
      </c>
      <c r="G61" s="9">
        <v>262.63392013307384</v>
      </c>
      <c r="H61" s="9">
        <v>16361.585628970774</v>
      </c>
      <c r="I61" s="24"/>
      <c r="J61" s="9">
        <v>42.655523171472126</v>
      </c>
      <c r="K61" s="9">
        <v>37.757242787241537</v>
      </c>
      <c r="L61" s="22">
        <v>149.68036753113472</v>
      </c>
      <c r="M61" s="22">
        <v>217.76931461014408</v>
      </c>
      <c r="N61" s="22">
        <v>67727.221818181832</v>
      </c>
    </row>
    <row r="62" spans="2:32" x14ac:dyDescent="0.25">
      <c r="B62" s="37">
        <v>354</v>
      </c>
      <c r="D62" s="9">
        <v>42.53693164781388</v>
      </c>
      <c r="E62" s="9">
        <v>45.662984722556843</v>
      </c>
      <c r="F62" s="9">
        <v>244.64368763252014</v>
      </c>
      <c r="G62" s="9">
        <v>262.62263257081594</v>
      </c>
      <c r="H62" s="9">
        <v>16408.559865238276</v>
      </c>
      <c r="I62" s="24"/>
      <c r="J62" s="9">
        <v>42.776360347595272</v>
      </c>
      <c r="K62" s="9">
        <v>37.864203814967439</v>
      </c>
      <c r="L62" s="22">
        <v>149.68036753113461</v>
      </c>
      <c r="M62" s="22">
        <v>217.76931461014399</v>
      </c>
      <c r="N62" s="22">
        <v>67919.083636363575</v>
      </c>
    </row>
    <row r="63" spans="2:32" x14ac:dyDescent="0.25">
      <c r="B63" s="37">
        <v>355</v>
      </c>
      <c r="D63" s="9">
        <v>42.655093025523009</v>
      </c>
      <c r="E63" s="9">
        <v>45.790112371950428</v>
      </c>
      <c r="F63" s="9">
        <v>244.63222056216495</v>
      </c>
      <c r="G63" s="9">
        <v>262.61194325935821</v>
      </c>
      <c r="H63" s="9">
        <v>16455.623559355176</v>
      </c>
      <c r="I63" s="24"/>
      <c r="J63" s="9">
        <v>42.897197523718411</v>
      </c>
      <c r="K63" s="9">
        <v>37.971164842693312</v>
      </c>
      <c r="L63" s="22">
        <v>149.68036753113458</v>
      </c>
      <c r="M63" s="22">
        <v>217.76931461014388</v>
      </c>
      <c r="N63" s="22">
        <v>68110.94545454545</v>
      </c>
    </row>
    <row r="64" spans="2:32" x14ac:dyDescent="0.25">
      <c r="B64" s="37">
        <v>356</v>
      </c>
      <c r="D64" s="9">
        <v>42.771060220240905</v>
      </c>
      <c r="E64" s="9">
        <v>45.91455727427558</v>
      </c>
      <c r="F64" s="9">
        <v>244.60826935147983</v>
      </c>
      <c r="G64" s="9">
        <v>262.58597133360212</v>
      </c>
      <c r="H64" s="9">
        <v>16500.122795122334</v>
      </c>
      <c r="I64" s="24"/>
      <c r="J64" s="9">
        <v>43.018034699841543</v>
      </c>
      <c r="K64" s="9">
        <v>38.078125870419214</v>
      </c>
      <c r="L64" s="22">
        <v>149.68036753113464</v>
      </c>
      <c r="M64" s="22">
        <v>217.76931461014397</v>
      </c>
      <c r="N64" s="22">
        <v>68302.80727272731</v>
      </c>
    </row>
    <row r="65" spans="2:29" x14ac:dyDescent="0.25">
      <c r="B65" s="37">
        <v>357</v>
      </c>
      <c r="D65" s="9">
        <v>42.890764244383021</v>
      </c>
      <c r="E65" s="9">
        <v>46.043571269249561</v>
      </c>
      <c r="F65" s="9">
        <v>244.60576343636072</v>
      </c>
      <c r="G65" s="9">
        <v>262.58620241597151</v>
      </c>
      <c r="H65" s="9">
        <v>16548.990555868997</v>
      </c>
      <c r="I65" s="24"/>
      <c r="J65" s="9">
        <v>43.138871875964689</v>
      </c>
      <c r="K65" s="9">
        <v>38.185086898145123</v>
      </c>
      <c r="L65" s="22">
        <v>149.68036753113466</v>
      </c>
      <c r="M65" s="22">
        <v>217.76931461014405</v>
      </c>
      <c r="N65" s="22">
        <v>68494.669090909039</v>
      </c>
    </row>
    <row r="66" spans="2:29" x14ac:dyDescent="0.25">
      <c r="B66" s="37">
        <v>358</v>
      </c>
      <c r="D66" s="9">
        <v>43.008142296441974</v>
      </c>
      <c r="E66" s="9">
        <v>46.169741376345279</v>
      </c>
      <c r="F66" s="9">
        <v>244.59004356943575</v>
      </c>
      <c r="G66" s="9">
        <v>262.57025883594383</v>
      </c>
      <c r="H66" s="9">
        <v>16595.139791969719</v>
      </c>
      <c r="I66" s="24"/>
      <c r="J66" s="9">
        <v>43.259709052087928</v>
      </c>
      <c r="K66" s="9">
        <v>38.292047925871024</v>
      </c>
      <c r="L66" s="22">
        <v>149.68036753113472</v>
      </c>
      <c r="M66" s="22">
        <v>217.76931461014405</v>
      </c>
      <c r="N66" s="22">
        <v>68686.530909090929</v>
      </c>
    </row>
    <row r="67" spans="2:29" x14ac:dyDescent="0.25">
      <c r="B67" s="37">
        <v>359</v>
      </c>
      <c r="D67" s="9">
        <v>43.126068459771361</v>
      </c>
      <c r="E67" s="9">
        <v>46.296581735730769</v>
      </c>
      <c r="F67" s="9">
        <v>244.57751973921276</v>
      </c>
      <c r="G67" s="9">
        <v>262.55820522779925</v>
      </c>
      <c r="H67" s="9">
        <v>16641.930142657871</v>
      </c>
      <c r="I67" s="24"/>
      <c r="J67" s="9">
        <v>43.38054622821106</v>
      </c>
      <c r="K67" s="9">
        <v>38.399008953596926</v>
      </c>
      <c r="L67" s="22">
        <v>149.68036753113461</v>
      </c>
      <c r="M67" s="22">
        <v>217.76931461014405</v>
      </c>
      <c r="N67" s="22">
        <v>68878.392727272658</v>
      </c>
    </row>
    <row r="68" spans="2:29" x14ac:dyDescent="0.25">
      <c r="B68" s="37">
        <v>360</v>
      </c>
      <c r="D68" s="9">
        <v>43.244534220702363</v>
      </c>
      <c r="E68" s="9">
        <v>46.424081940077976</v>
      </c>
      <c r="F68" s="9">
        <v>244.56811716326371</v>
      </c>
      <c r="G68" s="9">
        <v>262.54995031678573</v>
      </c>
      <c r="H68" s="9">
        <v>16689.351668172421</v>
      </c>
      <c r="I68" s="24"/>
      <c r="J68" s="9">
        <v>43.501383404334213</v>
      </c>
      <c r="K68" s="9">
        <v>38.505969981322792</v>
      </c>
      <c r="L68" s="22">
        <v>149.68036753113469</v>
      </c>
      <c r="M68" s="22">
        <v>217.76931461014394</v>
      </c>
      <c r="N68" s="22">
        <v>69070.254545454532</v>
      </c>
    </row>
    <row r="69" spans="2:29" x14ac:dyDescent="0.25">
      <c r="B69" s="37">
        <v>361</v>
      </c>
      <c r="D69" s="9">
        <v>43.362693524958395</v>
      </c>
      <c r="E69" s="9">
        <v>46.551207516018493</v>
      </c>
      <c r="F69" s="9">
        <v>244.557038323949</v>
      </c>
      <c r="G69" s="9">
        <v>262.53962830903185</v>
      </c>
      <c r="H69" s="9">
        <v>16736.415362289325</v>
      </c>
      <c r="I69" s="24"/>
      <c r="J69" s="9">
        <v>43.622220580457345</v>
      </c>
      <c r="K69" s="9">
        <v>38.612931009048701</v>
      </c>
      <c r="L69" s="22">
        <v>149.68036753113478</v>
      </c>
      <c r="M69" s="22">
        <v>217.76931461014408</v>
      </c>
      <c r="N69" s="22">
        <v>69262.116363636393</v>
      </c>
    </row>
    <row r="70" spans="2:29" x14ac:dyDescent="0.25">
      <c r="B70" s="37">
        <v>362</v>
      </c>
      <c r="D70" s="9">
        <v>43.480240274788315</v>
      </c>
      <c r="E70" s="9">
        <v>46.677584194069517</v>
      </c>
      <c r="F70" s="9">
        <v>244.54257555088412</v>
      </c>
      <c r="G70" s="9">
        <v>262.52515136006969</v>
      </c>
      <c r="H70" s="9">
        <v>16782.763393610949</v>
      </c>
      <c r="I70" s="24"/>
      <c r="J70" s="9">
        <v>43.743057756580491</v>
      </c>
      <c r="K70" s="9">
        <v>38.719892036774596</v>
      </c>
      <c r="L70" s="22">
        <v>149.68036753113464</v>
      </c>
      <c r="M70" s="22">
        <v>217.76931461014397</v>
      </c>
      <c r="N70" s="22">
        <v>69453.978181818165</v>
      </c>
    </row>
    <row r="71" spans="2:29" x14ac:dyDescent="0.25">
      <c r="B71" s="37">
        <v>363</v>
      </c>
      <c r="D71" s="9">
        <v>43.597340288028605</v>
      </c>
      <c r="E71" s="9">
        <v>46.803414718422104</v>
      </c>
      <c r="F71" s="9">
        <v>244.52568683784841</v>
      </c>
      <c r="G71" s="9">
        <v>262.50769094557387</v>
      </c>
      <c r="H71" s="9">
        <v>16828.589587477676</v>
      </c>
      <c r="I71" s="24"/>
      <c r="J71" s="9">
        <v>43.863894932703637</v>
      </c>
      <c r="K71" s="9">
        <v>38.826853064500504</v>
      </c>
      <c r="L71" s="22">
        <v>149.68036753113464</v>
      </c>
      <c r="M71" s="22">
        <v>217.76931461014397</v>
      </c>
      <c r="N71" s="22">
        <v>69645.84</v>
      </c>
    </row>
    <row r="72" spans="2:29" x14ac:dyDescent="0.25">
      <c r="B72" s="37">
        <v>364</v>
      </c>
      <c r="D72" s="9">
        <v>43.71628082247647</v>
      </c>
      <c r="E72" s="9">
        <v>46.931495741202156</v>
      </c>
      <c r="F72" s="9">
        <v>244.51918554560717</v>
      </c>
      <c r="G72" s="9">
        <v>262.50291422722637</v>
      </c>
      <c r="H72" s="9">
        <v>16876.567739610793</v>
      </c>
      <c r="I72" s="24"/>
      <c r="J72" s="9">
        <v>43.984732108826769</v>
      </c>
      <c r="K72" s="9">
        <v>38.933814092226399</v>
      </c>
      <c r="L72" s="22">
        <v>149.68036753113464</v>
      </c>
      <c r="M72" s="22">
        <v>217.76931461014399</v>
      </c>
      <c r="N72" s="22">
        <v>69837.70181818174</v>
      </c>
    </row>
    <row r="73" spans="2:29" x14ac:dyDescent="0.25">
      <c r="B73" s="37">
        <v>365</v>
      </c>
      <c r="D73" s="9">
        <v>43.834183668908885</v>
      </c>
      <c r="E73" s="9">
        <v>47.058308049542632</v>
      </c>
      <c r="F73" s="9">
        <v>244.50693165656381</v>
      </c>
      <c r="G73" s="9">
        <v>262.49108679772644</v>
      </c>
      <c r="H73" s="9">
        <v>16923.333240896314</v>
      </c>
      <c r="I73" s="24"/>
      <c r="J73" s="9">
        <v>44.105569284949908</v>
      </c>
      <c r="K73" s="9">
        <v>39.040775119952293</v>
      </c>
      <c r="L73" s="22">
        <v>149.68036753113466</v>
      </c>
      <c r="M73" s="22">
        <v>217.76931461014391</v>
      </c>
      <c r="N73" s="22">
        <v>70029.563636363615</v>
      </c>
    </row>
    <row r="74" spans="2:29" x14ac:dyDescent="0.25">
      <c r="B74" s="37">
        <v>366</v>
      </c>
      <c r="D74" s="9">
        <v>43.951975639328808</v>
      </c>
      <c r="E74" s="9">
        <v>47.184984864300851</v>
      </c>
      <c r="F74" s="9">
        <v>244.49412795242947</v>
      </c>
      <c r="G74" s="9">
        <v>262.47857028121513</v>
      </c>
      <c r="H74" s="9">
        <v>16969.969525288267</v>
      </c>
      <c r="I74" s="24"/>
      <c r="J74" s="9">
        <v>44.226406461073047</v>
      </c>
      <c r="K74" s="9">
        <v>39.147736147678181</v>
      </c>
      <c r="L74" s="22">
        <v>149.68036753113464</v>
      </c>
      <c r="M74" s="22">
        <v>217.76931461014397</v>
      </c>
      <c r="N74" s="22">
        <v>70221.425454545475</v>
      </c>
    </row>
    <row r="75" spans="2:29" x14ac:dyDescent="0.25">
      <c r="B75" s="37">
        <v>367</v>
      </c>
      <c r="D75" s="9">
        <v>44.069444170941125</v>
      </c>
      <c r="E75" s="9">
        <v>47.311266281201327</v>
      </c>
      <c r="F75" s="9">
        <v>244.47959971447818</v>
      </c>
      <c r="G75" s="9">
        <v>262.46392846588469</v>
      </c>
      <c r="H75" s="9">
        <v>17016.228098760486</v>
      </c>
      <c r="I75" s="24"/>
      <c r="J75" s="9">
        <v>44.347243637196186</v>
      </c>
      <c r="K75" s="9">
        <v>39.25469717540409</v>
      </c>
      <c r="L75" s="22">
        <v>149.68036753113458</v>
      </c>
      <c r="M75" s="22">
        <v>217.76931461014388</v>
      </c>
      <c r="N75" s="22">
        <v>70413.287272727248</v>
      </c>
      <c r="O75" s="28"/>
    </row>
    <row r="76" spans="2:29" x14ac:dyDescent="0.25">
      <c r="B76" s="37">
        <v>368</v>
      </c>
      <c r="D76" s="9">
        <v>44.188004945976481</v>
      </c>
      <c r="E76" s="9">
        <v>47.438883276733783</v>
      </c>
      <c r="F76" s="9">
        <v>244.47119329718078</v>
      </c>
      <c r="G76" s="9">
        <v>262.45675534633483</v>
      </c>
      <c r="H76" s="9">
        <v>17063.763931527043</v>
      </c>
      <c r="I76" s="24"/>
      <c r="J76" s="9">
        <v>44.468080813319432</v>
      </c>
      <c r="K76" s="9">
        <v>39.361658203129984</v>
      </c>
      <c r="L76" s="22">
        <v>149.68036753113464</v>
      </c>
      <c r="M76" s="22">
        <v>217.76931461014399</v>
      </c>
      <c r="N76" s="22">
        <v>70605.149090909079</v>
      </c>
    </row>
    <row r="77" spans="2:29" x14ac:dyDescent="0.25">
      <c r="B77" s="37">
        <v>369</v>
      </c>
      <c r="D77" s="9">
        <v>44.305379273272841</v>
      </c>
      <c r="E77" s="9">
        <v>47.565049659067014</v>
      </c>
      <c r="F77" s="9">
        <v>244.45628618140753</v>
      </c>
      <c r="G77" s="9">
        <v>262.44161730275636</v>
      </c>
      <c r="H77" s="9">
        <v>17109.913167627761</v>
      </c>
      <c r="I77" s="24"/>
      <c r="J77" s="9">
        <v>44.588917989442571</v>
      </c>
      <c r="K77" s="9">
        <v>39.468619230855879</v>
      </c>
      <c r="L77" s="22">
        <v>149.68036753113466</v>
      </c>
      <c r="M77" s="22">
        <v>217.76931461014408</v>
      </c>
      <c r="N77" s="22">
        <v>70797.010909090954</v>
      </c>
    </row>
    <row r="78" spans="2:29" x14ac:dyDescent="0.25">
      <c r="B78" s="37">
        <v>370</v>
      </c>
      <c r="D78" s="9">
        <v>44.423301674977012</v>
      </c>
      <c r="E78" s="9">
        <v>47.691886256827267</v>
      </c>
      <c r="F78" s="9">
        <v>244.44447548893831</v>
      </c>
      <c r="G78" s="9">
        <v>262.43024902615548</v>
      </c>
      <c r="H78" s="9">
        <v>17156.703518315924</v>
      </c>
      <c r="I78" s="24"/>
      <c r="J78" s="9">
        <v>44.70975516556571</v>
      </c>
      <c r="K78" s="9">
        <v>39.575580258581766</v>
      </c>
      <c r="L78" s="22">
        <v>149.68036753113464</v>
      </c>
      <c r="M78" s="22">
        <v>217.76931461014388</v>
      </c>
      <c r="N78" s="22">
        <v>70988.872727272697</v>
      </c>
    </row>
    <row r="79" spans="2:29" x14ac:dyDescent="0.25">
      <c r="B79" s="37">
        <v>371</v>
      </c>
      <c r="D79" s="9">
        <v>44.541942188093216</v>
      </c>
      <c r="E79" s="9">
        <v>47.819600980203191</v>
      </c>
      <c r="F79" s="9">
        <v>244.43666930808746</v>
      </c>
      <c r="G79" s="9">
        <v>262.42376099996926</v>
      </c>
      <c r="H79" s="9">
        <v>17204.333778812412</v>
      </c>
      <c r="I79" s="24"/>
      <c r="J79" s="9">
        <v>44.830592341688849</v>
      </c>
      <c r="K79" s="9">
        <v>39.682541286307654</v>
      </c>
      <c r="L79" s="22">
        <v>149.68036753113461</v>
      </c>
      <c r="M79" s="22">
        <v>217.76931461014388</v>
      </c>
      <c r="N79" s="22">
        <v>71180.734545454587</v>
      </c>
      <c r="AB79" s="29"/>
      <c r="AC79" s="29"/>
    </row>
    <row r="80" spans="2:29" x14ac:dyDescent="0.25">
      <c r="B80" s="37">
        <v>372</v>
      </c>
      <c r="D80" s="9">
        <v>44.659919170223326</v>
      </c>
      <c r="E80" s="9">
        <v>47.946504467174258</v>
      </c>
      <c r="F80" s="9">
        <v>244.42527356804371</v>
      </c>
      <c r="G80" s="9">
        <v>262.41286793090035</v>
      </c>
      <c r="H80" s="9">
        <v>17251.188737947366</v>
      </c>
      <c r="I80" s="24"/>
      <c r="J80" s="9">
        <v>44.951429517811981</v>
      </c>
      <c r="K80" s="9">
        <v>39.789502314033577</v>
      </c>
      <c r="L80" s="22">
        <v>149.68036753113464</v>
      </c>
      <c r="M80" s="22">
        <v>217.76931461014402</v>
      </c>
      <c r="N80" s="22">
        <v>71372.59636363633</v>
      </c>
      <c r="AB80" s="29"/>
      <c r="AC80" s="29"/>
    </row>
    <row r="81" spans="2:29" x14ac:dyDescent="0.25">
      <c r="B81" s="37">
        <v>373</v>
      </c>
      <c r="D81" s="9">
        <v>44.777997839348487</v>
      </c>
      <c r="E81" s="9">
        <v>48.073532365050951</v>
      </c>
      <c r="F81" s="9">
        <v>244.41449397553021</v>
      </c>
      <c r="G81" s="9">
        <v>262.40271234939075</v>
      </c>
      <c r="H81" s="9">
        <v>17298.162974214869</v>
      </c>
      <c r="I81" s="24"/>
      <c r="J81" s="9">
        <v>45.072266693935127</v>
      </c>
      <c r="K81" s="9">
        <v>39.89646334175945</v>
      </c>
      <c r="L81" s="22">
        <v>149.68036753113464</v>
      </c>
      <c r="M81" s="22">
        <v>217.76931461014397</v>
      </c>
      <c r="N81" s="22">
        <v>71564.458181818161</v>
      </c>
      <c r="AB81" s="29"/>
      <c r="AC81" s="29"/>
    </row>
    <row r="82" spans="2:29" x14ac:dyDescent="0.25">
      <c r="B82" s="37">
        <v>374</v>
      </c>
      <c r="D82" s="9">
        <v>44.896399251252049</v>
      </c>
      <c r="E82" s="9">
        <v>48.200954964756214</v>
      </c>
      <c r="F82" s="9">
        <v>244.40552896432754</v>
      </c>
      <c r="G82" s="9">
        <v>262.3947597405251</v>
      </c>
      <c r="H82" s="9">
        <v>17345.514921402093</v>
      </c>
      <c r="I82" s="24"/>
      <c r="J82" s="9">
        <v>45.193103870058273</v>
      </c>
      <c r="K82" s="9">
        <v>40.003424369485359</v>
      </c>
      <c r="L82" s="22">
        <v>149.68036753113461</v>
      </c>
      <c r="M82" s="22">
        <v>217.76931461014397</v>
      </c>
      <c r="N82" s="22">
        <v>71756.320000000036</v>
      </c>
      <c r="AB82" s="29"/>
      <c r="AC82" s="29"/>
    </row>
    <row r="83" spans="2:29" x14ac:dyDescent="0.25">
      <c r="B83" s="37">
        <v>375</v>
      </c>
      <c r="D83" s="9">
        <v>45.01349523674255</v>
      </c>
      <c r="E83" s="9">
        <v>48.326781461359076</v>
      </c>
      <c r="F83" s="9">
        <v>244.38952428001213</v>
      </c>
      <c r="G83" s="9">
        <v>262.37818390261799</v>
      </c>
      <c r="H83" s="9">
        <v>17391.341115268824</v>
      </c>
      <c r="I83" s="24"/>
      <c r="J83" s="9">
        <v>45.313941046181405</v>
      </c>
      <c r="K83" s="9">
        <v>40.110385397211246</v>
      </c>
      <c r="L83" s="22">
        <v>149.68036753113461</v>
      </c>
      <c r="M83" s="22">
        <v>217.76931461014391</v>
      </c>
      <c r="N83" s="22">
        <v>71948.18181818178</v>
      </c>
      <c r="AB83" s="29"/>
      <c r="AC83" s="29"/>
    </row>
    <row r="84" spans="2:29" x14ac:dyDescent="0.25">
      <c r="B84" s="37">
        <v>376</v>
      </c>
      <c r="D84" s="9">
        <v>45.131028752713846</v>
      </c>
      <c r="E84" s="9">
        <v>48.453143011892216</v>
      </c>
      <c r="F84" s="9">
        <v>244.37597387169126</v>
      </c>
      <c r="G84" s="9">
        <v>262.36459344976652</v>
      </c>
      <c r="H84" s="9">
        <v>17437.679206829409</v>
      </c>
      <c r="I84" s="24"/>
      <c r="J84" s="9">
        <v>45.434778222304551</v>
      </c>
      <c r="K84" s="9">
        <v>40.217346424937141</v>
      </c>
      <c r="L84" s="22">
        <v>149.68036753113466</v>
      </c>
      <c r="M84" s="22">
        <v>217.76931461014397</v>
      </c>
      <c r="N84" s="22">
        <v>72140.043636363684</v>
      </c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</row>
    <row r="85" spans="2:29" x14ac:dyDescent="0.25">
      <c r="B85" s="37">
        <v>377</v>
      </c>
      <c r="D85" s="9">
        <v>45.249964772736249</v>
      </c>
      <c r="E85" s="9">
        <v>48.581219520246805</v>
      </c>
      <c r="F85" s="9">
        <v>244.3700694986434</v>
      </c>
      <c r="G85" s="9">
        <v>262.36033663488041</v>
      </c>
      <c r="H85" s="9">
        <v>17485.6573589625</v>
      </c>
      <c r="I85" s="24"/>
      <c r="J85" s="9">
        <v>45.555615398427676</v>
      </c>
      <c r="K85" s="9">
        <v>40.324307452663049</v>
      </c>
      <c r="L85" s="22">
        <v>149.68036753113466</v>
      </c>
      <c r="M85" s="22">
        <v>217.76931461014399</v>
      </c>
      <c r="N85" s="22">
        <v>72331.905454545413</v>
      </c>
      <c r="V85" s="29"/>
      <c r="W85" s="29"/>
      <c r="X85" s="29"/>
      <c r="Y85" s="29"/>
      <c r="Z85" s="29"/>
      <c r="AA85" s="29"/>
      <c r="AB85" s="29"/>
      <c r="AC85" s="29"/>
    </row>
    <row r="86" spans="2:29" x14ac:dyDescent="0.25">
      <c r="B86" s="37">
        <v>378</v>
      </c>
      <c r="D86" s="9">
        <v>45.367280812605472</v>
      </c>
      <c r="E86" s="9">
        <v>48.707315306367946</v>
      </c>
      <c r="F86" s="9">
        <v>244.35547089201756</v>
      </c>
      <c r="G86" s="9">
        <v>262.34543385431482</v>
      </c>
      <c r="H86" s="9">
        <v>17531.741986616416</v>
      </c>
      <c r="I86" s="24"/>
      <c r="J86" s="9">
        <v>45.676452574550929</v>
      </c>
      <c r="K86" s="9">
        <v>40.43126848038893</v>
      </c>
      <c r="L86" s="22">
        <v>149.68036753113458</v>
      </c>
      <c r="M86" s="22">
        <v>217.76931461014388</v>
      </c>
      <c r="N86" s="22">
        <v>72523.767272727244</v>
      </c>
      <c r="V86" s="29"/>
      <c r="W86" s="29"/>
      <c r="X86" s="29"/>
      <c r="Y86" s="29"/>
      <c r="Z86" s="29"/>
      <c r="AA86" s="29"/>
      <c r="AB86" s="29"/>
      <c r="AC86" s="29"/>
    </row>
    <row r="87" spans="2:29" x14ac:dyDescent="0.25">
      <c r="B87" s="37">
        <v>379</v>
      </c>
      <c r="D87" s="9">
        <v>45.48556149180132</v>
      </c>
      <c r="E87" s="9">
        <v>48.834590662136513</v>
      </c>
      <c r="F87" s="9">
        <v>244.34613131647245</v>
      </c>
      <c r="G87" s="9">
        <v>262.33694630476094</v>
      </c>
      <c r="H87" s="9">
        <v>17578.954777149014</v>
      </c>
      <c r="I87" s="24"/>
      <c r="J87" s="9">
        <v>45.797289750674061</v>
      </c>
      <c r="K87" s="9">
        <v>40.538229508114831</v>
      </c>
      <c r="L87" s="22">
        <v>149.68036753113455</v>
      </c>
      <c r="M87" s="22">
        <v>217.76931461014382</v>
      </c>
      <c r="N87" s="22">
        <v>72715.629090909119</v>
      </c>
      <c r="V87" s="29"/>
      <c r="W87" s="29"/>
      <c r="X87" s="29"/>
      <c r="Y87" s="29"/>
      <c r="Z87" s="29"/>
      <c r="AA87" s="29"/>
      <c r="AB87" s="29"/>
      <c r="AC87" s="29"/>
    </row>
    <row r="88" spans="2:29" x14ac:dyDescent="0.25">
      <c r="B88" s="37">
        <v>380</v>
      </c>
      <c r="D88" s="9">
        <v>45.602753588834723</v>
      </c>
      <c r="E88" s="9">
        <v>48.960535047363194</v>
      </c>
      <c r="F88" s="9">
        <v>244.33100847734551</v>
      </c>
      <c r="G88" s="9">
        <v>262.32137233576083</v>
      </c>
      <c r="H88" s="9">
        <v>17624.89527826777</v>
      </c>
      <c r="I88" s="24"/>
      <c r="J88" s="9">
        <v>45.918126926797207</v>
      </c>
      <c r="K88" s="9">
        <v>40.64519053584074</v>
      </c>
      <c r="L88" s="22">
        <v>149.68036753113466</v>
      </c>
      <c r="M88" s="22">
        <v>217.76931461014411</v>
      </c>
      <c r="N88" s="22">
        <v>72907.490909090862</v>
      </c>
      <c r="V88" s="29"/>
      <c r="W88" s="29"/>
      <c r="X88" s="29"/>
      <c r="Y88" s="29"/>
      <c r="Z88" s="29"/>
      <c r="AA88" s="29"/>
      <c r="AB88" s="29"/>
      <c r="AC88" s="29"/>
    </row>
    <row r="89" spans="2:29" x14ac:dyDescent="0.25">
      <c r="B89" s="37">
        <v>381</v>
      </c>
      <c r="D89" s="9">
        <v>45.722036805232413</v>
      </c>
      <c r="E89" s="9">
        <v>49.089036392120846</v>
      </c>
      <c r="F89" s="9">
        <v>244.32713944254414</v>
      </c>
      <c r="G89" s="9">
        <v>262.31954387266643</v>
      </c>
      <c r="H89" s="9">
        <v>17673.280960603744</v>
      </c>
      <c r="I89" s="24"/>
      <c r="J89" s="9">
        <v>46.038964102920339</v>
      </c>
      <c r="K89" s="9">
        <v>40.752151563566656</v>
      </c>
      <c r="L89" s="22">
        <v>149.68036753113464</v>
      </c>
      <c r="M89" s="22">
        <v>217.76931461014405</v>
      </c>
      <c r="N89" s="22">
        <v>73099.352727272766</v>
      </c>
      <c r="V89" s="29"/>
      <c r="W89" s="29"/>
      <c r="X89" s="29"/>
      <c r="Y89" s="29"/>
      <c r="Z89" s="29"/>
      <c r="AA89" s="29"/>
      <c r="AB89" s="29"/>
      <c r="AC89" s="29"/>
    </row>
    <row r="90" spans="2:29" x14ac:dyDescent="0.25">
      <c r="B90" s="37">
        <v>382</v>
      </c>
      <c r="D90" s="9">
        <v>45.839585307492136</v>
      </c>
      <c r="E90" s="9">
        <v>49.215416716260876</v>
      </c>
      <c r="F90" s="9">
        <v>244.31404505229384</v>
      </c>
      <c r="G90" s="9">
        <v>262.30642044919938</v>
      </c>
      <c r="H90" s="9">
        <v>17719.638931686415</v>
      </c>
      <c r="I90" s="24"/>
      <c r="J90" s="9">
        <v>46.159801279043478</v>
      </c>
      <c r="K90" s="9">
        <v>40.859112591292522</v>
      </c>
      <c r="L90" s="22">
        <v>149.68036753113466</v>
      </c>
      <c r="M90" s="22">
        <v>217.76931461014397</v>
      </c>
      <c r="N90" s="22">
        <v>73291.21454545451</v>
      </c>
      <c r="V90" s="29"/>
      <c r="W90" s="29"/>
      <c r="X90" s="29"/>
      <c r="Y90" s="29"/>
      <c r="Z90" s="29"/>
      <c r="AA90" s="29"/>
    </row>
    <row r="91" spans="2:29" x14ac:dyDescent="0.25">
      <c r="B91" s="37">
        <v>383</v>
      </c>
      <c r="D91" s="9">
        <v>45.957103722017052</v>
      </c>
      <c r="E91" s="9">
        <v>49.341760324858797</v>
      </c>
      <c r="F91" s="9">
        <v>244.30085909831325</v>
      </c>
      <c r="G91" s="9">
        <v>262.29317038121252</v>
      </c>
      <c r="H91" s="9">
        <v>17765.962113605419</v>
      </c>
      <c r="I91" s="24"/>
      <c r="J91" s="9">
        <v>46.280638455166631</v>
      </c>
      <c r="K91" s="9">
        <v>40.966073619018445</v>
      </c>
      <c r="L91" s="22">
        <v>149.68036753113461</v>
      </c>
      <c r="M91" s="22">
        <v>217.76931461014405</v>
      </c>
      <c r="N91" s="22">
        <v>73483.076363636384</v>
      </c>
      <c r="V91" s="29"/>
      <c r="W91" s="29"/>
      <c r="X91" s="29"/>
      <c r="Y91" s="29"/>
      <c r="Z91" s="29"/>
      <c r="AA91" s="29"/>
    </row>
    <row r="92" spans="2:29" x14ac:dyDescent="0.25">
      <c r="B92" s="37">
        <v>384</v>
      </c>
      <c r="D92" s="9">
        <v>46.075960814680073</v>
      </c>
      <c r="E92" s="9">
        <v>49.469740862921078</v>
      </c>
      <c r="F92" s="9">
        <v>244.2948394954322</v>
      </c>
      <c r="G92" s="9">
        <v>262.28866832740067</v>
      </c>
      <c r="H92" s="9">
        <v>17813.85080788911</v>
      </c>
      <c r="I92" s="24"/>
      <c r="J92" s="9">
        <v>46.401475631289756</v>
      </c>
      <c r="K92" s="9">
        <v>41.073034646744325</v>
      </c>
      <c r="L92" s="22">
        <v>149.68036753113461</v>
      </c>
      <c r="M92" s="22">
        <v>217.76931461014399</v>
      </c>
      <c r="N92" s="22">
        <v>73674.938181818201</v>
      </c>
      <c r="V92" s="29"/>
      <c r="W92" s="29"/>
      <c r="X92" s="29"/>
      <c r="Y92" s="29"/>
      <c r="Z92" s="29"/>
      <c r="AA92" s="29"/>
    </row>
    <row r="93" spans="2:29" x14ac:dyDescent="0.25">
      <c r="B93" s="37">
        <v>385</v>
      </c>
      <c r="D93" s="9">
        <v>46.194111926749088</v>
      </c>
      <c r="E93" s="9">
        <v>49.596858246674593</v>
      </c>
      <c r="F93" s="9">
        <v>244.2851177750116</v>
      </c>
      <c r="G93" s="9">
        <v>262.27962510182419</v>
      </c>
      <c r="H93" s="9">
        <v>17860.914502006006</v>
      </c>
      <c r="I93" s="24"/>
      <c r="J93" s="9">
        <v>46.522312807412909</v>
      </c>
      <c r="K93" s="9">
        <v>41.179995674470213</v>
      </c>
      <c r="L93" s="22">
        <v>149.68036753113464</v>
      </c>
      <c r="M93" s="22">
        <v>217.76931461014394</v>
      </c>
      <c r="N93" s="22">
        <v>73866.799999999945</v>
      </c>
      <c r="V93" s="29"/>
      <c r="W93" s="29"/>
      <c r="X93" s="29"/>
      <c r="Y93" s="29"/>
      <c r="Z93" s="29"/>
      <c r="AA93" s="29"/>
    </row>
    <row r="94" spans="2:29" x14ac:dyDescent="0.25">
      <c r="B94" s="37">
        <v>386</v>
      </c>
      <c r="D94" s="9">
        <v>46.3108812008808</v>
      </c>
      <c r="E94" s="9">
        <v>49.722286072868521</v>
      </c>
      <c r="F94" s="9">
        <v>244.26815787977824</v>
      </c>
      <c r="G94" s="9">
        <v>262.26171710936791</v>
      </c>
      <c r="H94" s="9">
        <v>17906.362984953001</v>
      </c>
      <c r="I94" s="24"/>
      <c r="J94" s="9">
        <v>46.643149983536034</v>
      </c>
      <c r="K94" s="9">
        <v>41.286956702196122</v>
      </c>
      <c r="L94" s="22">
        <v>149.68036753113449</v>
      </c>
      <c r="M94" s="22">
        <v>217.76931461014391</v>
      </c>
      <c r="N94" s="22">
        <v>74058.661818181849</v>
      </c>
      <c r="V94" s="29"/>
      <c r="W94" s="29"/>
      <c r="X94" s="29"/>
      <c r="Y94" s="29"/>
      <c r="Z94" s="29"/>
      <c r="AA94" s="29"/>
    </row>
    <row r="95" spans="2:29" x14ac:dyDescent="0.25">
      <c r="B95" s="37">
        <v>387</v>
      </c>
      <c r="D95" s="9">
        <v>46.428980635624519</v>
      </c>
      <c r="E95" s="9">
        <v>49.849340417341438</v>
      </c>
      <c r="F95" s="9">
        <v>244.25828347624366</v>
      </c>
      <c r="G95" s="9">
        <v>262.25245861676615</v>
      </c>
      <c r="H95" s="9">
        <v>17953.36704050365</v>
      </c>
      <c r="I95" s="24"/>
      <c r="J95" s="9">
        <v>46.763987159659187</v>
      </c>
      <c r="K95" s="9">
        <v>41.393917729922009</v>
      </c>
      <c r="L95" s="22">
        <v>149.68036753113466</v>
      </c>
      <c r="M95" s="22">
        <v>217.76931461014397</v>
      </c>
      <c r="N95" s="22">
        <v>74250.523636363592</v>
      </c>
    </row>
    <row r="96" spans="2:29" x14ac:dyDescent="0.25">
      <c r="B96" s="37">
        <v>388</v>
      </c>
      <c r="D96" s="9">
        <v>46.547130741091927</v>
      </c>
      <c r="E96" s="9">
        <v>49.976456794493316</v>
      </c>
      <c r="F96" s="9">
        <v>244.2487258583256</v>
      </c>
      <c r="G96" s="9">
        <v>262.24357335505016</v>
      </c>
      <c r="H96" s="9">
        <v>18000.430734620557</v>
      </c>
      <c r="I96" s="24"/>
      <c r="J96" s="9">
        <v>46.884824335782419</v>
      </c>
      <c r="K96" s="9">
        <v>41.500878757647897</v>
      </c>
      <c r="L96" s="22">
        <v>149.68036753113464</v>
      </c>
      <c r="M96" s="22">
        <v>217.76931461014391</v>
      </c>
      <c r="N96" s="22">
        <v>74442.385454545481</v>
      </c>
    </row>
    <row r="97" spans="2:14" x14ac:dyDescent="0.25">
      <c r="B97" s="37">
        <v>389</v>
      </c>
      <c r="D97" s="9">
        <v>46.665203996093389</v>
      </c>
      <c r="E97" s="9">
        <v>50.103479278246354</v>
      </c>
      <c r="F97" s="9">
        <v>244.2388151557941</v>
      </c>
      <c r="G97" s="9">
        <v>262.23424235167204</v>
      </c>
      <c r="H97" s="9">
        <v>18047.404970888052</v>
      </c>
      <c r="I97" s="24"/>
      <c r="J97" s="9">
        <v>47.005661511905558</v>
      </c>
      <c r="K97" s="9">
        <v>41.607839785373791</v>
      </c>
      <c r="L97" s="22">
        <v>149.68036753113458</v>
      </c>
      <c r="M97" s="22">
        <v>217.76931461014388</v>
      </c>
      <c r="N97" s="22">
        <v>74634.247272727283</v>
      </c>
    </row>
    <row r="98" spans="2:14" x14ac:dyDescent="0.25">
      <c r="B98" s="37">
        <v>390</v>
      </c>
      <c r="D98" s="9">
        <v>46.782720078680292</v>
      </c>
      <c r="E98" s="9">
        <v>50.229820554906269</v>
      </c>
      <c r="F98" s="9">
        <v>244.22604659622721</v>
      </c>
      <c r="G98" s="9">
        <v>262.22140300373758</v>
      </c>
      <c r="H98" s="9">
        <v>18093.72815280706</v>
      </c>
      <c r="I98" s="24"/>
      <c r="J98" s="9">
        <v>47.12649868802869</v>
      </c>
      <c r="K98" s="9">
        <v>41.714800813099693</v>
      </c>
      <c r="L98" s="22">
        <v>149.68036753113452</v>
      </c>
      <c r="M98" s="22">
        <v>217.76931461014385</v>
      </c>
      <c r="N98" s="22">
        <v>74826.109090909027</v>
      </c>
    </row>
    <row r="99" spans="2:14" x14ac:dyDescent="0.25">
      <c r="B99" s="37">
        <v>391</v>
      </c>
      <c r="D99" s="9">
        <v>46.901047701284689</v>
      </c>
      <c r="E99" s="9">
        <v>50.357154216038666</v>
      </c>
      <c r="F99" s="9">
        <v>244.21756910384642</v>
      </c>
      <c r="G99" s="9">
        <v>262.21379675686029</v>
      </c>
      <c r="H99" s="9">
        <v>18141.00058190593</v>
      </c>
      <c r="I99" s="24"/>
      <c r="J99" s="9">
        <v>47.247335864151843</v>
      </c>
      <c r="K99" s="9">
        <v>41.821761840825587</v>
      </c>
      <c r="L99" s="22">
        <v>149.68036753113458</v>
      </c>
      <c r="M99" s="22">
        <v>217.76931461014385</v>
      </c>
      <c r="N99" s="22">
        <v>75017.970909090931</v>
      </c>
    </row>
    <row r="100" spans="2:14" x14ac:dyDescent="0.25">
      <c r="B100" s="37">
        <v>392</v>
      </c>
      <c r="D100" s="9">
        <v>47.019723532877116</v>
      </c>
      <c r="E100" s="9">
        <v>50.484913726186853</v>
      </c>
      <c r="F100" s="9">
        <v>244.21094339110377</v>
      </c>
      <c r="G100" s="9">
        <v>262.2084410911076</v>
      </c>
      <c r="H100" s="9">
        <v>18188.680541207657</v>
      </c>
      <c r="I100" s="24"/>
      <c r="J100" s="9">
        <v>47.368173040274975</v>
      </c>
      <c r="K100" s="9">
        <v>41.928722868551482</v>
      </c>
      <c r="L100" s="22">
        <v>149.68036753113461</v>
      </c>
      <c r="M100" s="22">
        <v>217.76931461014391</v>
      </c>
      <c r="N100" s="22">
        <v>75209.832727272689</v>
      </c>
    </row>
    <row r="101" spans="2:14" x14ac:dyDescent="0.25">
      <c r="B101" s="37">
        <v>393</v>
      </c>
      <c r="D101" s="9">
        <v>47.136567025807352</v>
      </c>
      <c r="E101" s="9">
        <v>50.610432814112222</v>
      </c>
      <c r="F101" s="9">
        <v>244.19485881599317</v>
      </c>
      <c r="G101" s="9">
        <v>262.19150598922437</v>
      </c>
      <c r="H101" s="9">
        <v>18234.218482004067</v>
      </c>
      <c r="I101" s="24"/>
      <c r="J101" s="9">
        <v>47.489010216398128</v>
      </c>
      <c r="K101" s="9">
        <v>42.035683896277384</v>
      </c>
      <c r="L101" s="22">
        <v>149.68036753113458</v>
      </c>
      <c r="M101" s="22">
        <v>217.76931461014385</v>
      </c>
      <c r="N101" s="22">
        <v>75401.694545454564</v>
      </c>
    </row>
    <row r="102" spans="2:14" x14ac:dyDescent="0.25">
      <c r="B102" s="37">
        <v>394</v>
      </c>
      <c r="D102" s="9">
        <v>47.255042406201596</v>
      </c>
      <c r="E102" s="9">
        <v>50.737947372070678</v>
      </c>
      <c r="F102" s="9">
        <v>244.18728855840058</v>
      </c>
      <c r="G102" s="9">
        <v>262.18496831099657</v>
      </c>
      <c r="H102" s="9">
        <v>18281.664856921212</v>
      </c>
      <c r="I102" s="24"/>
      <c r="J102" s="9">
        <v>47.60984739252126</v>
      </c>
      <c r="K102" s="9">
        <v>42.142644924003271</v>
      </c>
      <c r="L102" s="22">
        <v>149.68036753113452</v>
      </c>
      <c r="M102" s="22">
        <v>217.76931461014382</v>
      </c>
      <c r="N102" s="22">
        <v>75593.556363636366</v>
      </c>
    </row>
    <row r="103" spans="2:14" x14ac:dyDescent="0.25">
      <c r="B103" s="37">
        <v>395</v>
      </c>
      <c r="D103" s="9">
        <v>47.372935125610404</v>
      </c>
      <c r="E103" s="9">
        <v>50.864749553387547</v>
      </c>
      <c r="F103" s="9">
        <v>244.17675339177367</v>
      </c>
      <c r="G103" s="9">
        <v>262.17479189541365</v>
      </c>
      <c r="H103" s="9">
        <v>18328.430358206762</v>
      </c>
      <c r="I103" s="24"/>
      <c r="J103" s="9">
        <v>47.730684568644406</v>
      </c>
      <c r="K103" s="9">
        <v>42.249605951729194</v>
      </c>
      <c r="L103" s="22">
        <v>149.68036753113458</v>
      </c>
      <c r="M103" s="22">
        <v>217.76931461014397</v>
      </c>
      <c r="N103" s="22">
        <v>75785.418181818153</v>
      </c>
    </row>
    <row r="104" spans="2:14" x14ac:dyDescent="0.25">
      <c r="B104" s="37">
        <v>396</v>
      </c>
      <c r="D104" s="9">
        <v>47.490716999485628</v>
      </c>
      <c r="E104" s="9">
        <v>50.991416271601082</v>
      </c>
      <c r="F104" s="9">
        <v>244.16570153900011</v>
      </c>
      <c r="G104" s="9">
        <v>262.16397041462892</v>
      </c>
      <c r="H104" s="9">
        <v>18375.066642598711</v>
      </c>
      <c r="I104" s="24"/>
      <c r="J104" s="9">
        <v>47.851521744767545</v>
      </c>
      <c r="K104" s="9">
        <v>42.356566979455074</v>
      </c>
      <c r="L104" s="22">
        <v>149.68036753113461</v>
      </c>
      <c r="M104" s="22">
        <v>217.76931461014394</v>
      </c>
      <c r="N104" s="22">
        <v>75977.280000000013</v>
      </c>
    </row>
    <row r="105" spans="2:14" x14ac:dyDescent="0.25">
      <c r="B105" s="37">
        <v>397</v>
      </c>
      <c r="D105" s="9">
        <v>47.608842828845916</v>
      </c>
      <c r="E105" s="9">
        <v>51.11850363849782</v>
      </c>
      <c r="F105" s="9">
        <v>244.15646929917273</v>
      </c>
      <c r="G105" s="9">
        <v>262.1553606984632</v>
      </c>
      <c r="H105" s="9">
        <v>18422.105487312991</v>
      </c>
      <c r="I105" s="24"/>
      <c r="J105" s="9">
        <v>47.972358920890684</v>
      </c>
      <c r="K105" s="9">
        <v>42.463528007180962</v>
      </c>
      <c r="L105" s="22">
        <v>149.68036753113455</v>
      </c>
      <c r="M105" s="22">
        <v>217.76931461014388</v>
      </c>
      <c r="N105" s="22">
        <v>76169.141818181888</v>
      </c>
    </row>
    <row r="106" spans="2:14" x14ac:dyDescent="0.25">
      <c r="B106" s="37">
        <v>398</v>
      </c>
      <c r="D106" s="9">
        <v>47.726917317478033</v>
      </c>
      <c r="E106" s="9">
        <v>51.245528302711101</v>
      </c>
      <c r="F106" s="9">
        <v>244.14702081904187</v>
      </c>
      <c r="G106" s="9">
        <v>262.14647349165796</v>
      </c>
      <c r="H106" s="9">
        <v>18469.084693461024</v>
      </c>
      <c r="I106" s="24"/>
      <c r="J106" s="9">
        <v>48.09319609701393</v>
      </c>
      <c r="K106" s="9">
        <v>42.570489034906878</v>
      </c>
      <c r="L106" s="22">
        <v>149.68036753113452</v>
      </c>
      <c r="M106" s="22">
        <v>217.76931461014402</v>
      </c>
      <c r="N106" s="22">
        <v>76361.003636363646</v>
      </c>
    </row>
    <row r="107" spans="2:14" x14ac:dyDescent="0.25">
      <c r="B107" s="37">
        <v>399</v>
      </c>
      <c r="D107" s="9">
        <v>47.844103138436054</v>
      </c>
      <c r="E107" s="9">
        <v>51.371466411862428</v>
      </c>
      <c r="F107" s="9">
        <v>244.13308511411822</v>
      </c>
      <c r="G107" s="9">
        <v>262.13208649090444</v>
      </c>
      <c r="H107" s="9">
        <v>18515.025194579779</v>
      </c>
      <c r="I107" s="24"/>
      <c r="J107" s="9">
        <v>48.214033273137055</v>
      </c>
      <c r="K107" s="9">
        <v>42.677450062632758</v>
      </c>
      <c r="L107" s="22">
        <v>149.68036753113458</v>
      </c>
      <c r="M107" s="22">
        <v>217.76931461014382</v>
      </c>
      <c r="N107" s="22">
        <v>76552.865454545448</v>
      </c>
    </row>
    <row r="108" spans="2:14" x14ac:dyDescent="0.25">
      <c r="B108" s="37">
        <v>400</v>
      </c>
      <c r="D108" s="9">
        <v>47.96259775038137</v>
      </c>
      <c r="E108" s="9">
        <v>51.499004935519984</v>
      </c>
      <c r="F108" s="9">
        <v>244.12588073173879</v>
      </c>
      <c r="G108" s="9">
        <v>262.12591741013466</v>
      </c>
      <c r="H108" s="9">
        <v>18562.496418899551</v>
      </c>
      <c r="I108" s="24"/>
      <c r="J108" s="9">
        <v>48.334870449260208</v>
      </c>
      <c r="K108" s="9">
        <v>42.784411090358653</v>
      </c>
      <c r="L108" s="22">
        <v>149.68036753113452</v>
      </c>
      <c r="M108" s="22">
        <v>217.76931461014382</v>
      </c>
      <c r="N108" s="22">
        <v>76744.727272727236</v>
      </c>
    </row>
    <row r="109" spans="2:14" x14ac:dyDescent="0.25">
      <c r="B109" s="37">
        <v>401</v>
      </c>
      <c r="D109" s="9">
        <v>48.080922008858998</v>
      </c>
      <c r="E109" s="9">
        <v>51.626335232525598</v>
      </c>
      <c r="F109" s="9">
        <v>244.11784735788967</v>
      </c>
      <c r="G109" s="9">
        <v>262.11872188347002</v>
      </c>
      <c r="H109" s="9">
        <v>18609.768847998406</v>
      </c>
      <c r="I109" s="24"/>
      <c r="J109" s="9">
        <v>48.455707625383333</v>
      </c>
      <c r="K109" s="9">
        <v>42.891372118084547</v>
      </c>
      <c r="L109" s="22">
        <v>149.68036753113461</v>
      </c>
      <c r="M109" s="22">
        <v>217.76931461014394</v>
      </c>
      <c r="N109" s="22">
        <v>76936.589090909096</v>
      </c>
    </row>
    <row r="110" spans="2:14" x14ac:dyDescent="0.25">
      <c r="B110" s="37">
        <v>402</v>
      </c>
      <c r="D110" s="9">
        <v>48.197830576196417</v>
      </c>
      <c r="E110" s="9">
        <v>51.751934544131863</v>
      </c>
      <c r="F110" s="9">
        <v>244.10268404315605</v>
      </c>
      <c r="G110" s="9">
        <v>262.1027954085406</v>
      </c>
      <c r="H110" s="9">
        <v>18655.386306883189</v>
      </c>
      <c r="I110" s="24"/>
      <c r="J110" s="9">
        <v>48.576544801506479</v>
      </c>
      <c r="K110" s="9">
        <v>42.998333145810456</v>
      </c>
      <c r="L110" s="22">
        <v>149.68036753113458</v>
      </c>
      <c r="M110" s="22">
        <v>217.76931461014394</v>
      </c>
      <c r="N110" s="22">
        <v>77128.450909090985</v>
      </c>
    </row>
    <row r="111" spans="2:14" x14ac:dyDescent="0.25">
      <c r="B111" s="37">
        <v>403</v>
      </c>
      <c r="D111" s="9">
        <v>48.316336931984672</v>
      </c>
      <c r="E111" s="9">
        <v>51.879487652121206</v>
      </c>
      <c r="F111" s="9">
        <v>244.09566805858267</v>
      </c>
      <c r="G111" s="9">
        <v>262.09681861454271</v>
      </c>
      <c r="H111" s="9">
        <v>18702.872440844534</v>
      </c>
      <c r="I111" s="24"/>
      <c r="J111" s="9">
        <v>48.697381977629618</v>
      </c>
      <c r="K111" s="9">
        <v>43.105294173536343</v>
      </c>
      <c r="L111" s="22">
        <v>149.68036753113458</v>
      </c>
      <c r="M111" s="22">
        <v>217.76931461014391</v>
      </c>
      <c r="N111" s="22">
        <v>77320.312727272743</v>
      </c>
    </row>
    <row r="112" spans="2:14" x14ac:dyDescent="0.25">
      <c r="B112" s="37">
        <v>404</v>
      </c>
      <c r="D112" s="9">
        <v>48.434481676794128</v>
      </c>
      <c r="E112" s="9">
        <v>52.006598668615162</v>
      </c>
      <c r="F112" s="9">
        <v>244.08686445841721</v>
      </c>
      <c r="G112" s="9">
        <v>262.08864347673131</v>
      </c>
      <c r="H112" s="9">
        <v>18749.936134961445</v>
      </c>
      <c r="I112" s="24"/>
      <c r="J112" s="9">
        <v>48.81821915375275</v>
      </c>
      <c r="K112" s="9">
        <v>43.212255201262231</v>
      </c>
      <c r="L112" s="22">
        <v>149.68036753113458</v>
      </c>
      <c r="M112" s="22">
        <v>217.76931461014385</v>
      </c>
      <c r="N112" s="22">
        <v>77512.17454545456</v>
      </c>
    </row>
    <row r="113" spans="2:14" x14ac:dyDescent="0.25">
      <c r="B113" s="37">
        <v>405</v>
      </c>
      <c r="D113" s="9">
        <v>48.553029858882894</v>
      </c>
      <c r="E113" s="9">
        <v>52.134203071201085</v>
      </c>
      <c r="F113" s="9">
        <v>244.08013244568707</v>
      </c>
      <c r="G113" s="9">
        <v>262.08298900302412</v>
      </c>
      <c r="H113" s="9">
        <v>18797.471967728012</v>
      </c>
      <c r="I113" s="24"/>
      <c r="J113" s="9">
        <v>48.939056329875889</v>
      </c>
      <c r="K113" s="9">
        <v>43.319216228988125</v>
      </c>
      <c r="L113" s="22">
        <v>149.68036753113455</v>
      </c>
      <c r="M113" s="22">
        <v>217.76931461014388</v>
      </c>
      <c r="N113" s="22">
        <v>77704.036363636304</v>
      </c>
    </row>
    <row r="114" spans="2:14" x14ac:dyDescent="0.25">
      <c r="B114" s="37">
        <v>406</v>
      </c>
      <c r="D114" s="9">
        <v>48.669516355526817</v>
      </c>
      <c r="E114" s="9">
        <v>52.259286575982742</v>
      </c>
      <c r="F114" s="9">
        <v>244.06309485856525</v>
      </c>
      <c r="G114" s="9">
        <v>262.06472083396073</v>
      </c>
      <c r="H114" s="9">
        <v>18842.597408441015</v>
      </c>
      <c r="I114" s="24"/>
      <c r="J114" s="9">
        <v>49.059893505999028</v>
      </c>
      <c r="K114" s="9">
        <v>43.426177256714034</v>
      </c>
      <c r="L114" s="22">
        <v>149.68036753113458</v>
      </c>
      <c r="M114" s="22">
        <v>217.76931461014391</v>
      </c>
      <c r="N114" s="22">
        <v>77895.898181818178</v>
      </c>
    </row>
    <row r="115" spans="2:14" x14ac:dyDescent="0.25">
      <c r="B115" s="37">
        <v>407</v>
      </c>
      <c r="D115" s="9">
        <v>48.787481599680014</v>
      </c>
      <c r="E115" s="9">
        <v>52.386178324976925</v>
      </c>
      <c r="F115" s="9">
        <v>244.05353825168194</v>
      </c>
      <c r="G115" s="9">
        <v>262.05558796004834</v>
      </c>
      <c r="H115" s="9">
        <v>18889.452367575966</v>
      </c>
      <c r="I115" s="24"/>
      <c r="J115" s="9">
        <v>49.180730682122181</v>
      </c>
      <c r="K115" s="9">
        <v>43.533138284439936</v>
      </c>
      <c r="L115" s="22">
        <v>149.68036753113449</v>
      </c>
      <c r="M115" s="22">
        <v>217.76931461014385</v>
      </c>
      <c r="N115" s="22">
        <v>78087.760000000068</v>
      </c>
    </row>
    <row r="116" spans="2:14" x14ac:dyDescent="0.25">
      <c r="B116" s="37">
        <v>408</v>
      </c>
      <c r="D116" s="9">
        <v>48.906398544426963</v>
      </c>
      <c r="E116" s="9">
        <v>52.514233864396843</v>
      </c>
      <c r="F116" s="9">
        <v>244.04877759069032</v>
      </c>
      <c r="G116" s="9">
        <v>262.05230730853128</v>
      </c>
      <c r="H116" s="9">
        <v>18937.420579948026</v>
      </c>
      <c r="I116" s="24"/>
      <c r="J116" s="9">
        <v>49.301567858245427</v>
      </c>
      <c r="K116" s="9">
        <v>43.640099312165844</v>
      </c>
      <c r="L116" s="22">
        <v>149.68036753113452</v>
      </c>
      <c r="M116" s="22">
        <v>217.76931461014391</v>
      </c>
      <c r="N116" s="22">
        <v>78279.621818181826</v>
      </c>
    </row>
    <row r="117" spans="2:14" x14ac:dyDescent="0.25">
      <c r="B117" s="37">
        <v>409</v>
      </c>
      <c r="D117" s="9">
        <v>49.024129364013085</v>
      </c>
      <c r="E117" s="9">
        <v>52.640839113195554</v>
      </c>
      <c r="F117" s="9">
        <v>244.03813577446377</v>
      </c>
      <c r="G117" s="9">
        <v>262.04182327035466</v>
      </c>
      <c r="H117" s="9">
        <v>18984.002195654233</v>
      </c>
      <c r="I117" s="24"/>
      <c r="J117" s="9">
        <v>49.422405034368559</v>
      </c>
      <c r="K117" s="9">
        <v>43.747060339891725</v>
      </c>
      <c r="L117" s="22">
        <v>149.68036753113449</v>
      </c>
      <c r="M117" s="22">
        <v>217.76931461014382</v>
      </c>
      <c r="N117" s="22">
        <v>78471.483636363642</v>
      </c>
    </row>
    <row r="118" spans="2:14" x14ac:dyDescent="0.25">
      <c r="B118" s="37">
        <v>410</v>
      </c>
      <c r="D118" s="9">
        <v>49.141213843153523</v>
      </c>
      <c r="E118" s="9">
        <v>52.766654103448317</v>
      </c>
      <c r="F118" s="9">
        <v>244.0243362866637</v>
      </c>
      <c r="G118" s="9">
        <v>262.02746612568467</v>
      </c>
      <c r="H118" s="9">
        <v>19029.828389520953</v>
      </c>
      <c r="I118" s="24"/>
      <c r="J118" s="9">
        <v>49.543242210491712</v>
      </c>
      <c r="K118" s="9">
        <v>43.854021367617626</v>
      </c>
      <c r="L118" s="22">
        <v>149.68036753113452</v>
      </c>
      <c r="M118" s="22">
        <v>217.76931461014394</v>
      </c>
      <c r="N118" s="22">
        <v>78663.345454545401</v>
      </c>
    </row>
    <row r="119" spans="2:14" x14ac:dyDescent="0.25">
      <c r="B119" s="37">
        <v>411</v>
      </c>
      <c r="D119" s="9">
        <v>49.260486782662966</v>
      </c>
      <c r="E119" s="9">
        <v>52.895145171317772</v>
      </c>
      <c r="F119" s="9">
        <v>244.0214449156361</v>
      </c>
      <c r="G119" s="9">
        <v>262.02643531874423</v>
      </c>
      <c r="H119" s="9">
        <v>19078.214071856935</v>
      </c>
      <c r="I119" s="24"/>
      <c r="J119" s="9">
        <v>49.664079386614851</v>
      </c>
      <c r="K119" s="9">
        <v>43.960982395343514</v>
      </c>
      <c r="L119" s="22">
        <v>149.68036753113455</v>
      </c>
      <c r="M119" s="22">
        <v>217.76931461014385</v>
      </c>
      <c r="N119" s="22">
        <v>78855.207272727261</v>
      </c>
    </row>
    <row r="120" spans="2:14" x14ac:dyDescent="0.25">
      <c r="B120" s="37">
        <v>412</v>
      </c>
      <c r="D120" s="9">
        <v>49.377668360791887</v>
      </c>
      <c r="E120" s="9">
        <v>53.021079037639979</v>
      </c>
      <c r="F120" s="9">
        <v>244.00823275877008</v>
      </c>
      <c r="G120" s="9">
        <v>262.01277266487187</v>
      </c>
      <c r="H120" s="9">
        <v>19124.154572975673</v>
      </c>
      <c r="I120" s="24"/>
      <c r="J120" s="9">
        <v>49.784916562737983</v>
      </c>
      <c r="K120" s="9">
        <v>44.067943423069394</v>
      </c>
      <c r="L120" s="22">
        <v>149.68036753113452</v>
      </c>
      <c r="M120" s="22">
        <v>217.76931461014374</v>
      </c>
      <c r="N120" s="22">
        <v>79047.06909090915</v>
      </c>
    </row>
    <row r="121" spans="2:14" x14ac:dyDescent="0.25">
      <c r="B121" s="37">
        <v>413</v>
      </c>
      <c r="D121" s="9">
        <v>49.49657086911153</v>
      </c>
      <c r="E121" s="9">
        <v>53.149117300143779</v>
      </c>
      <c r="F121" s="9">
        <v>244.00356826407966</v>
      </c>
      <c r="G121" s="9">
        <v>262.00955022955509</v>
      </c>
      <c r="H121" s="9">
        <v>19172.10787570617</v>
      </c>
      <c r="I121" s="24"/>
      <c r="J121" s="9">
        <v>49.905753738861115</v>
      </c>
      <c r="K121" s="9">
        <v>44.174904450795317</v>
      </c>
      <c r="L121" s="22">
        <v>149.68036753113455</v>
      </c>
      <c r="M121" s="22">
        <v>217.76931461014388</v>
      </c>
      <c r="N121" s="22">
        <v>79238.930909090908</v>
      </c>
    </row>
    <row r="122" spans="2:14" x14ac:dyDescent="0.25">
      <c r="B122" s="37">
        <v>414</v>
      </c>
      <c r="D122" s="9">
        <v>49.61385804623621</v>
      </c>
      <c r="E122" s="9">
        <v>53.275180436201921</v>
      </c>
      <c r="F122" s="9">
        <v>243.99098242901403</v>
      </c>
      <c r="G122" s="9">
        <v>261.99663008666175</v>
      </c>
      <c r="H122" s="9">
        <v>19218.172623837978</v>
      </c>
      <c r="I122" s="24"/>
      <c r="J122" s="9">
        <v>50.026590914984254</v>
      </c>
      <c r="K122" s="9">
        <v>44.281865478521205</v>
      </c>
      <c r="L122" s="22">
        <v>149.68036753113455</v>
      </c>
      <c r="M122" s="22">
        <v>217.76931461014385</v>
      </c>
      <c r="N122" s="22">
        <v>79430.792727272725</v>
      </c>
    </row>
    <row r="123" spans="2:14" x14ac:dyDescent="0.25">
      <c r="B123" s="37">
        <v>415</v>
      </c>
      <c r="D123" s="9">
        <v>49.731999141293684</v>
      </c>
      <c r="E123" s="9">
        <v>53.402287802943903</v>
      </c>
      <c r="F123" s="9">
        <v>243.98264652631909</v>
      </c>
      <c r="G123" s="9">
        <v>261.98889515189302</v>
      </c>
      <c r="H123" s="9">
        <v>19265.236317954899</v>
      </c>
      <c r="I123" s="24"/>
      <c r="J123" s="9">
        <v>50.1474280911074</v>
      </c>
      <c r="K123" s="9">
        <v>44.388826506247099</v>
      </c>
      <c r="L123" s="22">
        <v>149.68036753113458</v>
      </c>
      <c r="M123" s="22">
        <v>217.76931461014388</v>
      </c>
      <c r="N123" s="22">
        <v>79622.654545454483</v>
      </c>
    </row>
    <row r="124" spans="2:14" x14ac:dyDescent="0.25">
      <c r="B124" s="37">
        <v>416</v>
      </c>
      <c r="D124" s="9">
        <v>49.849753162490295</v>
      </c>
      <c r="E124" s="9">
        <v>53.528921934330697</v>
      </c>
      <c r="F124" s="9">
        <v>243.97245630031577</v>
      </c>
      <c r="G124" s="9">
        <v>261.97888131677371</v>
      </c>
      <c r="H124" s="9">
        <v>19311.847752944239</v>
      </c>
      <c r="I124" s="24"/>
      <c r="J124" s="9">
        <v>50.268265267230518</v>
      </c>
      <c r="K124" s="9">
        <v>44.495787533972987</v>
      </c>
      <c r="L124" s="22">
        <v>149.68036753113452</v>
      </c>
      <c r="M124" s="22">
        <v>217.76931461014382</v>
      </c>
      <c r="N124" s="22">
        <v>79814.516363636358</v>
      </c>
    </row>
    <row r="125" spans="2:14" x14ac:dyDescent="0.25">
      <c r="B125" s="37">
        <v>417</v>
      </c>
      <c r="D125" s="9">
        <v>49.967056369470733</v>
      </c>
      <c r="E125" s="9">
        <v>53.655004887563081</v>
      </c>
      <c r="F125" s="9">
        <v>243.960113884327</v>
      </c>
      <c r="G125" s="9">
        <v>261.96622442685356</v>
      </c>
      <c r="H125" s="9">
        <v>19357.932380598144</v>
      </c>
      <c r="I125" s="24"/>
      <c r="J125" s="9">
        <v>50.389102443353671</v>
      </c>
      <c r="K125" s="9">
        <v>44.602748561698888</v>
      </c>
      <c r="L125" s="22">
        <v>149.68036753113452</v>
      </c>
      <c r="M125" s="22">
        <v>217.76931461014385</v>
      </c>
      <c r="N125" s="22">
        <v>80006.378181818232</v>
      </c>
    </row>
    <row r="126" spans="2:14" x14ac:dyDescent="0.25">
      <c r="B126" s="37">
        <v>418</v>
      </c>
      <c r="D126" s="9">
        <v>50.08574895983034</v>
      </c>
      <c r="E126" s="9">
        <v>53.782786837456086</v>
      </c>
      <c r="F126" s="9">
        <v>243.95459784641162</v>
      </c>
      <c r="G126" s="9">
        <v>261.96190346507149</v>
      </c>
      <c r="H126" s="9">
        <v>19405.642159183</v>
      </c>
      <c r="I126" s="24"/>
      <c r="J126" s="9">
        <v>50.50993961947691</v>
      </c>
      <c r="K126" s="9">
        <v>44.709709589424797</v>
      </c>
      <c r="L126" s="22">
        <v>149.68036753113452</v>
      </c>
      <c r="M126" s="22">
        <v>217.76931461014385</v>
      </c>
      <c r="N126" s="22">
        <v>80198.240000000005</v>
      </c>
    </row>
    <row r="127" spans="2:14" x14ac:dyDescent="0.25">
      <c r="B127" s="37">
        <v>419</v>
      </c>
      <c r="D127" s="9">
        <v>50.203119514929831</v>
      </c>
      <c r="E127" s="9">
        <v>53.908952288081188</v>
      </c>
      <c r="F127" s="9">
        <v>243.94268421790409</v>
      </c>
      <c r="G127" s="9">
        <v>261.94974837407426</v>
      </c>
      <c r="H127" s="9">
        <v>19451.806304925307</v>
      </c>
      <c r="I127" s="24"/>
      <c r="J127" s="9">
        <v>50.630776795600049</v>
      </c>
      <c r="K127" s="9">
        <v>44.816670617150692</v>
      </c>
      <c r="L127" s="22">
        <v>149.68036753113458</v>
      </c>
      <c r="M127" s="22">
        <v>217.76931461014397</v>
      </c>
      <c r="N127" s="22">
        <v>80390.101818181793</v>
      </c>
    </row>
    <row r="128" spans="2:14" x14ac:dyDescent="0.25">
      <c r="B128" s="37">
        <v>420</v>
      </c>
      <c r="D128" s="9">
        <v>50.321025224395385</v>
      </c>
      <c r="E128" s="9">
        <v>54.035772193602853</v>
      </c>
      <c r="F128" s="9">
        <v>243.93342150569691</v>
      </c>
      <c r="G128" s="9">
        <v>261.94082366385879</v>
      </c>
      <c r="H128" s="9">
        <v>19498.596655613466</v>
      </c>
      <c r="I128" s="24"/>
      <c r="J128" s="9">
        <v>50.751613971723188</v>
      </c>
      <c r="K128" s="9">
        <v>44.923631644876579</v>
      </c>
      <c r="L128" s="22">
        <v>149.68036753113452</v>
      </c>
      <c r="M128" s="22">
        <v>217.76931461014382</v>
      </c>
      <c r="N128" s="22">
        <v>80581.963636363565</v>
      </c>
    </row>
    <row r="129" spans="2:14" x14ac:dyDescent="0.25">
      <c r="B129" s="37">
        <v>421</v>
      </c>
      <c r="D129" s="9">
        <v>50.439925053094967</v>
      </c>
      <c r="E129" s="9">
        <v>54.163807776486586</v>
      </c>
      <c r="F129" s="9">
        <v>243.92901038769949</v>
      </c>
      <c r="G129" s="9">
        <v>261.93782040398304</v>
      </c>
      <c r="H129" s="9">
        <v>19546.549958343934</v>
      </c>
      <c r="I129" s="24"/>
      <c r="J129" s="9">
        <v>50.872451147846327</v>
      </c>
      <c r="K129" s="9">
        <v>45.030592672602488</v>
      </c>
      <c r="L129" s="22">
        <v>149.68036753113455</v>
      </c>
      <c r="M129" s="22">
        <v>217.76931461014391</v>
      </c>
      <c r="N129" s="22">
        <v>80773.82545454544</v>
      </c>
    </row>
    <row r="130" spans="2:14" x14ac:dyDescent="0.25">
      <c r="B130" s="37">
        <v>422</v>
      </c>
      <c r="D130" s="9">
        <v>50.55737537864745</v>
      </c>
      <c r="E130" s="9">
        <v>54.290070987327198</v>
      </c>
      <c r="F130" s="9">
        <v>243.91762694520423</v>
      </c>
      <c r="G130" s="9">
        <v>261.92628044351221</v>
      </c>
      <c r="H130" s="9">
        <v>19592.808531816132</v>
      </c>
      <c r="I130" s="24"/>
      <c r="J130" s="9">
        <v>50.993288323969473</v>
      </c>
      <c r="K130" s="9">
        <v>45.137553700328354</v>
      </c>
      <c r="L130" s="22">
        <v>149.68036753113458</v>
      </c>
      <c r="M130" s="22">
        <v>217.76931461014382</v>
      </c>
      <c r="N130" s="22">
        <v>80965.687272727315</v>
      </c>
    </row>
    <row r="131" spans="2:14" x14ac:dyDescent="0.25">
      <c r="B131" s="37">
        <v>423</v>
      </c>
      <c r="D131" s="9">
        <v>50.674731889458727</v>
      </c>
      <c r="E131" s="9">
        <v>54.416219553175267</v>
      </c>
      <c r="F131" s="9">
        <v>243.90584577930338</v>
      </c>
      <c r="G131" s="9">
        <v>261.91424324023689</v>
      </c>
      <c r="H131" s="9">
        <v>19638.957767916872</v>
      </c>
      <c r="I131" s="24"/>
      <c r="J131" s="9">
        <v>51.114125500092612</v>
      </c>
      <c r="K131" s="9">
        <v>45.244514728054249</v>
      </c>
      <c r="L131" s="22">
        <v>149.68036753113452</v>
      </c>
      <c r="M131" s="22">
        <v>217.76931461014374</v>
      </c>
      <c r="N131" s="22">
        <v>81157.549090909088</v>
      </c>
    </row>
    <row r="132" spans="2:14" x14ac:dyDescent="0.25">
      <c r="B132" s="37">
        <v>424</v>
      </c>
      <c r="D132" s="9">
        <v>50.793889948088065</v>
      </c>
      <c r="E132" s="9">
        <v>54.544571122594768</v>
      </c>
      <c r="F132" s="9">
        <v>243.90277088102067</v>
      </c>
      <c r="G132" s="9">
        <v>261.91284122783605</v>
      </c>
      <c r="H132" s="9">
        <v>19687.214233359227</v>
      </c>
      <c r="I132" s="24"/>
      <c r="J132" s="9">
        <v>51.234962676215765</v>
      </c>
      <c r="K132" s="9">
        <v>45.351475755780157</v>
      </c>
      <c r="L132" s="22">
        <v>149.68036753113452</v>
      </c>
      <c r="M132" s="22">
        <v>217.76931461014382</v>
      </c>
      <c r="N132" s="22">
        <v>81349.410909090875</v>
      </c>
    </row>
    <row r="133" spans="2:14" x14ac:dyDescent="0.25">
      <c r="B133" s="37">
        <v>425</v>
      </c>
      <c r="D133" s="9">
        <v>50.911012076921814</v>
      </c>
      <c r="E133" s="9">
        <v>54.670433230836906</v>
      </c>
      <c r="F133" s="9">
        <v>243.88995730101138</v>
      </c>
      <c r="G133" s="9">
        <v>261.89952001250379</v>
      </c>
      <c r="H133" s="9">
        <v>19733.090126031188</v>
      </c>
      <c r="I133" s="24"/>
      <c r="J133" s="9">
        <v>51.355799852338897</v>
      </c>
      <c r="K133" s="9">
        <v>45.458436783506066</v>
      </c>
      <c r="L133" s="22">
        <v>149.68036753113452</v>
      </c>
      <c r="M133" s="22">
        <v>217.76931461014385</v>
      </c>
      <c r="N133" s="22">
        <v>81541.272727272648</v>
      </c>
    </row>
    <row r="134" spans="2:14" x14ac:dyDescent="0.25">
      <c r="B134" s="37">
        <v>426</v>
      </c>
      <c r="D134" s="9">
        <v>51.029090056575335</v>
      </c>
      <c r="E134" s="9">
        <v>54.797464226560457</v>
      </c>
      <c r="F134" s="9">
        <v>243.88177214729473</v>
      </c>
      <c r="G134" s="9">
        <v>261.89184776634136</v>
      </c>
      <c r="H134" s="9">
        <v>19780.084241820805</v>
      </c>
      <c r="I134" s="24"/>
      <c r="J134" s="9">
        <v>51.476637028462036</v>
      </c>
      <c r="K134" s="9">
        <v>45.565397811231946</v>
      </c>
      <c r="L134" s="22">
        <v>149.68036753113452</v>
      </c>
      <c r="M134" s="22">
        <v>217.76931461014374</v>
      </c>
      <c r="N134" s="22">
        <v>81733.134545454537</v>
      </c>
    </row>
    <row r="135" spans="2:14" x14ac:dyDescent="0.25">
      <c r="B135" s="37">
        <v>427</v>
      </c>
      <c r="D135" s="9">
        <v>51.146623758661114</v>
      </c>
      <c r="E135" s="9">
        <v>54.923829750526522</v>
      </c>
      <c r="F135" s="9">
        <v>243.87103017429092</v>
      </c>
      <c r="G135" s="9">
        <v>261.88103843531002</v>
      </c>
      <c r="H135" s="9">
        <v>19826.442212903468</v>
      </c>
      <c r="I135" s="24"/>
      <c r="J135" s="9">
        <v>51.597474204585176</v>
      </c>
      <c r="K135" s="9">
        <v>45.672358838957848</v>
      </c>
      <c r="L135" s="22">
        <v>149.68036753113461</v>
      </c>
      <c r="M135" s="22">
        <v>217.76931461014388</v>
      </c>
      <c r="N135" s="22">
        <v>81924.996363636397</v>
      </c>
    </row>
    <row r="136" spans="2:14" x14ac:dyDescent="0.25">
      <c r="B136" s="37">
        <v>428</v>
      </c>
      <c r="D136" s="9">
        <v>51.26513029204861</v>
      </c>
      <c r="E136" s="9">
        <v>55.051384929774279</v>
      </c>
      <c r="F136" s="9">
        <v>243.86496609408593</v>
      </c>
      <c r="G136" s="9">
        <v>261.87593872972474</v>
      </c>
      <c r="H136" s="9">
        <v>19873.938286625842</v>
      </c>
      <c r="I136" s="24"/>
      <c r="J136" s="9">
        <v>51.718311380708407</v>
      </c>
      <c r="K136" s="9">
        <v>45.779319866683757</v>
      </c>
      <c r="L136" s="22">
        <v>149.68036753113449</v>
      </c>
      <c r="M136" s="22">
        <v>217.76931461014385</v>
      </c>
      <c r="N136" s="22">
        <v>82116.85818181817</v>
      </c>
    </row>
    <row r="137" spans="2:14" x14ac:dyDescent="0.25">
      <c r="B137" s="37">
        <v>429</v>
      </c>
      <c r="D137" s="9">
        <v>51.383258282067587</v>
      </c>
      <c r="E137" s="9">
        <v>55.178477297818596</v>
      </c>
      <c r="F137" s="9">
        <v>243.85713377536138</v>
      </c>
      <c r="G137" s="9">
        <v>261.86866636736477</v>
      </c>
      <c r="H137" s="9">
        <v>19920.992040981699</v>
      </c>
      <c r="I137" s="24"/>
      <c r="J137" s="9">
        <v>51.839148556831546</v>
      </c>
      <c r="K137" s="9">
        <v>45.886280894409659</v>
      </c>
      <c r="L137" s="22">
        <v>149.68036753113461</v>
      </c>
      <c r="M137" s="22">
        <v>217.76931461014399</v>
      </c>
      <c r="N137" s="22">
        <v>82308.719999999958</v>
      </c>
    </row>
    <row r="138" spans="2:14" x14ac:dyDescent="0.25">
      <c r="B138" s="37">
        <v>430</v>
      </c>
      <c r="D138" s="9">
        <v>51.500404305164778</v>
      </c>
      <c r="E138" s="9">
        <v>55.304368981301842</v>
      </c>
      <c r="F138" s="9">
        <v>243.84468845809715</v>
      </c>
      <c r="G138" s="9">
        <v>261.85574281530006</v>
      </c>
      <c r="H138" s="9">
        <v>19966.897752936798</v>
      </c>
      <c r="I138" s="24"/>
      <c r="J138" s="9">
        <v>51.959985732954699</v>
      </c>
      <c r="K138" s="9">
        <v>45.993241922135553</v>
      </c>
      <c r="L138" s="22">
        <v>149.68036753113449</v>
      </c>
      <c r="M138" s="22">
        <v>217.76931461014388</v>
      </c>
      <c r="N138" s="22">
        <v>82500.58181818173</v>
      </c>
    </row>
    <row r="139" spans="2:14" x14ac:dyDescent="0.25">
      <c r="B139" s="37">
        <v>431</v>
      </c>
      <c r="D139" s="9">
        <v>51.61848490043289</v>
      </c>
      <c r="E139" s="9">
        <v>55.431403539469528</v>
      </c>
      <c r="F139" s="9">
        <v>243.83671564758518</v>
      </c>
      <c r="G139" s="9">
        <v>261.84827797390125</v>
      </c>
      <c r="H139" s="9">
        <v>20013.896838606914</v>
      </c>
      <c r="I139" s="24"/>
      <c r="J139" s="9">
        <v>52.080822909077831</v>
      </c>
      <c r="K139" s="9">
        <v>46.100202949861455</v>
      </c>
      <c r="L139" s="22">
        <v>149.68036753113446</v>
      </c>
      <c r="M139" s="22">
        <v>217.76931461014394</v>
      </c>
      <c r="N139" s="22">
        <v>82692.44363636362</v>
      </c>
    </row>
    <row r="140" spans="2:14" x14ac:dyDescent="0.25">
      <c r="B140" s="37">
        <v>432</v>
      </c>
      <c r="D140" s="9">
        <v>51.737381064403536</v>
      </c>
      <c r="E140" s="9">
        <v>55.559435457624332</v>
      </c>
      <c r="F140" s="9">
        <v>243.83262343440788</v>
      </c>
      <c r="G140" s="9">
        <v>261.84554814058765</v>
      </c>
      <c r="H140" s="9">
        <v>20061.850141337378</v>
      </c>
      <c r="I140" s="24"/>
      <c r="J140" s="9">
        <v>52.201660085200963</v>
      </c>
      <c r="K140" s="9">
        <v>46.207163977587328</v>
      </c>
      <c r="L140" s="22">
        <v>149.68036753113446</v>
      </c>
      <c r="M140" s="22">
        <v>217.76931461014377</v>
      </c>
      <c r="N140" s="22">
        <v>82884.305454545494</v>
      </c>
    </row>
    <row r="141" spans="2:14" x14ac:dyDescent="0.25">
      <c r="B141" s="37">
        <v>433</v>
      </c>
      <c r="D141" s="9">
        <v>51.854734346572471</v>
      </c>
      <c r="E141" s="9">
        <v>55.685580794830024</v>
      </c>
      <c r="F141" s="9">
        <v>243.82129548272141</v>
      </c>
      <c r="G141" s="9">
        <v>261.8339602004084</v>
      </c>
      <c r="H141" s="9">
        <v>20107.999377438115</v>
      </c>
      <c r="I141" s="24"/>
      <c r="J141" s="9">
        <v>52.322497261324109</v>
      </c>
      <c r="K141" s="9">
        <v>46.31412500531323</v>
      </c>
      <c r="L141" s="22">
        <v>149.68036753113452</v>
      </c>
      <c r="M141" s="22">
        <v>217.76931461014385</v>
      </c>
      <c r="N141" s="22">
        <v>83076.167272727282</v>
      </c>
    </row>
    <row r="142" spans="2:14" x14ac:dyDescent="0.25">
      <c r="B142" s="37">
        <v>434</v>
      </c>
      <c r="D142" s="9">
        <v>51.972954189481165</v>
      </c>
      <c r="E142" s="9">
        <v>55.812785846015323</v>
      </c>
      <c r="F142" s="9">
        <v>243.81408491934695</v>
      </c>
      <c r="G142" s="9">
        <v>261.82739696178027</v>
      </c>
      <c r="H142" s="9">
        <v>20155.162469165472</v>
      </c>
      <c r="I142" s="24"/>
      <c r="J142" s="9">
        <v>52.443334437447255</v>
      </c>
      <c r="K142" s="9">
        <v>46.421086033039131</v>
      </c>
      <c r="L142" s="22">
        <v>149.68036753113449</v>
      </c>
      <c r="M142" s="22">
        <v>217.76931461014377</v>
      </c>
      <c r="N142" s="22">
        <v>83268.02909090904</v>
      </c>
    </row>
    <row r="143" spans="2:14" x14ac:dyDescent="0.25">
      <c r="B143" s="37">
        <v>435</v>
      </c>
      <c r="D143" s="9">
        <v>52.090910242348322</v>
      </c>
      <c r="E143" s="9">
        <v>55.939668403723523</v>
      </c>
      <c r="F143" s="9">
        <v>243.80567286823484</v>
      </c>
      <c r="G143" s="9">
        <v>261.81935450435151</v>
      </c>
      <c r="H143" s="9">
        <v>20202.017428300423</v>
      </c>
      <c r="I143" s="24"/>
      <c r="J143" s="9">
        <v>52.564171613570394</v>
      </c>
      <c r="K143" s="9">
        <v>46.528047060765019</v>
      </c>
      <c r="L143" s="22">
        <v>149.68036753113446</v>
      </c>
      <c r="M143" s="22">
        <v>217.76931461014377</v>
      </c>
      <c r="N143" s="22">
        <v>83459.890909090813</v>
      </c>
    </row>
    <row r="144" spans="2:14" x14ac:dyDescent="0.25">
      <c r="B144" s="37">
        <v>436</v>
      </c>
      <c r="D144" s="9">
        <v>52.208207321451489</v>
      </c>
      <c r="E144" s="9">
        <v>56.065745229078594</v>
      </c>
      <c r="F144" s="9">
        <v>243.7942222255694</v>
      </c>
      <c r="G144" s="9">
        <v>261.80758644827057</v>
      </c>
      <c r="H144" s="9">
        <v>20248.102055954329</v>
      </c>
      <c r="I144" s="24"/>
      <c r="J144" s="9">
        <v>52.685008789693519</v>
      </c>
      <c r="K144" s="9">
        <v>46.635008088490913</v>
      </c>
      <c r="L144" s="22">
        <v>149.68036753113446</v>
      </c>
      <c r="M144" s="22">
        <v>217.76931461014374</v>
      </c>
      <c r="N144" s="22">
        <v>83651.752727272702</v>
      </c>
    </row>
    <row r="145" spans="2:14" x14ac:dyDescent="0.25">
      <c r="B145" s="37">
        <v>437</v>
      </c>
      <c r="D145" s="9">
        <v>52.326982847034955</v>
      </c>
      <c r="E145" s="9">
        <v>56.193629997617215</v>
      </c>
      <c r="F145" s="9">
        <v>243.78971202268113</v>
      </c>
      <c r="G145" s="9">
        <v>261.80429539908891</v>
      </c>
      <c r="H145" s="9">
        <v>20295.91620203017</v>
      </c>
      <c r="I145" s="24"/>
      <c r="J145" s="9">
        <v>52.80584596581668</v>
      </c>
      <c r="K145" s="9">
        <v>46.741969116216822</v>
      </c>
      <c r="L145" s="22">
        <v>149.68036753113452</v>
      </c>
      <c r="M145" s="22">
        <v>217.76931461014385</v>
      </c>
      <c r="N145" s="22">
        <v>83843.614545454606</v>
      </c>
    </row>
    <row r="146" spans="2:14" x14ac:dyDescent="0.25">
      <c r="B146" s="37">
        <v>438</v>
      </c>
      <c r="D146" s="9">
        <v>52.444058321209518</v>
      </c>
      <c r="E146" s="9">
        <v>56.319435982904089</v>
      </c>
      <c r="F146" s="9">
        <v>243.77732001337577</v>
      </c>
      <c r="G146" s="9">
        <v>261.79135650577166</v>
      </c>
      <c r="H146" s="9">
        <v>20341.742395896923</v>
      </c>
      <c r="I146" s="24"/>
      <c r="J146" s="9">
        <v>52.926683141939904</v>
      </c>
      <c r="K146" s="9">
        <v>46.848930143942709</v>
      </c>
      <c r="L146" s="22">
        <v>149.68036753113455</v>
      </c>
      <c r="M146" s="22">
        <v>217.76931461014382</v>
      </c>
      <c r="N146" s="22">
        <v>84035.476363636364</v>
      </c>
    </row>
    <row r="147" spans="2:14" x14ac:dyDescent="0.25">
      <c r="B147" s="37">
        <v>439</v>
      </c>
      <c r="D147" s="9">
        <v>52.562552735795613</v>
      </c>
      <c r="E147" s="9">
        <v>56.446977149691243</v>
      </c>
      <c r="F147" s="9">
        <v>243.77156513941608</v>
      </c>
      <c r="G147" s="9">
        <v>261.78652388391868</v>
      </c>
      <c r="H147" s="9">
        <v>20389.228529858257</v>
      </c>
      <c r="I147" s="24"/>
      <c r="J147" s="9">
        <v>53.04752031806305</v>
      </c>
      <c r="K147" s="9">
        <v>46.955891171668604</v>
      </c>
      <c r="L147" s="22">
        <v>149.68036753113449</v>
      </c>
      <c r="M147" s="22">
        <v>217.76931461014374</v>
      </c>
      <c r="N147" s="22">
        <v>84227.338181818122</v>
      </c>
    </row>
    <row r="148" spans="2:14" x14ac:dyDescent="0.25">
      <c r="B148" s="37">
        <v>440</v>
      </c>
      <c r="D148" s="9">
        <v>52.679903775260769</v>
      </c>
      <c r="E148" s="9">
        <v>56.573120244193206</v>
      </c>
      <c r="F148" s="9">
        <v>243.76054579655204</v>
      </c>
      <c r="G148" s="9">
        <v>261.77524406592823</v>
      </c>
      <c r="H148" s="9">
        <v>20435.377765958958</v>
      </c>
      <c r="I148" s="24"/>
      <c r="J148" s="9">
        <v>53.168357494186182</v>
      </c>
      <c r="K148" s="9">
        <v>47.062852199394506</v>
      </c>
      <c r="L148" s="22">
        <v>149.68036753113452</v>
      </c>
      <c r="M148" s="22">
        <v>217.76931461014382</v>
      </c>
      <c r="N148" s="22">
        <v>84419.200000000012</v>
      </c>
    </row>
    <row r="149" spans="2:14" x14ac:dyDescent="0.25">
      <c r="B149" s="37">
        <v>441</v>
      </c>
      <c r="D149" s="9">
        <v>52.798363540977249</v>
      </c>
      <c r="E149" s="9">
        <v>56.700619187473947</v>
      </c>
      <c r="F149" s="9">
        <v>243.75469509480899</v>
      </c>
      <c r="G149" s="9">
        <v>261.77027496321858</v>
      </c>
      <c r="H149" s="9">
        <v>20482.824140876153</v>
      </c>
      <c r="I149" s="24"/>
      <c r="J149" s="9">
        <v>53.289194670309328</v>
      </c>
      <c r="K149" s="9">
        <v>47.169813227120407</v>
      </c>
      <c r="L149" s="22">
        <v>149.68036753113446</v>
      </c>
      <c r="M149" s="22">
        <v>217.76931461014385</v>
      </c>
      <c r="N149" s="22">
        <v>84611.061818181784</v>
      </c>
    </row>
    <row r="150" spans="2:14" x14ac:dyDescent="0.25">
      <c r="B150" s="37">
        <v>442</v>
      </c>
      <c r="D150" s="9">
        <v>52.916240838902041</v>
      </c>
      <c r="E150" s="9">
        <v>56.827405947306779</v>
      </c>
      <c r="F150" s="9">
        <v>243.74618786626991</v>
      </c>
      <c r="G150" s="9">
        <v>261.76204783998838</v>
      </c>
      <c r="H150" s="9">
        <v>20529.589642161656</v>
      </c>
      <c r="I150" s="24"/>
      <c r="J150" s="9">
        <v>53.410031846432467</v>
      </c>
      <c r="K150" s="9">
        <v>47.276774254846302</v>
      </c>
      <c r="L150" s="22">
        <v>149.68036753113446</v>
      </c>
      <c r="M150" s="22">
        <v>217.76931461014382</v>
      </c>
      <c r="N150" s="22">
        <v>84802.923636363688</v>
      </c>
    </row>
    <row r="151" spans="2:14" x14ac:dyDescent="0.25">
      <c r="B151" s="37">
        <v>443</v>
      </c>
      <c r="D151" s="9">
        <v>53.03401583456241</v>
      </c>
      <c r="E151" s="9">
        <v>56.95406768096467</v>
      </c>
      <c r="F151" s="9">
        <v>243.73724887754838</v>
      </c>
      <c r="G151" s="9">
        <v>261.7532832559362</v>
      </c>
      <c r="H151" s="9">
        <v>20576.235866314677</v>
      </c>
      <c r="I151" s="24"/>
      <c r="J151" s="9">
        <v>53.530869022555599</v>
      </c>
      <c r="K151" s="9">
        <v>47.383735282572204</v>
      </c>
      <c r="L151" s="22">
        <v>149.68036753113449</v>
      </c>
      <c r="M151" s="22">
        <v>217.76931461014382</v>
      </c>
      <c r="N151" s="22">
        <v>84994.785454545461</v>
      </c>
    </row>
    <row r="152" spans="2:14" x14ac:dyDescent="0.25">
      <c r="B152" s="37">
        <v>444</v>
      </c>
      <c r="D152" s="9">
        <v>53.152742311663843</v>
      </c>
      <c r="E152" s="9">
        <v>57.081892985895557</v>
      </c>
      <c r="F152" s="9">
        <v>243.73271318724892</v>
      </c>
      <c r="G152" s="9">
        <v>261.74989372586913</v>
      </c>
      <c r="H152" s="9">
        <v>20623.995343704744</v>
      </c>
      <c r="I152" s="24"/>
      <c r="J152" s="9">
        <v>53.651706198678738</v>
      </c>
      <c r="K152" s="9">
        <v>47.490696310298084</v>
      </c>
      <c r="L152" s="22">
        <v>149.68036753113444</v>
      </c>
      <c r="M152" s="22">
        <v>217.76931461014377</v>
      </c>
      <c r="N152" s="22">
        <v>85186.647272727205</v>
      </c>
    </row>
    <row r="153" spans="2:14" x14ac:dyDescent="0.25">
      <c r="B153" s="37">
        <v>445</v>
      </c>
      <c r="D153" s="9">
        <v>53.27018522977545</v>
      </c>
      <c r="E153" s="9">
        <v>57.208148789295301</v>
      </c>
      <c r="F153" s="9">
        <v>243.72232532915677</v>
      </c>
      <c r="G153" s="9">
        <v>261.739338629332</v>
      </c>
      <c r="H153" s="9">
        <v>20670.253917176986</v>
      </c>
      <c r="I153" s="24"/>
      <c r="J153" s="9">
        <v>53.772543374801899</v>
      </c>
      <c r="K153" s="9">
        <v>47.597657338023978</v>
      </c>
      <c r="L153" s="22">
        <v>149.68036753113455</v>
      </c>
      <c r="M153" s="22">
        <v>217.76931461014379</v>
      </c>
      <c r="N153" s="22">
        <v>85378.509090909094</v>
      </c>
    </row>
    <row r="154" spans="2:14" x14ac:dyDescent="0.25">
      <c r="B154" s="37">
        <v>446</v>
      </c>
      <c r="D154" s="9">
        <v>53.387712812726079</v>
      </c>
      <c r="E154" s="9">
        <v>57.334508194126265</v>
      </c>
      <c r="F154" s="9">
        <v>243.71237054435238</v>
      </c>
      <c r="G154" s="9">
        <v>261.72930380067373</v>
      </c>
      <c r="H154" s="9">
        <v>20716.611888259653</v>
      </c>
      <c r="I154" s="24"/>
      <c r="J154" s="9">
        <v>53.893380550925023</v>
      </c>
      <c r="K154" s="9">
        <v>47.704618365749887</v>
      </c>
      <c r="L154" s="22">
        <v>149.68036753113452</v>
      </c>
      <c r="M154" s="22">
        <v>217.76931461014385</v>
      </c>
      <c r="N154" s="22">
        <v>85570.370909090867</v>
      </c>
    </row>
    <row r="155" spans="2:14" x14ac:dyDescent="0.25">
      <c r="B155" s="37">
        <v>447</v>
      </c>
      <c r="D155" s="9">
        <v>53.506841964019522</v>
      </c>
      <c r="E155" s="9">
        <v>57.462826122061855</v>
      </c>
      <c r="F155" s="9">
        <v>243.70975502741555</v>
      </c>
      <c r="G155" s="9">
        <v>261.72823443416411</v>
      </c>
      <c r="H155" s="9">
        <v>20764.843504299402</v>
      </c>
      <c r="I155" s="24"/>
      <c r="J155" s="9">
        <v>54.014217727048155</v>
      </c>
      <c r="K155" s="9">
        <v>47.811579393475803</v>
      </c>
      <c r="L155" s="22">
        <v>149.68036753113452</v>
      </c>
      <c r="M155" s="22">
        <v>217.76931461014391</v>
      </c>
      <c r="N155" s="22">
        <v>85762.232727272771</v>
      </c>
    </row>
    <row r="156" spans="2:14" x14ac:dyDescent="0.25">
      <c r="B156" s="37">
        <v>448</v>
      </c>
      <c r="D156" s="9">
        <v>53.624135206588264</v>
      </c>
      <c r="E156" s="9">
        <v>57.588899110882437</v>
      </c>
      <c r="F156" s="9">
        <v>243.69880776530462</v>
      </c>
      <c r="G156" s="9">
        <v>261.71696755147303</v>
      </c>
      <c r="H156" s="9">
        <v>20810.928131953304</v>
      </c>
      <c r="I156" s="24"/>
      <c r="J156" s="9">
        <v>54.135054903171401</v>
      </c>
      <c r="K156" s="9">
        <v>47.918540421201691</v>
      </c>
      <c r="L156" s="22">
        <v>149.68036753113438</v>
      </c>
      <c r="M156" s="22">
        <v>217.76931461014385</v>
      </c>
      <c r="N156" s="22">
        <v>85954.094545454544</v>
      </c>
    </row>
    <row r="157" spans="2:14" x14ac:dyDescent="0.25">
      <c r="B157" s="37">
        <v>449</v>
      </c>
      <c r="D157" s="9">
        <v>53.741466376058192</v>
      </c>
      <c r="E157" s="9">
        <v>57.715018548070752</v>
      </c>
      <c r="F157" s="9">
        <v>243.68808124375383</v>
      </c>
      <c r="G157" s="9">
        <v>261.70596147321982</v>
      </c>
      <c r="H157" s="9">
        <v>20857.057488531944</v>
      </c>
      <c r="I157" s="24"/>
      <c r="J157" s="9">
        <v>54.255892079294554</v>
      </c>
      <c r="K157" s="9">
        <v>48.025501448927571</v>
      </c>
      <c r="L157" s="22">
        <v>149.68036753113446</v>
      </c>
      <c r="M157" s="22">
        <v>217.76931461014379</v>
      </c>
      <c r="N157" s="22">
        <v>86145.956363636302</v>
      </c>
    </row>
    <row r="158" spans="2:14" x14ac:dyDescent="0.25">
      <c r="B158" s="37">
        <v>450</v>
      </c>
      <c r="D158" s="9">
        <v>53.859944447488068</v>
      </c>
      <c r="E158" s="9">
        <v>57.842540531212904</v>
      </c>
      <c r="F158" s="9">
        <v>243.68259141029904</v>
      </c>
      <c r="G158" s="9">
        <v>261.70134995485665</v>
      </c>
      <c r="H158" s="9">
        <v>20904.528712851701</v>
      </c>
      <c r="I158" s="24"/>
      <c r="J158" s="9">
        <v>54.376729255417686</v>
      </c>
      <c r="K158" s="9">
        <v>48.132462476653473</v>
      </c>
      <c r="L158" s="22">
        <v>149.68036753113446</v>
      </c>
      <c r="M158" s="22">
        <v>217.76931461014382</v>
      </c>
      <c r="N158" s="22">
        <v>86337.818181818177</v>
      </c>
    </row>
    <row r="159" spans="2:14" x14ac:dyDescent="0.25">
      <c r="B159" s="37">
        <v>451</v>
      </c>
      <c r="D159" s="9">
        <v>53.978073778144243</v>
      </c>
      <c r="E159" s="9">
        <v>57.969636133553564</v>
      </c>
      <c r="F159" s="9">
        <v>243.67555158645499</v>
      </c>
      <c r="G159" s="9">
        <v>261.6948340574038</v>
      </c>
      <c r="H159" s="9">
        <v>20951.59240696863</v>
      </c>
      <c r="I159" s="24"/>
      <c r="J159" s="9">
        <v>54.497566431540818</v>
      </c>
      <c r="K159" s="9">
        <v>48.239423504379353</v>
      </c>
      <c r="L159" s="22">
        <v>149.68036753113444</v>
      </c>
      <c r="M159" s="22">
        <v>217.76931461014368</v>
      </c>
      <c r="N159" s="22">
        <v>86529.679999999949</v>
      </c>
    </row>
    <row r="160" spans="2:14" x14ac:dyDescent="0.25">
      <c r="B160" s="37">
        <v>452</v>
      </c>
      <c r="D160" s="9">
        <v>54.096181539868894</v>
      </c>
      <c r="E160" s="9">
        <v>58.096705432814645</v>
      </c>
      <c r="F160" s="9">
        <v>243.66844575813357</v>
      </c>
      <c r="G160" s="9">
        <v>261.68822851292822</v>
      </c>
      <c r="H160" s="9">
        <v>20998.631251682902</v>
      </c>
      <c r="I160" s="24"/>
      <c r="J160" s="9">
        <v>54.618403607663964</v>
      </c>
      <c r="K160" s="9">
        <v>48.346384532105276</v>
      </c>
      <c r="L160" s="22">
        <v>149.68036753113444</v>
      </c>
      <c r="M160" s="22">
        <v>217.76931461014379</v>
      </c>
      <c r="N160" s="22">
        <v>86721.541818181853</v>
      </c>
    </row>
    <row r="161" spans="2:14" x14ac:dyDescent="0.25">
      <c r="B161" s="37">
        <v>453</v>
      </c>
      <c r="D161" s="9">
        <v>54.213800358342041</v>
      </c>
      <c r="E161" s="9">
        <v>58.223176903419457</v>
      </c>
      <c r="F161" s="9">
        <v>243.65917378953537</v>
      </c>
      <c r="G161" s="9">
        <v>261.67896524350937</v>
      </c>
      <c r="H161" s="9">
        <v>21045.098560137081</v>
      </c>
      <c r="I161" s="24"/>
      <c r="J161" s="9">
        <v>54.739240783787103</v>
      </c>
      <c r="K161" s="9">
        <v>48.453345559831156</v>
      </c>
      <c r="L161" s="22">
        <v>149.68036753113441</v>
      </c>
      <c r="M161" s="22">
        <v>217.76931461014374</v>
      </c>
      <c r="N161" s="22">
        <v>86913.403636363626</v>
      </c>
    </row>
    <row r="162" spans="2:14" x14ac:dyDescent="0.25">
      <c r="B162" s="37">
        <v>454</v>
      </c>
      <c r="D162" s="9">
        <v>54.331584564066425</v>
      </c>
      <c r="E162" s="9">
        <v>58.349850687630159</v>
      </c>
      <c r="F162" s="9">
        <v>243.6506843478526</v>
      </c>
      <c r="G162" s="9">
        <v>261.6706500593923</v>
      </c>
      <c r="H162" s="9">
        <v>21091.759693931635</v>
      </c>
      <c r="I162" s="24"/>
      <c r="J162" s="9">
        <v>54.860077959910242</v>
      </c>
      <c r="K162" s="9">
        <v>48.560306587557044</v>
      </c>
      <c r="L162" s="22">
        <v>149.68036753113444</v>
      </c>
      <c r="M162" s="22">
        <v>217.76931461014371</v>
      </c>
      <c r="N162" s="22">
        <v>87105.265454545384</v>
      </c>
    </row>
    <row r="163" spans="2:14" x14ac:dyDescent="0.25">
      <c r="B163" s="37">
        <v>455</v>
      </c>
      <c r="D163" s="9">
        <v>54.44986980960865</v>
      </c>
      <c r="E163" s="9">
        <v>58.477137237552327</v>
      </c>
      <c r="F163" s="9">
        <v>243.64447420356981</v>
      </c>
      <c r="G163" s="9">
        <v>261.6651133417252</v>
      </c>
      <c r="H163" s="9">
        <v>21139.007273627885</v>
      </c>
      <c r="I163" s="24"/>
      <c r="J163" s="9">
        <v>54.980915136033374</v>
      </c>
      <c r="K163" s="9">
        <v>48.667267615282967</v>
      </c>
      <c r="L163" s="22">
        <v>149.68036753113441</v>
      </c>
      <c r="M163" s="22">
        <v>217.76931461014382</v>
      </c>
      <c r="N163" s="22">
        <v>87297.127272727259</v>
      </c>
    </row>
    <row r="164" spans="2:14" x14ac:dyDescent="0.25">
      <c r="B164" s="37">
        <v>456</v>
      </c>
      <c r="D164" s="9">
        <v>54.567228495696249</v>
      </c>
      <c r="E164" s="9">
        <v>58.603290819165558</v>
      </c>
      <c r="F164" s="9">
        <v>243.63415435348281</v>
      </c>
      <c r="G164" s="9">
        <v>261.65454238132548</v>
      </c>
      <c r="H164" s="9">
        <v>21185.171419370159</v>
      </c>
      <c r="I164" s="24"/>
      <c r="J164" s="9">
        <v>55.10175231215652</v>
      </c>
      <c r="K164" s="9">
        <v>48.77422864300884</v>
      </c>
      <c r="L164" s="22">
        <v>149.68036753113449</v>
      </c>
      <c r="M164" s="22">
        <v>217.76931461014379</v>
      </c>
      <c r="N164" s="22">
        <v>87488.989090909032</v>
      </c>
    </row>
    <row r="165" spans="2:14" x14ac:dyDescent="0.25">
      <c r="B165" s="37">
        <v>457</v>
      </c>
      <c r="D165" s="9">
        <v>54.685474857159662</v>
      </c>
      <c r="E165" s="9">
        <v>58.73052996354243</v>
      </c>
      <c r="F165" s="9">
        <v>243.62783432629379</v>
      </c>
      <c r="G165" s="9">
        <v>261.6488539457207</v>
      </c>
      <c r="H165" s="9">
        <v>21232.374270141703</v>
      </c>
      <c r="I165" s="24"/>
      <c r="J165" s="9">
        <v>55.222589488279674</v>
      </c>
      <c r="K165" s="9">
        <v>48.881189670734749</v>
      </c>
      <c r="L165" s="22">
        <v>149.68036753113446</v>
      </c>
      <c r="M165" s="22">
        <v>217.76931461014377</v>
      </c>
      <c r="N165" s="22">
        <v>87680.850909090936</v>
      </c>
    </row>
    <row r="166" spans="2:14" x14ac:dyDescent="0.25">
      <c r="B166" s="37">
        <v>458</v>
      </c>
      <c r="D166" s="9">
        <v>54.803601929424168</v>
      </c>
      <c r="E166" s="9">
        <v>58.857623307491437</v>
      </c>
      <c r="F166" s="9">
        <v>243.62101161562882</v>
      </c>
      <c r="G166" s="9">
        <v>261.6425422169936</v>
      </c>
      <c r="H166" s="9">
        <v>21279.437964258632</v>
      </c>
      <c r="I166" s="24"/>
      <c r="J166" s="9">
        <v>55.343426664402905</v>
      </c>
      <c r="K166" s="9">
        <v>48.98815069846065</v>
      </c>
      <c r="L166" s="22">
        <v>149.68036753113446</v>
      </c>
      <c r="M166" s="22">
        <v>217.76931461014385</v>
      </c>
      <c r="N166" s="22">
        <v>87872.712727272723</v>
      </c>
    </row>
    <row r="167" spans="2:14" x14ac:dyDescent="0.25">
      <c r="B167" s="37">
        <v>459</v>
      </c>
      <c r="D167" s="9">
        <v>54.920547541819474</v>
      </c>
      <c r="E167" s="9">
        <v>58.983271972940464</v>
      </c>
      <c r="F167" s="9">
        <v>243.60897807706948</v>
      </c>
      <c r="G167" s="9">
        <v>261.62984988502996</v>
      </c>
      <c r="H167" s="9">
        <v>21325.120031590213</v>
      </c>
      <c r="I167" s="24"/>
      <c r="J167" s="9">
        <v>55.464263840526051</v>
      </c>
      <c r="K167" s="9">
        <v>49.095111726186538</v>
      </c>
      <c r="L167" s="22">
        <v>149.68036753113458</v>
      </c>
      <c r="M167" s="22">
        <v>217.76931461014394</v>
      </c>
      <c r="N167" s="22">
        <v>88064.574545454612</v>
      </c>
    </row>
    <row r="168" spans="2:14" x14ac:dyDescent="0.25">
      <c r="B168" s="37">
        <v>460</v>
      </c>
      <c r="D168" s="9">
        <v>55.040216240844117</v>
      </c>
      <c r="E168" s="9">
        <v>59.112250642796965</v>
      </c>
      <c r="F168" s="9">
        <v>243.60904929172167</v>
      </c>
      <c r="G168" s="9">
        <v>261.63195140028552</v>
      </c>
      <c r="H168" s="9">
        <v>21373.987792336848</v>
      </c>
      <c r="I168" s="24"/>
      <c r="J168" s="9">
        <v>55.585101016649197</v>
      </c>
      <c r="K168" s="9">
        <v>49.202072753912432</v>
      </c>
      <c r="L168" s="22">
        <v>149.68036753113452</v>
      </c>
      <c r="M168" s="22">
        <v>217.76931461014382</v>
      </c>
      <c r="N168" s="22">
        <v>88256.436363636327</v>
      </c>
    </row>
    <row r="169" spans="2:14" x14ac:dyDescent="0.25">
      <c r="B169" s="37">
        <v>461</v>
      </c>
      <c r="D169" s="9">
        <v>55.157105988530084</v>
      </c>
      <c r="E169" s="9">
        <v>59.237831134751772</v>
      </c>
      <c r="F169" s="9">
        <v>243.59684718612561</v>
      </c>
      <c r="G169" s="9">
        <v>261.61903602357944</v>
      </c>
      <c r="H169" s="9">
        <v>21419.60525122163</v>
      </c>
      <c r="I169" s="24"/>
      <c r="J169" s="9">
        <v>55.705938192772329</v>
      </c>
      <c r="K169" s="9">
        <v>49.309033781638348</v>
      </c>
      <c r="L169" s="22">
        <v>149.68036753113444</v>
      </c>
      <c r="M169" s="22">
        <v>217.76931461014394</v>
      </c>
      <c r="N169" s="22">
        <v>88448.298181818114</v>
      </c>
    </row>
    <row r="170" spans="2:14" x14ac:dyDescent="0.25">
      <c r="B170" s="37">
        <v>462</v>
      </c>
      <c r="D170" s="9">
        <v>55.274641218290832</v>
      </c>
      <c r="E170" s="9">
        <v>59.364201026881631</v>
      </c>
      <c r="F170" s="9">
        <v>243.58754245189837</v>
      </c>
      <c r="G170" s="9">
        <v>261.6096553327514</v>
      </c>
      <c r="H170" s="9">
        <v>21465.978131945893</v>
      </c>
      <c r="I170" s="24"/>
      <c r="J170" s="9">
        <v>55.826775368895468</v>
      </c>
      <c r="K170" s="9">
        <v>49.415994809364221</v>
      </c>
      <c r="L170" s="22">
        <v>149.68036753113446</v>
      </c>
      <c r="M170" s="22">
        <v>217.76931461014379</v>
      </c>
      <c r="N170" s="22">
        <v>88640.160000000018</v>
      </c>
    </row>
    <row r="171" spans="2:14" x14ac:dyDescent="0.25">
      <c r="B171" s="37">
        <v>463</v>
      </c>
      <c r="D171" s="9">
        <v>55.393527181604753</v>
      </c>
      <c r="E171" s="9">
        <v>59.492222744379688</v>
      </c>
      <c r="F171" s="9">
        <v>243.58421754668097</v>
      </c>
      <c r="G171" s="9">
        <v>261.60757880236451</v>
      </c>
      <c r="H171" s="9">
        <v>21513.931434676393</v>
      </c>
      <c r="I171" s="24"/>
      <c r="J171" s="9">
        <v>55.947612545018593</v>
      </c>
      <c r="K171" s="9">
        <v>49.522955837090123</v>
      </c>
      <c r="L171" s="22">
        <v>149.68036753113444</v>
      </c>
      <c r="M171" s="22">
        <v>217.76931461014377</v>
      </c>
      <c r="N171" s="22">
        <v>88832.021818181907</v>
      </c>
    </row>
    <row r="172" spans="2:14" x14ac:dyDescent="0.25">
      <c r="B172" s="37">
        <v>464</v>
      </c>
      <c r="D172" s="9">
        <v>55.511486628303274</v>
      </c>
      <c r="E172" s="9">
        <v>59.619111536408056</v>
      </c>
      <c r="F172" s="9">
        <v>243.57684154425357</v>
      </c>
      <c r="G172" s="9">
        <v>261.60054009990597</v>
      </c>
      <c r="H172" s="9">
        <v>21560.801303452878</v>
      </c>
      <c r="I172" s="24"/>
      <c r="J172" s="9">
        <v>56.068449721141732</v>
      </c>
      <c r="K172" s="9">
        <v>49.629916864816025</v>
      </c>
      <c r="L172" s="22">
        <v>149.68036753113449</v>
      </c>
      <c r="M172" s="22">
        <v>217.76931461014388</v>
      </c>
      <c r="N172" s="22">
        <v>89023.883636363695</v>
      </c>
    </row>
    <row r="173" spans="2:14" x14ac:dyDescent="0.25">
      <c r="B173" s="37">
        <v>465</v>
      </c>
      <c r="D173" s="9">
        <v>55.629080382107972</v>
      </c>
      <c r="E173" s="9">
        <v>59.745553208196306</v>
      </c>
      <c r="F173" s="9">
        <v>243.56789610673968</v>
      </c>
      <c r="G173" s="9">
        <v>261.59157398787499</v>
      </c>
      <c r="H173" s="9">
        <v>21607.243762504444</v>
      </c>
      <c r="I173" s="24"/>
      <c r="J173" s="9">
        <v>56.189286897264878</v>
      </c>
      <c r="K173" s="9">
        <v>49.736877892541898</v>
      </c>
      <c r="L173" s="22">
        <v>149.68036753113441</v>
      </c>
      <c r="M173" s="22">
        <v>217.76931461014368</v>
      </c>
      <c r="N173" s="22">
        <v>89215.745454545424</v>
      </c>
    </row>
    <row r="174" spans="2:14" x14ac:dyDescent="0.25">
      <c r="B174" s="37">
        <v>466</v>
      </c>
      <c r="D174" s="9">
        <v>55.747808168775101</v>
      </c>
      <c r="E174" s="9">
        <v>59.873381716352149</v>
      </c>
      <c r="F174" s="9">
        <v>243.56394368723917</v>
      </c>
      <c r="G174" s="9">
        <v>261.58870548912898</v>
      </c>
      <c r="H174" s="9">
        <v>21655.01317965558</v>
      </c>
      <c r="I174" s="24"/>
      <c r="J174" s="9">
        <v>56.310124073388018</v>
      </c>
      <c r="K174" s="9">
        <v>49.843838920267807</v>
      </c>
      <c r="L174" s="22">
        <v>149.68036753113446</v>
      </c>
      <c r="M174" s="22">
        <v>217.76931461014377</v>
      </c>
      <c r="N174" s="22">
        <v>89407.607272727197</v>
      </c>
    </row>
    <row r="175" spans="2:14" x14ac:dyDescent="0.25">
      <c r="B175" s="37">
        <v>467</v>
      </c>
      <c r="D175" s="9">
        <v>55.864730027785129</v>
      </c>
      <c r="E175" s="9">
        <v>59.999001894267892</v>
      </c>
      <c r="F175" s="9">
        <v>243.55213493473039</v>
      </c>
      <c r="G175" s="9">
        <v>261.57622167034458</v>
      </c>
      <c r="H175" s="9">
        <v>21700.670397584548</v>
      </c>
      <c r="I175" s="24"/>
      <c r="J175" s="9">
        <v>56.430961249511149</v>
      </c>
      <c r="K175" s="9">
        <v>49.950799947993694</v>
      </c>
      <c r="L175" s="22">
        <v>149.68036753113444</v>
      </c>
      <c r="M175" s="22">
        <v>217.76931461014374</v>
      </c>
      <c r="N175" s="22">
        <v>89599.4690909091</v>
      </c>
    </row>
    <row r="176" spans="2:14" x14ac:dyDescent="0.25">
      <c r="B176" s="37">
        <v>468</v>
      </c>
      <c r="D176" s="9">
        <v>55.983435924659787</v>
      </c>
      <c r="E176" s="9">
        <v>60.126803778483172</v>
      </c>
      <c r="F176" s="9">
        <v>243.54813785513716</v>
      </c>
      <c r="G176" s="9">
        <v>261.5732824104935</v>
      </c>
      <c r="H176" s="9">
        <v>21748.414965333079</v>
      </c>
      <c r="I176" s="24"/>
      <c r="J176" s="9">
        <v>56.551798425634416</v>
      </c>
      <c r="K176" s="9">
        <v>50.05776097571961</v>
      </c>
      <c r="L176" s="22">
        <v>149.68036753113446</v>
      </c>
      <c r="M176" s="22">
        <v>217.76931461014379</v>
      </c>
      <c r="N176" s="22">
        <v>89791.33090909099</v>
      </c>
    </row>
    <row r="177" spans="2:14" x14ac:dyDescent="0.25">
      <c r="B177" s="37">
        <v>469</v>
      </c>
      <c r="D177" s="9">
        <v>56.100760759446281</v>
      </c>
      <c r="E177" s="9">
        <v>60.252916880988067</v>
      </c>
      <c r="F177" s="9">
        <v>243.53816251295399</v>
      </c>
      <c r="G177" s="9">
        <v>261.56302454010455</v>
      </c>
      <c r="H177" s="9">
        <v>21794.544321911679</v>
      </c>
      <c r="I177" s="24"/>
      <c r="J177" s="9">
        <v>56.672635601757555</v>
      </c>
      <c r="K177" s="9">
        <v>50.164722003445497</v>
      </c>
      <c r="L177" s="22">
        <v>149.68036753113449</v>
      </c>
      <c r="M177" s="22">
        <v>217.76931461014382</v>
      </c>
      <c r="N177" s="22">
        <v>89983.192727272777</v>
      </c>
    </row>
    <row r="178" spans="2:14" x14ac:dyDescent="0.25">
      <c r="B178" s="37">
        <v>470</v>
      </c>
      <c r="D178" s="9">
        <v>56.219410778112021</v>
      </c>
      <c r="E178" s="9">
        <v>60.380650578209554</v>
      </c>
      <c r="F178" s="9">
        <v>243.5339701148317</v>
      </c>
      <c r="G178" s="9">
        <v>261.55983049101604</v>
      </c>
      <c r="H178" s="9">
        <v>21842.224281213417</v>
      </c>
      <c r="I178" s="24"/>
      <c r="J178" s="9">
        <v>56.79347277788068</v>
      </c>
      <c r="K178" s="9">
        <v>50.271683031171413</v>
      </c>
      <c r="L178" s="22">
        <v>149.68036753113449</v>
      </c>
      <c r="M178" s="22">
        <v>217.76931461014388</v>
      </c>
      <c r="N178" s="22">
        <v>90175.054545454535</v>
      </c>
    </row>
    <row r="179" spans="2:14" x14ac:dyDescent="0.25">
      <c r="B179" s="37">
        <v>471</v>
      </c>
      <c r="D179" s="9">
        <v>56.336751976224782</v>
      </c>
      <c r="E179" s="9">
        <v>60.506783831359122</v>
      </c>
      <c r="F179" s="9">
        <v>243.52413794387203</v>
      </c>
      <c r="G179" s="9">
        <v>261.54973184301338</v>
      </c>
      <c r="H179" s="9">
        <v>21888.373517314165</v>
      </c>
      <c r="I179" s="24"/>
      <c r="J179" s="9">
        <v>56.914309954003819</v>
      </c>
      <c r="K179" s="9">
        <v>50.378644058897279</v>
      </c>
      <c r="L179" s="22">
        <v>149.68036753113444</v>
      </c>
      <c r="M179" s="22">
        <v>217.76931461014371</v>
      </c>
      <c r="N179" s="22">
        <v>90366.916363636308</v>
      </c>
    </row>
    <row r="180" spans="2:14" x14ac:dyDescent="0.25">
      <c r="B180" s="37">
        <v>472</v>
      </c>
      <c r="D180" s="9">
        <v>56.454874555210822</v>
      </c>
      <c r="E180" s="9">
        <v>60.633872682029597</v>
      </c>
      <c r="F180" s="9">
        <v>243.51771791574299</v>
      </c>
      <c r="G180" s="9">
        <v>261.54379794930747</v>
      </c>
      <c r="H180" s="9">
        <v>21935.437211431035</v>
      </c>
      <c r="I180" s="24"/>
      <c r="J180" s="9">
        <v>57.035147130126951</v>
      </c>
      <c r="K180" s="9">
        <v>50.485605086623181</v>
      </c>
      <c r="L180" s="22">
        <v>149.68036753113444</v>
      </c>
      <c r="M180" s="22">
        <v>217.76931461014374</v>
      </c>
      <c r="N180" s="22">
        <v>90558.778181818183</v>
      </c>
    </row>
    <row r="181" spans="2:14" x14ac:dyDescent="0.25">
      <c r="B181" s="37">
        <v>473</v>
      </c>
      <c r="D181" s="9">
        <v>56.573069034311033</v>
      </c>
      <c r="E181" s="9">
        <v>60.761049528917617</v>
      </c>
      <c r="F181" s="9">
        <v>243.51163451857596</v>
      </c>
      <c r="G181" s="9">
        <v>261.53826791467208</v>
      </c>
      <c r="H181" s="9">
        <v>21982.58539351686</v>
      </c>
      <c r="I181" s="24"/>
      <c r="J181" s="9">
        <v>57.155984306250097</v>
      </c>
      <c r="K181" s="9">
        <v>50.592566114349076</v>
      </c>
      <c r="L181" s="22">
        <v>149.68036753113449</v>
      </c>
      <c r="M181" s="22">
        <v>217.76931461014377</v>
      </c>
      <c r="N181" s="22">
        <v>90750.640000000072</v>
      </c>
    </row>
    <row r="182" spans="2:14" x14ac:dyDescent="0.25">
      <c r="B182" s="37">
        <v>474</v>
      </c>
      <c r="D182" s="9">
        <v>56.690422034962964</v>
      </c>
      <c r="E182" s="9">
        <v>60.887197425095202</v>
      </c>
      <c r="F182" s="9">
        <v>243.50196239341918</v>
      </c>
      <c r="G182" s="9">
        <v>261.52834156892345</v>
      </c>
      <c r="H182" s="9">
        <v>22028.749539259134</v>
      </c>
      <c r="I182" s="24"/>
      <c r="J182" s="9">
        <v>57.276821482373229</v>
      </c>
      <c r="K182" s="9">
        <v>50.69952714207497</v>
      </c>
      <c r="L182" s="22">
        <v>149.68036753113446</v>
      </c>
      <c r="M182" s="22">
        <v>217.76931461014374</v>
      </c>
      <c r="N182" s="22">
        <v>90942.50181818186</v>
      </c>
    </row>
    <row r="183" spans="2:14" x14ac:dyDescent="0.25">
      <c r="B183" s="37">
        <v>475</v>
      </c>
      <c r="D183" s="9">
        <v>56.808768813040288</v>
      </c>
      <c r="E183" s="9">
        <v>61.014560656826177</v>
      </c>
      <c r="F183" s="9">
        <v>243.49659057158129</v>
      </c>
      <c r="G183" s="9">
        <v>261.52366625044289</v>
      </c>
      <c r="H183" s="9">
        <v>22076.07663704377</v>
      </c>
      <c r="I183" s="24"/>
      <c r="J183" s="9">
        <v>57.397658658496383</v>
      </c>
      <c r="K183" s="9">
        <v>50.806488169800851</v>
      </c>
      <c r="L183" s="22">
        <v>149.68036753113438</v>
      </c>
      <c r="M183" s="22">
        <v>217.76931461014362</v>
      </c>
      <c r="N183" s="22">
        <v>91134.363636363603</v>
      </c>
    </row>
    <row r="184" spans="2:14" x14ac:dyDescent="0.25">
      <c r="B184" s="37">
        <v>476</v>
      </c>
      <c r="D184" s="9">
        <v>56.92683488584894</v>
      </c>
      <c r="E184" s="9">
        <v>61.141580692534411</v>
      </c>
      <c r="F184" s="9">
        <v>243.49004067511402</v>
      </c>
      <c r="G184" s="9">
        <v>261.51754264255993</v>
      </c>
      <c r="H184" s="9">
        <v>22123.075722713846</v>
      </c>
      <c r="I184" s="24"/>
      <c r="J184" s="9">
        <v>57.518495834619507</v>
      </c>
      <c r="K184" s="9">
        <v>50.913449197526752</v>
      </c>
      <c r="L184" s="22">
        <v>149.68036753113446</v>
      </c>
      <c r="M184" s="22">
        <v>217.76931461014368</v>
      </c>
      <c r="N184" s="22">
        <v>91326.225454545391</v>
      </c>
    </row>
    <row r="185" spans="2:14" x14ac:dyDescent="0.25">
      <c r="B185" s="37">
        <v>477</v>
      </c>
      <c r="D185" s="9">
        <v>57.044501310115763</v>
      </c>
      <c r="E185" s="9">
        <v>61.26811207771776</v>
      </c>
      <c r="F185" s="9">
        <v>243.48181243028884</v>
      </c>
      <c r="G185" s="9">
        <v>261.50935901370434</v>
      </c>
      <c r="H185" s="9">
        <v>22169.607639614813</v>
      </c>
      <c r="I185" s="24"/>
      <c r="J185" s="9">
        <v>57.639333010742654</v>
      </c>
      <c r="K185" s="9">
        <v>51.020410225252654</v>
      </c>
      <c r="L185" s="22">
        <v>149.68036753113452</v>
      </c>
      <c r="M185" s="22">
        <v>217.76931461014377</v>
      </c>
      <c r="N185" s="22">
        <v>91518.087272727265</v>
      </c>
    </row>
    <row r="186" spans="2:14" x14ac:dyDescent="0.25">
      <c r="B186" s="37">
        <v>478</v>
      </c>
      <c r="D186" s="9">
        <v>57.162069712833528</v>
      </c>
      <c r="E186" s="9">
        <v>61.394523664271119</v>
      </c>
      <c r="F186" s="9">
        <v>243.47320110528503</v>
      </c>
      <c r="G186" s="9">
        <v>261.50069936180574</v>
      </c>
      <c r="H186" s="9">
        <v>22216.02524926377</v>
      </c>
      <c r="I186" s="24"/>
      <c r="J186" s="9">
        <v>57.760170186865793</v>
      </c>
      <c r="K186" s="9">
        <v>51.127371252978563</v>
      </c>
      <c r="L186" s="22">
        <v>149.68036753113449</v>
      </c>
      <c r="M186" s="22">
        <v>217.76931461014382</v>
      </c>
      <c r="N186" s="22">
        <v>91709.949090909155</v>
      </c>
    </row>
    <row r="187" spans="2:14" x14ac:dyDescent="0.25">
      <c r="B187" s="37">
        <v>479</v>
      </c>
      <c r="D187" s="9">
        <v>57.280738067240257</v>
      </c>
      <c r="E187" s="9">
        <v>61.522280431381652</v>
      </c>
      <c r="F187" s="9">
        <v>243.46930103281449</v>
      </c>
      <c r="G187" s="9">
        <v>261.49779349892651</v>
      </c>
      <c r="H187" s="9">
        <v>22263.730057968107</v>
      </c>
      <c r="I187" s="24"/>
      <c r="J187" s="9">
        <v>57.881007362989045</v>
      </c>
      <c r="K187" s="9">
        <v>51.234332280704464</v>
      </c>
      <c r="L187" s="22">
        <v>149.68036753113435</v>
      </c>
      <c r="M187" s="22">
        <v>217.76931461014371</v>
      </c>
      <c r="N187" s="22">
        <v>91901.810909090957</v>
      </c>
    </row>
    <row r="188" spans="2:14" x14ac:dyDescent="0.25">
      <c r="B188" s="37">
        <v>480</v>
      </c>
      <c r="D188" s="9">
        <v>57.398836849653371</v>
      </c>
      <c r="E188" s="9">
        <v>61.649340751331216</v>
      </c>
      <c r="F188" s="9">
        <v>243.46300131313598</v>
      </c>
      <c r="G188" s="9">
        <v>261.49194569237966</v>
      </c>
      <c r="H188" s="9">
        <v>22310.768902682375</v>
      </c>
      <c r="I188" s="24"/>
      <c r="J188" s="9">
        <v>58.001844539112184</v>
      </c>
      <c r="K188" s="9">
        <v>51.341293308430345</v>
      </c>
      <c r="L188" s="22">
        <v>149.68036753113452</v>
      </c>
      <c r="M188" s="22">
        <v>217.76931461014374</v>
      </c>
      <c r="N188" s="22">
        <v>92093.672727272686</v>
      </c>
    </row>
    <row r="189" spans="2:14" x14ac:dyDescent="0.25">
      <c r="B189" s="37">
        <v>481</v>
      </c>
      <c r="D189" s="9">
        <v>57.51650200985393</v>
      </c>
      <c r="E189" s="9">
        <v>61.775870872448266</v>
      </c>
      <c r="F189" s="9">
        <v>243.45489235883414</v>
      </c>
      <c r="G189" s="9">
        <v>261.48387798424335</v>
      </c>
      <c r="H189" s="9">
        <v>22357.300819583354</v>
      </c>
      <c r="I189" s="24"/>
      <c r="J189" s="9">
        <v>58.122681715235323</v>
      </c>
      <c r="K189" s="9">
        <v>51.448254336156261</v>
      </c>
      <c r="L189" s="22">
        <v>149.68036753113444</v>
      </c>
      <c r="M189" s="22">
        <v>217.76931461014377</v>
      </c>
      <c r="N189" s="22">
        <v>92285.534545454488</v>
      </c>
    </row>
    <row r="190" spans="2:14" x14ac:dyDescent="0.25">
      <c r="B190" s="37">
        <v>482</v>
      </c>
      <c r="D190" s="9">
        <v>57.634209337038953</v>
      </c>
      <c r="E190" s="9">
        <v>61.902452628845936</v>
      </c>
      <c r="F190" s="9">
        <v>243.44699516505753</v>
      </c>
      <c r="G190" s="9">
        <v>261.47606185958483</v>
      </c>
      <c r="H190" s="9">
        <v>22403.882435289575</v>
      </c>
      <c r="I190" s="24"/>
      <c r="J190" s="9">
        <v>58.243518891358455</v>
      </c>
      <c r="K190" s="9">
        <v>51.555215363882127</v>
      </c>
      <c r="L190" s="22">
        <v>149.68036753113441</v>
      </c>
      <c r="M190" s="22">
        <v>217.76931461014357</v>
      </c>
      <c r="N190" s="22">
        <v>92477.396363636348</v>
      </c>
    </row>
    <row r="191" spans="2:14" x14ac:dyDescent="0.25">
      <c r="B191" s="37">
        <v>483</v>
      </c>
      <c r="D191" s="9">
        <v>57.752744712482986</v>
      </c>
      <c r="E191" s="9">
        <v>62.03004706527593</v>
      </c>
      <c r="F191" s="9">
        <v>243.44262110751842</v>
      </c>
      <c r="G191" s="9">
        <v>261.47254680571996</v>
      </c>
      <c r="H191" s="9">
        <v>22451.433177697716</v>
      </c>
      <c r="I191" s="24"/>
      <c r="J191" s="9">
        <v>58.364356067481587</v>
      </c>
      <c r="K191" s="9">
        <v>51.662176391608043</v>
      </c>
      <c r="L191" s="22">
        <v>149.68036753113435</v>
      </c>
      <c r="M191" s="22">
        <v>217.76931461014371</v>
      </c>
      <c r="N191" s="22">
        <v>92669.258181818237</v>
      </c>
    </row>
    <row r="192" spans="2:14" x14ac:dyDescent="0.25">
      <c r="B192" s="37">
        <v>484</v>
      </c>
      <c r="D192" s="9">
        <v>57.870026608447553</v>
      </c>
      <c r="E192" s="9">
        <v>62.156108707492386</v>
      </c>
      <c r="F192" s="9">
        <v>243.43299230413456</v>
      </c>
      <c r="G192" s="9">
        <v>261.46259850582521</v>
      </c>
      <c r="H192" s="9">
        <v>22497.517805351614</v>
      </c>
      <c r="I192" s="24"/>
      <c r="J192" s="9">
        <v>58.485193243604741</v>
      </c>
      <c r="K192" s="9">
        <v>51.769137419333951</v>
      </c>
      <c r="L192" s="22">
        <v>149.68036753113438</v>
      </c>
      <c r="M192" s="22">
        <v>217.76931461014377</v>
      </c>
      <c r="N192" s="22">
        <v>92861.120000000039</v>
      </c>
    </row>
    <row r="193" spans="2:14" x14ac:dyDescent="0.25">
      <c r="B193" s="37">
        <v>485</v>
      </c>
      <c r="D193" s="9">
        <v>57.989054105549812</v>
      </c>
      <c r="E193" s="9">
        <v>62.284305097815064</v>
      </c>
      <c r="F193" s="9">
        <v>243.43073102044067</v>
      </c>
      <c r="G193" s="9">
        <v>261.46165263299611</v>
      </c>
      <c r="H193" s="9">
        <v>22545.645053900407</v>
      </c>
      <c r="I193" s="24"/>
      <c r="J193" s="9">
        <v>58.606030419727873</v>
      </c>
      <c r="K193" s="9">
        <v>51.876098447059832</v>
      </c>
      <c r="L193" s="22">
        <v>149.68036753113441</v>
      </c>
      <c r="M193" s="22">
        <v>217.76931461014371</v>
      </c>
      <c r="N193" s="22">
        <v>93052.981818181768</v>
      </c>
    </row>
    <row r="194" spans="2:14" x14ac:dyDescent="0.25">
      <c r="B194" s="37">
        <v>486</v>
      </c>
      <c r="D194" s="9">
        <v>58.106569010274242</v>
      </c>
      <c r="E194" s="9">
        <v>62.410651824419794</v>
      </c>
      <c r="F194" s="9">
        <v>243.42214243569396</v>
      </c>
      <c r="G194" s="9">
        <v>261.45296197444026</v>
      </c>
      <c r="H194" s="9">
        <v>22592.003024983085</v>
      </c>
      <c r="I194" s="24"/>
      <c r="J194" s="9">
        <v>58.726867595851004</v>
      </c>
      <c r="K194" s="9">
        <v>51.983059474785733</v>
      </c>
      <c r="L194" s="22">
        <v>149.68036753113441</v>
      </c>
      <c r="M194" s="22">
        <v>217.76931461014379</v>
      </c>
      <c r="N194" s="22">
        <v>93244.84363636357</v>
      </c>
    </row>
    <row r="195" spans="2:14" x14ac:dyDescent="0.25">
      <c r="B195" s="37">
        <v>487</v>
      </c>
      <c r="D195" s="9">
        <v>58.224274759682991</v>
      </c>
      <c r="E195" s="9">
        <v>62.537232003041133</v>
      </c>
      <c r="F195" s="9">
        <v>243.41438697413247</v>
      </c>
      <c r="G195" s="9">
        <v>261.44528298392902</v>
      </c>
      <c r="H195" s="9">
        <v>22638.584640689263</v>
      </c>
      <c r="I195" s="24"/>
      <c r="J195" s="9">
        <v>58.847704771974144</v>
      </c>
      <c r="K195" s="9">
        <v>52.090020502511635</v>
      </c>
      <c r="L195" s="22">
        <v>149.68036753113441</v>
      </c>
      <c r="M195" s="22">
        <v>217.76931461014382</v>
      </c>
      <c r="N195" s="22">
        <v>93436.705454545445</v>
      </c>
    </row>
    <row r="196" spans="2:14" x14ac:dyDescent="0.25">
      <c r="B196" s="37">
        <v>488</v>
      </c>
      <c r="D196" s="9">
        <v>58.342443213689521</v>
      </c>
      <c r="E196" s="9">
        <v>62.66437809068745</v>
      </c>
      <c r="F196" s="9">
        <v>243.40859373192541</v>
      </c>
      <c r="G196" s="9">
        <v>261.43999647517194</v>
      </c>
      <c r="H196" s="9">
        <v>22685.707973372428</v>
      </c>
      <c r="I196" s="24"/>
      <c r="J196" s="9">
        <v>58.968541948097375</v>
      </c>
      <c r="K196" s="9">
        <v>52.196981530237501</v>
      </c>
      <c r="L196" s="22">
        <v>149.68036753113444</v>
      </c>
      <c r="M196" s="22">
        <v>217.76931461014368</v>
      </c>
      <c r="N196" s="22">
        <v>93628.567272727334</v>
      </c>
    </row>
    <row r="197" spans="2:14" x14ac:dyDescent="0.25">
      <c r="B197" s="37">
        <v>489</v>
      </c>
      <c r="D197" s="9">
        <v>58.460105855637266</v>
      </c>
      <c r="E197" s="9">
        <v>62.790905693551736</v>
      </c>
      <c r="F197" s="9">
        <v>243.40071821756533</v>
      </c>
      <c r="G197" s="9">
        <v>261.43215650486445</v>
      </c>
      <c r="H197" s="9">
        <v>22732.239890273391</v>
      </c>
      <c r="I197" s="24"/>
      <c r="J197" s="9">
        <v>59.089379124220521</v>
      </c>
      <c r="K197" s="9">
        <v>52.303942557963403</v>
      </c>
      <c r="L197" s="22">
        <v>149.68036753113438</v>
      </c>
      <c r="M197" s="22">
        <v>217.76931461014365</v>
      </c>
      <c r="N197" s="22">
        <v>93820.429090909121</v>
      </c>
    </row>
    <row r="198" spans="2:14" x14ac:dyDescent="0.25">
      <c r="B198" s="37">
        <v>490</v>
      </c>
      <c r="D198" s="9">
        <v>58.577967832535407</v>
      </c>
      <c r="E198" s="9">
        <v>62.917677132357923</v>
      </c>
      <c r="F198" s="9">
        <v>243.39370309252627</v>
      </c>
      <c r="G198" s="9">
        <v>261.42536168212672</v>
      </c>
      <c r="H198" s="9">
        <v>22779.005391558945</v>
      </c>
      <c r="I198" s="24"/>
      <c r="J198" s="9">
        <v>59.21021630034366</v>
      </c>
      <c r="K198" s="9">
        <v>52.410903585689304</v>
      </c>
      <c r="L198" s="22">
        <v>149.68036753113449</v>
      </c>
      <c r="M198" s="22">
        <v>217.76931461014374</v>
      </c>
      <c r="N198" s="22">
        <v>94012.290909090851</v>
      </c>
    </row>
    <row r="199" spans="2:14" x14ac:dyDescent="0.25">
      <c r="B199" s="37">
        <v>491</v>
      </c>
      <c r="D199" s="10">
        <v>58.696865953769844</v>
      </c>
      <c r="E199" s="10">
        <v>63.045715741924532</v>
      </c>
      <c r="F199" s="10">
        <v>243.39101299352529</v>
      </c>
      <c r="G199" s="10">
        <v>261.42384895668056</v>
      </c>
      <c r="H199" s="10">
        <v>22826.983543692055</v>
      </c>
      <c r="J199" s="10">
        <v>59.33105347646682</v>
      </c>
      <c r="K199" s="10">
        <v>52.517864613415206</v>
      </c>
      <c r="L199" s="10">
        <v>149.68036753113452</v>
      </c>
      <c r="M199" s="10">
        <v>217.76931461014377</v>
      </c>
      <c r="N199" s="10">
        <v>94204.152727272638</v>
      </c>
    </row>
    <row r="200" spans="2:14" x14ac:dyDescent="0.25">
      <c r="B200" s="37">
        <v>492</v>
      </c>
      <c r="D200" s="10">
        <v>58.8142005729093</v>
      </c>
      <c r="E200" s="10">
        <v>63.171842416100766</v>
      </c>
      <c r="F200" s="10">
        <v>243.381863826889</v>
      </c>
      <c r="G200" s="10">
        <v>261.41443050899898</v>
      </c>
      <c r="H200" s="10">
        <v>22873.132779792752</v>
      </c>
      <c r="J200" s="10">
        <v>59.451890652589952</v>
      </c>
      <c r="K200" s="10">
        <v>52.624825641141115</v>
      </c>
      <c r="L200" s="10">
        <v>149.68036753113441</v>
      </c>
      <c r="M200" s="10">
        <v>217.76931461014377</v>
      </c>
      <c r="N200" s="10">
        <v>94396.014545454542</v>
      </c>
    </row>
    <row r="201" spans="2:14" x14ac:dyDescent="0.25">
      <c r="B201" s="37">
        <v>493</v>
      </c>
      <c r="D201" s="10">
        <v>58.93222301629104</v>
      </c>
      <c r="E201" s="10">
        <v>63.298810300915704</v>
      </c>
      <c r="F201" s="10">
        <v>243.37559232156357</v>
      </c>
      <c r="G201" s="10">
        <v>261.4085242631528</v>
      </c>
      <c r="H201" s="10">
        <v>22920.087136538183</v>
      </c>
      <c r="J201" s="10">
        <v>59.572727828713099</v>
      </c>
      <c r="K201" s="10">
        <v>52.731786668867009</v>
      </c>
      <c r="L201" s="10">
        <v>149.68036753113441</v>
      </c>
      <c r="M201" s="10">
        <v>217.76931461014374</v>
      </c>
      <c r="N201" s="10">
        <v>94587.876363636416</v>
      </c>
    </row>
    <row r="202" spans="2:14" x14ac:dyDescent="0.25">
      <c r="B202" s="37">
        <v>494</v>
      </c>
      <c r="D202" s="10">
        <v>59.049378612839121</v>
      </c>
      <c r="E202" s="10">
        <v>63.424718185657071</v>
      </c>
      <c r="F202" s="10">
        <v>243.36577358933181</v>
      </c>
      <c r="G202" s="10">
        <v>261.39827325095121</v>
      </c>
      <c r="H202" s="10">
        <v>22966.027637656953</v>
      </c>
      <c r="J202" s="10">
        <v>59.693565004836238</v>
      </c>
      <c r="K202" s="10">
        <v>52.838747696592876</v>
      </c>
      <c r="L202" s="10">
        <v>149.68036753113444</v>
      </c>
      <c r="M202" s="10">
        <v>217.76931461014365</v>
      </c>
      <c r="N202" s="10">
        <v>94779.738181818204</v>
      </c>
    </row>
    <row r="203" spans="2:14" x14ac:dyDescent="0.25">
      <c r="B203" s="37">
        <v>495</v>
      </c>
      <c r="D203" s="10">
        <v>59.168097047109356</v>
      </c>
      <c r="E203" s="10">
        <v>63.552537341415977</v>
      </c>
      <c r="F203" s="10">
        <v>243.36242258699232</v>
      </c>
      <c r="G203" s="10">
        <v>261.39592484515924</v>
      </c>
      <c r="H203" s="10">
        <v>23013.797054808085</v>
      </c>
      <c r="J203" s="10">
        <v>59.814402180959377</v>
      </c>
      <c r="K203" s="10">
        <v>52.945708724318791</v>
      </c>
      <c r="L203" s="10">
        <v>149.68036753113441</v>
      </c>
      <c r="M203" s="10">
        <v>217.76931461014377</v>
      </c>
      <c r="N203" s="10">
        <v>94971.599999999933</v>
      </c>
    </row>
    <row r="204" spans="2:14" x14ac:dyDescent="0.25">
      <c r="B204" s="37">
        <v>496</v>
      </c>
      <c r="D204" s="10">
        <v>59.286135533307345</v>
      </c>
      <c r="E204" s="10">
        <v>63.679525056365506</v>
      </c>
      <c r="F204" s="10">
        <v>243.35629406237067</v>
      </c>
      <c r="G204" s="10">
        <v>261.39017303063667</v>
      </c>
      <c r="H204" s="10">
        <v>23060.771291075558</v>
      </c>
      <c r="J204" s="10">
        <v>59.935239357082509</v>
      </c>
      <c r="K204" s="10">
        <v>53.0526697520447</v>
      </c>
      <c r="L204" s="10">
        <v>149.68036753113444</v>
      </c>
      <c r="M204" s="10">
        <v>217.76931461014371</v>
      </c>
      <c r="N204" s="10">
        <v>95163.461818181735</v>
      </c>
    </row>
    <row r="205" spans="2:14" x14ac:dyDescent="0.25">
      <c r="B205" s="37">
        <v>497</v>
      </c>
      <c r="D205" s="10">
        <v>59.403451609119429</v>
      </c>
      <c r="E205" s="10">
        <v>63.805629399895992</v>
      </c>
      <c r="F205" s="10">
        <v>243.34723083361868</v>
      </c>
      <c r="G205" s="10">
        <v>261.38082561648946</v>
      </c>
      <c r="H205" s="10">
        <v>23106.900647654205</v>
      </c>
      <c r="J205" s="10">
        <v>60.056076533205655</v>
      </c>
      <c r="K205" s="10">
        <v>53.159630779770588</v>
      </c>
      <c r="L205" s="10">
        <v>149.68036753113435</v>
      </c>
      <c r="M205" s="10">
        <v>217.76931461014368</v>
      </c>
      <c r="N205" s="10">
        <v>95355.323636363624</v>
      </c>
    </row>
    <row r="206" spans="2:14" x14ac:dyDescent="0.25">
      <c r="B206" s="37">
        <v>498</v>
      </c>
      <c r="D206" s="10">
        <v>59.522504640415754</v>
      </c>
      <c r="E206" s="10">
        <v>63.933857952219952</v>
      </c>
      <c r="F206" s="10">
        <v>243.34530518241647</v>
      </c>
      <c r="G206" s="10">
        <v>261.38020012532121</v>
      </c>
      <c r="H206" s="10">
        <v>23155.062685366644</v>
      </c>
      <c r="J206" s="10">
        <v>60.176913709328787</v>
      </c>
      <c r="K206" s="10">
        <v>53.266591807496496</v>
      </c>
      <c r="L206" s="10">
        <v>149.68036753113432</v>
      </c>
      <c r="M206" s="10">
        <v>217.76931461014377</v>
      </c>
      <c r="N206" s="10">
        <v>95547.185454545499</v>
      </c>
    </row>
    <row r="207" spans="2:14" x14ac:dyDescent="0.25">
      <c r="B207" s="37">
        <v>499</v>
      </c>
      <c r="D207" s="10">
        <v>59.639416574126294</v>
      </c>
      <c r="E207" s="10">
        <v>64.059468204836151</v>
      </c>
      <c r="F207" s="10">
        <v>243.33465136174155</v>
      </c>
      <c r="G207" s="10">
        <v>261.3688942222978</v>
      </c>
      <c r="H207" s="10">
        <v>23200.719903295558</v>
      </c>
      <c r="J207" s="10">
        <v>60.297750885452032</v>
      </c>
      <c r="K207" s="10">
        <v>53.373552835222384</v>
      </c>
      <c r="L207" s="10">
        <v>149.68036753113441</v>
      </c>
      <c r="M207" s="10">
        <v>217.76931461014377</v>
      </c>
      <c r="N207" s="10">
        <v>95739.047272727286</v>
      </c>
    </row>
    <row r="208" spans="2:14" x14ac:dyDescent="0.25">
      <c r="B208" s="37">
        <v>500</v>
      </c>
      <c r="D208" s="10">
        <v>59.757351861145793</v>
      </c>
      <c r="E208" s="10">
        <v>64.186329996696642</v>
      </c>
      <c r="F208" s="10">
        <v>243.32820718715354</v>
      </c>
      <c r="G208" s="10">
        <v>261.36272973257792</v>
      </c>
      <c r="H208" s="10">
        <v>23247.574862430512</v>
      </c>
      <c r="J208" s="10">
        <v>60.418588061575157</v>
      </c>
      <c r="K208" s="10">
        <v>53.480513862948271</v>
      </c>
      <c r="L208" s="10">
        <v>149.68036753113432</v>
      </c>
      <c r="M208" s="10">
        <v>217.76931461014368</v>
      </c>
      <c r="N208" s="10">
        <v>95930.909090909016</v>
      </c>
    </row>
    <row r="209" spans="2:14" x14ac:dyDescent="0.25">
      <c r="B209" s="37">
        <v>501</v>
      </c>
      <c r="D209" s="10">
        <v>59.875592653790122</v>
      </c>
      <c r="E209" s="10">
        <v>64.313565465913697</v>
      </c>
      <c r="F209" s="10">
        <v>243.32303025461678</v>
      </c>
      <c r="G209" s="10">
        <v>261.35810840536567</v>
      </c>
      <c r="H209" s="10">
        <v>23294.787652963132</v>
      </c>
      <c r="J209" s="10">
        <v>60.539425237698303</v>
      </c>
      <c r="K209" s="10">
        <v>53.587474890674173</v>
      </c>
      <c r="L209" s="10">
        <v>149.68036753113441</v>
      </c>
      <c r="M209" s="10">
        <v>217.76931461014368</v>
      </c>
      <c r="N209" s="10">
        <v>96122.770909090817</v>
      </c>
    </row>
    <row r="210" spans="2:14" x14ac:dyDescent="0.25">
      <c r="B210" s="37">
        <v>502</v>
      </c>
      <c r="D210" s="10">
        <v>59.993128048041029</v>
      </c>
      <c r="E210" s="10">
        <v>64.439938363022563</v>
      </c>
      <c r="F210" s="10">
        <v>243.31501305265544</v>
      </c>
      <c r="G210" s="10">
        <v>261.35000714341191</v>
      </c>
      <c r="H210" s="10">
        <v>23341.175443328924</v>
      </c>
      <c r="J210" s="10">
        <v>60.660262413821442</v>
      </c>
      <c r="K210" s="10">
        <v>53.694435918400067</v>
      </c>
      <c r="L210" s="10">
        <v>149.68036753113441</v>
      </c>
      <c r="M210" s="10">
        <v>217.76931461014368</v>
      </c>
      <c r="N210" s="10">
        <v>96314.632727272707</v>
      </c>
    </row>
    <row r="211" spans="2:14" x14ac:dyDescent="0.25">
      <c r="B211" s="37">
        <v>503</v>
      </c>
      <c r="D211" s="10">
        <v>60.111397941118895</v>
      </c>
      <c r="E211" s="10">
        <v>64.567209560480308</v>
      </c>
      <c r="F211" s="10">
        <v>243.3100007236458</v>
      </c>
      <c r="G211" s="10">
        <v>261.34557410014935</v>
      </c>
      <c r="H211" s="10">
        <v>23388.423023025171</v>
      </c>
      <c r="J211" s="10">
        <v>60.781099589944596</v>
      </c>
      <c r="K211" s="10">
        <v>53.801396946125983</v>
      </c>
      <c r="L211" s="10">
        <v>149.68036753113441</v>
      </c>
      <c r="M211" s="10">
        <v>217.76931461014377</v>
      </c>
      <c r="N211" s="10">
        <v>96506.49454545461</v>
      </c>
    </row>
    <row r="212" spans="2:14" x14ac:dyDescent="0.25">
      <c r="B212" s="37">
        <v>504</v>
      </c>
      <c r="D212" s="10">
        <v>60.229879886468403</v>
      </c>
      <c r="E212" s="10">
        <v>64.694740151690155</v>
      </c>
      <c r="F212" s="10">
        <v>243.30586489556029</v>
      </c>
      <c r="G212" s="10">
        <v>261.34220650067874</v>
      </c>
      <c r="H212" s="10">
        <v>23435.919096747588</v>
      </c>
      <c r="J212" s="10">
        <v>60.901936766067713</v>
      </c>
      <c r="K212" s="10">
        <v>53.908357973851864</v>
      </c>
      <c r="L212" s="10">
        <v>149.68036753113438</v>
      </c>
      <c r="M212" s="10">
        <v>217.76931461014368</v>
      </c>
      <c r="N212" s="10">
        <v>96698.356363636398</v>
      </c>
    </row>
    <row r="213" spans="2:14" x14ac:dyDescent="0.25">
      <c r="B213" s="37">
        <v>505</v>
      </c>
      <c r="D213" s="10">
        <v>60.3469343892911</v>
      </c>
      <c r="E213" s="10">
        <v>64.82052516562517</v>
      </c>
      <c r="F213" s="10">
        <v>243.2959905391908</v>
      </c>
      <c r="G213" s="10">
        <v>261.33181473158476</v>
      </c>
      <c r="H213" s="10">
        <v>23481.745290614286</v>
      </c>
      <c r="J213" s="10">
        <v>61.022773942190874</v>
      </c>
      <c r="K213" s="10">
        <v>54.015319001577765</v>
      </c>
      <c r="L213" s="10">
        <v>149.68036753113444</v>
      </c>
      <c r="M213" s="10">
        <v>217.76931461014374</v>
      </c>
      <c r="N213" s="10">
        <v>96890.218181818098</v>
      </c>
    </row>
    <row r="214" spans="2:14" x14ac:dyDescent="0.25">
      <c r="B214" s="37">
        <v>506</v>
      </c>
      <c r="D214" s="10">
        <v>60.465806458992674</v>
      </c>
      <c r="E214" s="10">
        <v>64.948532989510923</v>
      </c>
      <c r="F214" s="10">
        <v>243.29346847167278</v>
      </c>
      <c r="G214" s="10">
        <v>261.33040785425453</v>
      </c>
      <c r="H214" s="10">
        <v>23529.698593344798</v>
      </c>
      <c r="J214" s="10">
        <v>61.143611118314013</v>
      </c>
      <c r="K214" s="10">
        <v>54.122280029303653</v>
      </c>
      <c r="L214" s="10">
        <v>149.68036753113438</v>
      </c>
      <c r="M214" s="10">
        <v>217.76931461014371</v>
      </c>
      <c r="N214" s="10">
        <v>97082.0799999999</v>
      </c>
    </row>
    <row r="215" spans="2:14" x14ac:dyDescent="0.25">
      <c r="B215" s="37">
        <v>507</v>
      </c>
      <c r="D215" s="10">
        <v>60.583161906416656</v>
      </c>
      <c r="E215" s="10">
        <v>65.074686172949313</v>
      </c>
      <c r="F215" s="10">
        <v>243.28486602645421</v>
      </c>
      <c r="G215" s="10">
        <v>261.32155881455759</v>
      </c>
      <c r="H215" s="10">
        <v>23575.877648728609</v>
      </c>
      <c r="J215" s="10">
        <v>61.264448294437138</v>
      </c>
      <c r="K215" s="10">
        <v>54.229241057029569</v>
      </c>
      <c r="L215" s="10">
        <v>149.68036753113444</v>
      </c>
      <c r="M215" s="10">
        <v>217.76931461014382</v>
      </c>
      <c r="N215" s="10">
        <v>97273.941818181789</v>
      </c>
    </row>
    <row r="216" spans="2:14" x14ac:dyDescent="0.25">
      <c r="B216" s="37">
        <v>508</v>
      </c>
      <c r="D216" s="10">
        <v>60.702033334254459</v>
      </c>
      <c r="E216" s="10">
        <v>65.202693354971274</v>
      </c>
      <c r="F216" s="10">
        <v>243.28237321451337</v>
      </c>
      <c r="G216" s="10">
        <v>261.32017509245787</v>
      </c>
      <c r="H216" s="10">
        <v>23623.830951459113</v>
      </c>
      <c r="J216" s="10">
        <v>61.385285470560405</v>
      </c>
      <c r="K216" s="10">
        <v>54.33620208475547</v>
      </c>
      <c r="L216" s="10">
        <v>149.68036753113449</v>
      </c>
      <c r="M216" s="10">
        <v>217.76931461014388</v>
      </c>
      <c r="N216" s="10">
        <v>97465.803636363693</v>
      </c>
    </row>
    <row r="217" spans="2:14" x14ac:dyDescent="0.25">
      <c r="B217" s="37">
        <v>509</v>
      </c>
      <c r="D217" s="10">
        <v>60.818542953386618</v>
      </c>
      <c r="E217" s="10">
        <v>65.327812291026049</v>
      </c>
      <c r="F217" s="10">
        <v>243.27044310748818</v>
      </c>
      <c r="G217" s="10">
        <v>261.30724400058602</v>
      </c>
      <c r="H217" s="10">
        <v>23669.021000618919</v>
      </c>
      <c r="J217" s="10">
        <v>61.506122646683536</v>
      </c>
      <c r="K217" s="10">
        <v>54.443163112481372</v>
      </c>
      <c r="L217" s="10">
        <v>149.68036753113441</v>
      </c>
      <c r="M217" s="10">
        <v>217.76931461014385</v>
      </c>
      <c r="N217" s="10">
        <v>97657.66545454548</v>
      </c>
    </row>
    <row r="218" spans="2:14" x14ac:dyDescent="0.25">
      <c r="B218" s="37">
        <v>510</v>
      </c>
      <c r="D218" s="10">
        <v>60.937201383532845</v>
      </c>
      <c r="E218" s="10">
        <v>65.455559133876079</v>
      </c>
      <c r="F218" s="10">
        <v>243.26713804435045</v>
      </c>
      <c r="G218" s="10">
        <v>261.30485447422802</v>
      </c>
      <c r="H218" s="10">
        <v>23716.725809323259</v>
      </c>
      <c r="J218" s="10">
        <v>61.626959822806676</v>
      </c>
      <c r="K218" s="10">
        <v>54.550124140207238</v>
      </c>
      <c r="L218" s="10">
        <v>149.68036753113441</v>
      </c>
      <c r="M218" s="10">
        <v>217.76931461014371</v>
      </c>
      <c r="N218" s="10">
        <v>97849.52727272718</v>
      </c>
    </row>
    <row r="219" spans="2:14" x14ac:dyDescent="0.25">
      <c r="B219" s="37">
        <v>511</v>
      </c>
      <c r="D219" s="10">
        <v>61.055303105842121</v>
      </c>
      <c r="E219" s="10">
        <v>65.582625234210653</v>
      </c>
      <c r="F219" s="10">
        <v>243.26162783511279</v>
      </c>
      <c r="G219" s="10">
        <v>261.299762029151</v>
      </c>
      <c r="H219" s="10">
        <v>23763.779563679123</v>
      </c>
      <c r="J219" s="10">
        <v>61.747796998929807</v>
      </c>
      <c r="K219" s="10">
        <v>54.657085167933147</v>
      </c>
      <c r="L219" s="10">
        <v>149.68036753113435</v>
      </c>
      <c r="M219" s="10">
        <v>217.76931461014368</v>
      </c>
      <c r="N219" s="10">
        <v>98041.38909090907</v>
      </c>
    </row>
    <row r="220" spans="2:14" x14ac:dyDescent="0.25">
      <c r="B220" s="37">
        <v>512</v>
      </c>
      <c r="D220" s="10">
        <v>61.173234625613304</v>
      </c>
      <c r="E220" s="10">
        <v>65.7094832588228</v>
      </c>
      <c r="F220" s="10">
        <v>243.25546233947344</v>
      </c>
      <c r="G220" s="10">
        <v>261.29386206300484</v>
      </c>
      <c r="H220" s="10">
        <v>23810.634522814071</v>
      </c>
      <c r="J220" s="10">
        <v>61.868634175052946</v>
      </c>
      <c r="K220" s="10">
        <v>54.76404619565902</v>
      </c>
      <c r="L220" s="10">
        <v>149.68036753113441</v>
      </c>
      <c r="M220" s="10">
        <v>217.76931461014365</v>
      </c>
      <c r="N220" s="10">
        <v>98233.250909090872</v>
      </c>
    </row>
    <row r="221" spans="2:14" x14ac:dyDescent="0.25">
      <c r="B221" s="37">
        <v>513</v>
      </c>
      <c r="D221" s="10">
        <v>61.291594795617236</v>
      </c>
      <c r="E221" s="10">
        <v>65.836865563458062</v>
      </c>
      <c r="F221" s="10">
        <v>243.25102208650196</v>
      </c>
      <c r="G221" s="10">
        <v>261.29006583506242</v>
      </c>
      <c r="H221" s="10">
        <v>23857.991439881815</v>
      </c>
      <c r="J221" s="10">
        <v>61.989471351176086</v>
      </c>
      <c r="K221" s="10">
        <v>54.871007223384943</v>
      </c>
      <c r="L221" s="10">
        <v>149.68036753113438</v>
      </c>
      <c r="M221" s="10">
        <v>217.76931461014377</v>
      </c>
      <c r="N221" s="10">
        <v>98425.112727272775</v>
      </c>
    </row>
    <row r="222" spans="2:14" x14ac:dyDescent="0.25">
      <c r="B222" s="37">
        <v>514</v>
      </c>
      <c r="D222" s="10">
        <v>61.409168928431349</v>
      </c>
      <c r="E222" s="10">
        <v>65.963286667426161</v>
      </c>
      <c r="F222" s="10">
        <v>243.24348559484696</v>
      </c>
      <c r="G222" s="10">
        <v>261.2824770349273</v>
      </c>
      <c r="H222" s="10">
        <v>23904.428929052869</v>
      </c>
      <c r="J222" s="10">
        <v>62.110308527299232</v>
      </c>
      <c r="K222" s="10">
        <v>54.977968251110831</v>
      </c>
      <c r="L222" s="10">
        <v>149.68036753113438</v>
      </c>
      <c r="M222" s="10">
        <v>217.76931461014374</v>
      </c>
      <c r="N222" s="10">
        <v>98616.974545454577</v>
      </c>
    </row>
    <row r="223" spans="2:14" x14ac:dyDescent="0.25">
      <c r="B223" s="37">
        <v>515</v>
      </c>
      <c r="D223" s="10">
        <v>61.526674799955941</v>
      </c>
      <c r="E223" s="10">
        <v>66.08962436083101</v>
      </c>
      <c r="F223" s="10">
        <v>243.23570851120749</v>
      </c>
      <c r="G223" s="10">
        <v>261.27458795575609</v>
      </c>
      <c r="H223" s="10">
        <v>23950.786900135536</v>
      </c>
      <c r="J223" s="10">
        <v>62.231145703422364</v>
      </c>
      <c r="K223" s="10">
        <v>55.084929278836711</v>
      </c>
      <c r="L223" s="10">
        <v>149.68036753113444</v>
      </c>
      <c r="M223" s="10">
        <v>217.76931461014368</v>
      </c>
      <c r="N223" s="10">
        <v>98808.836363636263</v>
      </c>
    </row>
    <row r="224" spans="2:14" x14ac:dyDescent="0.25">
      <c r="B224" s="37">
        <v>516</v>
      </c>
      <c r="D224" s="10">
        <v>61.645747534594946</v>
      </c>
      <c r="E224" s="10">
        <v>66.217878297475295</v>
      </c>
      <c r="F224" s="10">
        <v>243.23414390542163</v>
      </c>
      <c r="G224" s="10">
        <v>261.27429032928887</v>
      </c>
      <c r="H224" s="10">
        <v>23998.978757131139</v>
      </c>
      <c r="J224" s="10">
        <v>62.351982879545503</v>
      </c>
      <c r="K224" s="10">
        <v>55.19189030656262</v>
      </c>
      <c r="L224" s="10">
        <v>149.68036753113444</v>
      </c>
      <c r="M224" s="10">
        <v>217.76931461014371</v>
      </c>
      <c r="N224" s="10">
        <v>99000.698181818152</v>
      </c>
    </row>
    <row r="225" spans="2:14" x14ac:dyDescent="0.25">
      <c r="B225" s="37">
        <v>517</v>
      </c>
      <c r="D225" s="10">
        <v>61.763252782593668</v>
      </c>
      <c r="E225" s="10">
        <v>66.344215367354366</v>
      </c>
      <c r="F225" s="10">
        <v>243.22641252077148</v>
      </c>
      <c r="G225" s="10">
        <v>261.26644514834766</v>
      </c>
      <c r="H225" s="10">
        <v>24045.33672821381</v>
      </c>
      <c r="J225" s="10">
        <v>62.472820055668649</v>
      </c>
      <c r="K225" s="10">
        <v>55.298851334288507</v>
      </c>
      <c r="L225" s="10">
        <v>149.68036753113432</v>
      </c>
      <c r="M225" s="10">
        <v>217.76931461014365</v>
      </c>
      <c r="N225" s="10">
        <v>99192.559999999954</v>
      </c>
    </row>
    <row r="226" spans="2:14" x14ac:dyDescent="0.25">
      <c r="B226" s="37">
        <v>518</v>
      </c>
      <c r="D226" s="10">
        <v>61.881666585506331</v>
      </c>
      <c r="E226" s="10">
        <v>66.471663613683219</v>
      </c>
      <c r="F226" s="10">
        <v>243.22228200913605</v>
      </c>
      <c r="G226" s="10">
        <v>261.26299767192029</v>
      </c>
      <c r="H226" s="10">
        <v>24092.758253728352</v>
      </c>
      <c r="J226" s="10">
        <v>62.593657231791788</v>
      </c>
      <c r="K226" s="10">
        <v>55.405812362014416</v>
      </c>
      <c r="L226" s="10">
        <v>149.68036753113441</v>
      </c>
      <c r="M226" s="10">
        <v>217.76931461014374</v>
      </c>
      <c r="N226" s="10">
        <v>99384.421818181858</v>
      </c>
    </row>
    <row r="227" spans="2:14" x14ac:dyDescent="0.25">
      <c r="B227" s="37">
        <v>519</v>
      </c>
      <c r="D227" s="10">
        <v>61.999540702705865</v>
      </c>
      <c r="E227" s="10">
        <v>66.598451926938836</v>
      </c>
      <c r="F227" s="10">
        <v>243.21605029856576</v>
      </c>
      <c r="G227" s="10">
        <v>261.25697464984677</v>
      </c>
      <c r="H227" s="10">
        <v>24139.548604416512</v>
      </c>
      <c r="J227" s="10">
        <v>62.714494407915026</v>
      </c>
      <c r="K227" s="10">
        <v>55.512773389740332</v>
      </c>
      <c r="L227" s="10">
        <v>149.68036753113438</v>
      </c>
      <c r="M227" s="10">
        <v>217.76931461014377</v>
      </c>
      <c r="N227" s="10">
        <v>99576.28363636366</v>
      </c>
    </row>
    <row r="228" spans="2:14" x14ac:dyDescent="0.25">
      <c r="B228" s="37">
        <v>520</v>
      </c>
      <c r="D228" s="10">
        <v>62.116760477243112</v>
      </c>
      <c r="E228" s="10">
        <v>66.724440085772699</v>
      </c>
      <c r="F228" s="10">
        <v>243.20728059218825</v>
      </c>
      <c r="G228" s="10">
        <v>261.24784192894862</v>
      </c>
      <c r="H228" s="10">
        <v>24185.573593504112</v>
      </c>
      <c r="J228" s="10">
        <v>62.835331584038151</v>
      </c>
      <c r="K228" s="10">
        <v>55.619734417466198</v>
      </c>
      <c r="L228" s="10">
        <v>149.68036753113435</v>
      </c>
      <c r="M228" s="10">
        <v>217.76931461014365</v>
      </c>
      <c r="N228" s="10">
        <v>99768.145454545534</v>
      </c>
    </row>
    <row r="229" spans="2:14" x14ac:dyDescent="0.25">
      <c r="B229" s="37">
        <v>521</v>
      </c>
      <c r="D229" s="10">
        <v>62.234846323371961</v>
      </c>
      <c r="E229" s="10">
        <v>66.851487469437998</v>
      </c>
      <c r="F229" s="10">
        <v>243.20192899357764</v>
      </c>
      <c r="G229" s="10">
        <v>261.24288351542936</v>
      </c>
      <c r="H229" s="10">
        <v>24232.612438218435</v>
      </c>
      <c r="J229" s="10">
        <v>62.956168760161304</v>
      </c>
      <c r="K229" s="10">
        <v>55.726695445192092</v>
      </c>
      <c r="L229" s="10">
        <v>149.68036753113438</v>
      </c>
      <c r="M229" s="10">
        <v>217.76931461014371</v>
      </c>
      <c r="N229" s="10">
        <v>99960.007272727235</v>
      </c>
    </row>
    <row r="230" spans="2:14" x14ac:dyDescent="0.25">
      <c r="B230" s="37">
        <v>522</v>
      </c>
      <c r="D230" s="10">
        <v>62.353046522212722</v>
      </c>
      <c r="E230" s="10">
        <v>66.978674770214582</v>
      </c>
      <c r="F230" s="10">
        <v>243.19704391172971</v>
      </c>
      <c r="G230" s="10">
        <v>261.23848982164037</v>
      </c>
      <c r="H230" s="10">
        <v>24279.785469706818</v>
      </c>
      <c r="J230" s="10">
        <v>63.077005936284436</v>
      </c>
      <c r="K230" s="10">
        <v>55.833656472917994</v>
      </c>
      <c r="L230" s="10">
        <v>149.68036753113438</v>
      </c>
      <c r="M230" s="10">
        <v>217.76931461014371</v>
      </c>
      <c r="N230" s="10">
        <v>100151.86909090904</v>
      </c>
    </row>
    <row r="231" spans="2:14" x14ac:dyDescent="0.25">
      <c r="B231" s="37">
        <v>523</v>
      </c>
      <c r="D231" s="10">
        <v>62.471310109097736</v>
      </c>
      <c r="E231" s="10">
        <v>67.105939661479596</v>
      </c>
      <c r="F231" s="10">
        <v>243.19242427203039</v>
      </c>
      <c r="G231" s="10">
        <v>261.23441497909579</v>
      </c>
      <c r="H231" s="10">
        <v>24327.033049403068</v>
      </c>
      <c r="J231" s="10">
        <v>63.197843112407575</v>
      </c>
      <c r="K231" s="10">
        <v>55.940617500643889</v>
      </c>
      <c r="L231" s="10">
        <v>149.68036753113444</v>
      </c>
      <c r="M231" s="10">
        <v>217.76931461014374</v>
      </c>
      <c r="N231" s="10">
        <v>100343.73090909094</v>
      </c>
    </row>
    <row r="232" spans="2:14" x14ac:dyDescent="0.25">
      <c r="B232" s="37">
        <v>524</v>
      </c>
      <c r="D232" s="10">
        <v>62.58900430302419</v>
      </c>
      <c r="E232" s="10">
        <v>67.232508284618618</v>
      </c>
      <c r="F232" s="10">
        <v>243.18560992428576</v>
      </c>
      <c r="G232" s="10">
        <v>261.22765038370443</v>
      </c>
      <c r="H232" s="10">
        <v>24373.614665109293</v>
      </c>
      <c r="J232" s="10">
        <v>63.318680288530722</v>
      </c>
      <c r="K232" s="10">
        <v>56.047578528369797</v>
      </c>
      <c r="L232" s="10">
        <v>149.68036753113432</v>
      </c>
      <c r="M232" s="10">
        <v>217.76931461014371</v>
      </c>
      <c r="N232" s="10">
        <v>100535.59272727274</v>
      </c>
    </row>
    <row r="233" spans="2:14" x14ac:dyDescent="0.25">
      <c r="B233" s="37">
        <v>525</v>
      </c>
      <c r="D233" s="10">
        <v>62.706341456314412</v>
      </c>
      <c r="E233" s="10">
        <v>67.358640333434437</v>
      </c>
      <c r="F233" s="10">
        <v>243.17743691959276</v>
      </c>
      <c r="G233" s="10">
        <v>261.21921850734668</v>
      </c>
      <c r="H233" s="10">
        <v>24419.778810851574</v>
      </c>
      <c r="J233" s="10">
        <v>63.439517464653875</v>
      </c>
      <c r="K233" s="10">
        <v>56.154539556095706</v>
      </c>
      <c r="L233" s="10">
        <v>149.68036753113441</v>
      </c>
      <c r="M233" s="10">
        <v>217.76931461014385</v>
      </c>
      <c r="N233" s="10">
        <v>100727.45454545463</v>
      </c>
    </row>
    <row r="234" spans="2:14" x14ac:dyDescent="0.25">
      <c r="B234" s="37">
        <v>526</v>
      </c>
      <c r="D234" s="10">
        <v>62.82535578775294</v>
      </c>
      <c r="E234" s="10">
        <v>67.48682355809342</v>
      </c>
      <c r="F234" s="10">
        <v>243.17578678254418</v>
      </c>
      <c r="G234" s="10">
        <v>261.21875810201561</v>
      </c>
      <c r="H234" s="10">
        <v>24467.906059400324</v>
      </c>
      <c r="J234" s="10">
        <v>63.560354640777007</v>
      </c>
      <c r="K234" s="10">
        <v>56.261500583821572</v>
      </c>
      <c r="L234" s="10">
        <v>149.68036753113432</v>
      </c>
      <c r="M234" s="10">
        <v>217.76931461014365</v>
      </c>
      <c r="N234" s="10">
        <v>100919.31636363632</v>
      </c>
    </row>
    <row r="235" spans="2:14" x14ac:dyDescent="0.25">
      <c r="B235" s="37">
        <v>527</v>
      </c>
      <c r="D235" s="10">
        <v>62.942267647754754</v>
      </c>
      <c r="E235" s="10">
        <v>67.612435630660116</v>
      </c>
      <c r="F235" s="10">
        <v>243.16602039130012</v>
      </c>
      <c r="G235" s="10">
        <v>261.20836626478047</v>
      </c>
      <c r="H235" s="10">
        <v>24513.573217090325</v>
      </c>
      <c r="J235" s="10">
        <v>63.681191816900153</v>
      </c>
      <c r="K235" s="10">
        <v>56.368461611547488</v>
      </c>
      <c r="L235" s="10">
        <v>149.68036753113435</v>
      </c>
      <c r="M235" s="10">
        <v>217.76931461014371</v>
      </c>
      <c r="N235" s="10">
        <v>101111.17818181812</v>
      </c>
    </row>
    <row r="236" spans="2:14" x14ac:dyDescent="0.25">
      <c r="B236" s="37">
        <v>528</v>
      </c>
      <c r="D236" s="10">
        <v>63.061132706882525</v>
      </c>
      <c r="E236" s="10">
        <v>67.740436443972001</v>
      </c>
      <c r="F236" s="10">
        <v>243.1638225327288</v>
      </c>
      <c r="G236" s="10">
        <v>261.20722477847022</v>
      </c>
      <c r="H236" s="10">
        <v>24561.526519820825</v>
      </c>
      <c r="J236" s="10">
        <v>63.802028993023278</v>
      </c>
      <c r="K236" s="10">
        <v>56.475422639273368</v>
      </c>
      <c r="L236" s="10">
        <v>149.68036753113438</v>
      </c>
      <c r="M236" s="10">
        <v>217.76931461014371</v>
      </c>
      <c r="N236" s="10">
        <v>101303.04000000002</v>
      </c>
    </row>
    <row r="237" spans="2:14" x14ac:dyDescent="0.25">
      <c r="B237" s="37">
        <v>529</v>
      </c>
      <c r="D237" s="10">
        <v>63.179237282980857</v>
      </c>
      <c r="E237" s="10">
        <v>67.867507291754904</v>
      </c>
      <c r="F237" s="10">
        <v>243.1587061032707</v>
      </c>
      <c r="G237" s="10">
        <v>261.20250843805064</v>
      </c>
      <c r="H237" s="10">
        <v>24608.590213937761</v>
      </c>
      <c r="J237" s="10">
        <v>63.922866169146538</v>
      </c>
      <c r="K237" s="10">
        <v>56.58238366699927</v>
      </c>
      <c r="L237" s="10">
        <v>149.68036753113444</v>
      </c>
      <c r="M237" s="10">
        <v>217.76931461014374</v>
      </c>
      <c r="N237" s="10">
        <v>101494.90181818182</v>
      </c>
    </row>
    <row r="238" spans="2:14" x14ac:dyDescent="0.25">
      <c r="B238" s="37">
        <v>530</v>
      </c>
      <c r="D238" s="10">
        <v>63.295519722829205</v>
      </c>
      <c r="E238" s="10">
        <v>67.992349813386269</v>
      </c>
      <c r="F238" s="10">
        <v>243.14660933478575</v>
      </c>
      <c r="G238" s="10">
        <v>261.18924989041176</v>
      </c>
      <c r="H238" s="10">
        <v>24653.521829310375</v>
      </c>
      <c r="J238" s="10">
        <v>64.043703345269662</v>
      </c>
      <c r="K238" s="10">
        <v>56.689344694725172</v>
      </c>
      <c r="L238" s="10">
        <v>149.68036753113435</v>
      </c>
      <c r="M238" s="10">
        <v>217.76931461014371</v>
      </c>
      <c r="N238" s="10">
        <v>101686.76363636373</v>
      </c>
    </row>
    <row r="239" spans="2:14" x14ac:dyDescent="0.25">
      <c r="B239" s="37">
        <v>531</v>
      </c>
      <c r="D239" s="10">
        <v>63.414205475969453</v>
      </c>
      <c r="E239" s="10">
        <v>68.120131553867182</v>
      </c>
      <c r="F239" s="10">
        <v>243.14377295123714</v>
      </c>
      <c r="G239" s="10">
        <v>261.1873108812876</v>
      </c>
      <c r="H239" s="10">
        <v>24701.266397058909</v>
      </c>
      <c r="J239" s="10">
        <v>64.164540521392794</v>
      </c>
      <c r="K239" s="10">
        <v>56.796305722451059</v>
      </c>
      <c r="L239" s="10">
        <v>149.68036753113441</v>
      </c>
      <c r="M239" s="10">
        <v>217.76931461014374</v>
      </c>
      <c r="N239" s="10">
        <v>101878.6254545454</v>
      </c>
    </row>
    <row r="240" spans="2:14" x14ac:dyDescent="0.25">
      <c r="B240" s="37">
        <v>532</v>
      </c>
      <c r="D240" s="10">
        <v>63.532487479899757</v>
      </c>
      <c r="E240" s="10">
        <v>68.247419596325443</v>
      </c>
      <c r="F240" s="10">
        <v>243.13940207891983</v>
      </c>
      <c r="G240" s="10">
        <v>261.18348977488995</v>
      </c>
      <c r="H240" s="10">
        <v>24748.538826157765</v>
      </c>
      <c r="J240" s="10">
        <v>64.285377697515941</v>
      </c>
      <c r="K240" s="10">
        <v>56.903266750176932</v>
      </c>
      <c r="L240" s="10">
        <v>149.68036753113435</v>
      </c>
      <c r="M240" s="10">
        <v>217.76931461014357</v>
      </c>
      <c r="N240" s="10">
        <v>102070.4872727272</v>
      </c>
    </row>
    <row r="241" spans="2:14" x14ac:dyDescent="0.25">
      <c r="B241" s="37">
        <v>533</v>
      </c>
      <c r="D241" s="10">
        <v>63.650582318946931</v>
      </c>
      <c r="E241" s="10">
        <v>68.374478813397886</v>
      </c>
      <c r="F241" s="10">
        <v>243.13433266979817</v>
      </c>
      <c r="G241" s="10">
        <v>261.17880893278505</v>
      </c>
      <c r="H241" s="10">
        <v>24795.592580513614</v>
      </c>
      <c r="J241" s="10">
        <v>64.406214873639072</v>
      </c>
      <c r="K241" s="10">
        <v>57.010227777902841</v>
      </c>
      <c r="L241" s="10">
        <v>149.68036753113438</v>
      </c>
      <c r="M241" s="10">
        <v>217.7693146101436</v>
      </c>
      <c r="N241" s="10">
        <v>102262.34909090911</v>
      </c>
    </row>
    <row r="242" spans="2:14" x14ac:dyDescent="0.25">
      <c r="B242" s="37">
        <v>534</v>
      </c>
      <c r="D242" s="10">
        <v>63.767462329268092</v>
      </c>
      <c r="E242" s="10">
        <v>68.500052408476776</v>
      </c>
      <c r="F242" s="10">
        <v>243.12465049933229</v>
      </c>
      <c r="G242" s="10">
        <v>261.16848142713303</v>
      </c>
      <c r="H242" s="10">
        <v>24841.224949039984</v>
      </c>
      <c r="J242" s="10">
        <v>64.527052049762233</v>
      </c>
      <c r="K242" s="10">
        <v>57.11718880562875</v>
      </c>
      <c r="L242" s="10">
        <v>149.68036753113435</v>
      </c>
      <c r="M242" s="10">
        <v>217.76931461014362</v>
      </c>
      <c r="N242" s="10">
        <v>102454.21090909101</v>
      </c>
    </row>
    <row r="243" spans="2:14" x14ac:dyDescent="0.25">
      <c r="B243" s="37">
        <v>535</v>
      </c>
      <c r="D243" s="10">
        <v>63.886346406945322</v>
      </c>
      <c r="E243" s="10">
        <v>68.628076974486135</v>
      </c>
      <c r="F243" s="10">
        <v>243.12263110071456</v>
      </c>
      <c r="G243" s="10">
        <v>261.16751981931372</v>
      </c>
      <c r="H243" s="10">
        <v>24889.203101173043</v>
      </c>
      <c r="J243" s="10">
        <v>64.647889225885351</v>
      </c>
      <c r="K243" s="10">
        <v>57.224149833354659</v>
      </c>
      <c r="L243" s="10">
        <v>149.68036753113429</v>
      </c>
      <c r="M243" s="10">
        <v>217.76931461014374</v>
      </c>
      <c r="N243" s="10">
        <v>102646.07272727281</v>
      </c>
    </row>
    <row r="244" spans="2:14" x14ac:dyDescent="0.25">
      <c r="B244" s="37">
        <v>536</v>
      </c>
      <c r="D244" s="10">
        <v>64.004194014970594</v>
      </c>
      <c r="E244" s="10">
        <v>68.754834044419468</v>
      </c>
      <c r="F244" s="10">
        <v>243.11668225980222</v>
      </c>
      <c r="G244" s="10">
        <v>261.16174728007371</v>
      </c>
      <c r="H244" s="10">
        <v>24935.968602458594</v>
      </c>
      <c r="J244" s="10">
        <v>64.768726402008497</v>
      </c>
      <c r="K244" s="10">
        <v>57.331110861080539</v>
      </c>
      <c r="L244" s="10">
        <v>149.68036753113441</v>
      </c>
      <c r="M244" s="10">
        <v>217.76931461014377</v>
      </c>
      <c r="N244" s="10">
        <v>102837.93454545448</v>
      </c>
    </row>
    <row r="245" spans="2:14" x14ac:dyDescent="0.25">
      <c r="B245" s="37">
        <v>537</v>
      </c>
      <c r="D245" s="10">
        <v>64.122296102830205</v>
      </c>
      <c r="E245" s="10">
        <v>68.881902403963579</v>
      </c>
      <c r="F245" s="10">
        <v>243.11172040340207</v>
      </c>
      <c r="G245" s="10">
        <v>261.15717645593941</v>
      </c>
      <c r="H245" s="10">
        <v>24983.032296575519</v>
      </c>
      <c r="J245" s="10">
        <v>64.889563578131643</v>
      </c>
      <c r="K245" s="10">
        <v>57.438071888806448</v>
      </c>
      <c r="L245" s="10">
        <v>149.68036753113427</v>
      </c>
      <c r="M245" s="10">
        <v>217.76931461014368</v>
      </c>
      <c r="N245" s="10">
        <v>103029.79636363631</v>
      </c>
    </row>
    <row r="246" spans="2:14" x14ac:dyDescent="0.25">
      <c r="B246" s="37">
        <v>538</v>
      </c>
      <c r="D246" s="10">
        <v>64.240703622861972</v>
      </c>
      <c r="E246" s="10">
        <v>69.009344367411572</v>
      </c>
      <c r="F246" s="10">
        <v>243.10793284827335</v>
      </c>
      <c r="G246" s="10">
        <v>261.15403646365985</v>
      </c>
      <c r="H246" s="10">
        <v>25030.453822090072</v>
      </c>
      <c r="J246" s="10">
        <v>65.010400754254775</v>
      </c>
      <c r="K246" s="10">
        <v>57.545032916532328</v>
      </c>
      <c r="L246" s="10">
        <v>149.68036753113435</v>
      </c>
      <c r="M246" s="10">
        <v>217.7693146101436</v>
      </c>
      <c r="N246" s="10">
        <v>103221.65818181819</v>
      </c>
    </row>
    <row r="247" spans="2:14" x14ac:dyDescent="0.25">
      <c r="B247" s="37">
        <v>539</v>
      </c>
      <c r="D247" s="10">
        <v>64.358405921519065</v>
      </c>
      <c r="E247" s="10">
        <v>69.135923935770052</v>
      </c>
      <c r="F247" s="10">
        <v>243.10149550909767</v>
      </c>
      <c r="G247" s="10">
        <v>261.14765059103598</v>
      </c>
      <c r="H247" s="10">
        <v>25077.050347437827</v>
      </c>
      <c r="J247" s="10">
        <v>65.13123793037802</v>
      </c>
      <c r="K247" s="10">
        <v>57.65199394425823</v>
      </c>
      <c r="L247" s="10">
        <v>149.68036753113429</v>
      </c>
      <c r="M247" s="10">
        <v>217.76931461014368</v>
      </c>
      <c r="N247" s="10">
        <v>103413.52000000009</v>
      </c>
    </row>
    <row r="248" spans="2:14" x14ac:dyDescent="0.25">
      <c r="B248" s="37">
        <v>540</v>
      </c>
      <c r="D248" s="10">
        <v>64.475547390262676</v>
      </c>
      <c r="E248" s="10">
        <v>69.261817692706956</v>
      </c>
      <c r="F248" s="10">
        <v>243.09296750784011</v>
      </c>
      <c r="G248" s="10">
        <v>261.13870264636097</v>
      </c>
      <c r="H248" s="10">
        <v>25122.990848556543</v>
      </c>
      <c r="J248" s="10">
        <v>65.252075106501167</v>
      </c>
      <c r="K248" s="10">
        <v>57.758954971984132</v>
      </c>
      <c r="L248" s="10">
        <v>149.68036753113435</v>
      </c>
      <c r="M248" s="10">
        <v>217.76931461014368</v>
      </c>
      <c r="N248" s="10">
        <v>103605.38181818189</v>
      </c>
    </row>
    <row r="249" spans="2:14" x14ac:dyDescent="0.25">
      <c r="B249" s="37">
        <v>541</v>
      </c>
      <c r="D249" s="10">
        <v>64.594646132913354</v>
      </c>
      <c r="E249" s="10">
        <v>69.39010521199981</v>
      </c>
      <c r="F249" s="10">
        <v>243.091836927282</v>
      </c>
      <c r="G249" s="10">
        <v>261.13879633079131</v>
      </c>
      <c r="H249" s="10">
        <v>25171.22246459634</v>
      </c>
      <c r="J249" s="10">
        <v>65.372912282624299</v>
      </c>
      <c r="K249" s="10">
        <v>57.86591599971004</v>
      </c>
      <c r="L249" s="10">
        <v>149.68036753113435</v>
      </c>
      <c r="M249" s="10">
        <v>217.76931461014368</v>
      </c>
      <c r="N249" s="10">
        <v>103797.24363636359</v>
      </c>
    </row>
    <row r="250" spans="2:14" x14ac:dyDescent="0.25">
      <c r="B250" s="37">
        <v>542</v>
      </c>
      <c r="D250" s="10">
        <v>64.711455777147265</v>
      </c>
      <c r="E250" s="10">
        <v>69.515593291717664</v>
      </c>
      <c r="F250" s="10">
        <v>243.08211174934092</v>
      </c>
      <c r="G250" s="10">
        <v>261.12837385473478</v>
      </c>
      <c r="H250" s="10">
        <v>25216.775315034327</v>
      </c>
      <c r="J250" s="10">
        <v>65.493749458747445</v>
      </c>
      <c r="K250" s="10">
        <v>57.972877027435906</v>
      </c>
      <c r="L250" s="10">
        <v>149.68036753113432</v>
      </c>
      <c r="M250" s="10">
        <v>217.76931461014357</v>
      </c>
      <c r="N250" s="10">
        <v>103989.1054545454</v>
      </c>
    </row>
    <row r="251" spans="2:14" x14ac:dyDescent="0.25">
      <c r="B251" s="37">
        <v>543</v>
      </c>
      <c r="D251" s="10">
        <v>64.829972141766305</v>
      </c>
      <c r="E251" s="10">
        <v>69.643168717322666</v>
      </c>
      <c r="F251" s="10">
        <v>243.07882170915295</v>
      </c>
      <c r="G251" s="10">
        <v>261.12581623326463</v>
      </c>
      <c r="H251" s="10">
        <v>25264.32605744246</v>
      </c>
      <c r="J251" s="10">
        <v>65.614586634870577</v>
      </c>
      <c r="K251" s="10">
        <v>58.079838055161801</v>
      </c>
      <c r="L251" s="10">
        <v>149.68036753113432</v>
      </c>
      <c r="M251" s="10">
        <v>217.76931461014362</v>
      </c>
      <c r="N251" s="10">
        <v>104180.96727272727</v>
      </c>
    </row>
    <row r="252" spans="2:14" x14ac:dyDescent="0.25">
      <c r="B252" s="37">
        <v>544</v>
      </c>
      <c r="D252" s="10">
        <v>64.948250398019454</v>
      </c>
      <c r="E252" s="10">
        <v>69.770453012103815</v>
      </c>
      <c r="F252" s="10">
        <v>243.07465262278455</v>
      </c>
      <c r="G252" s="10">
        <v>261.12217843159345</v>
      </c>
      <c r="H252" s="10">
        <v>25311.598486541316</v>
      </c>
      <c r="J252" s="10">
        <v>65.735423810993723</v>
      </c>
      <c r="K252" s="10">
        <v>58.186799082887717</v>
      </c>
      <c r="L252" s="10">
        <v>149.68036753113435</v>
      </c>
      <c r="M252" s="10">
        <v>217.76931461014371</v>
      </c>
      <c r="N252" s="10">
        <v>104372.82909090917</v>
      </c>
    </row>
    <row r="253" spans="2:14" x14ac:dyDescent="0.25">
      <c r="B253" s="37">
        <v>545</v>
      </c>
      <c r="D253" s="10">
        <v>65.066876532962027</v>
      </c>
      <c r="E253" s="10">
        <v>69.898162825602128</v>
      </c>
      <c r="F253" s="10">
        <v>243.07179841408291</v>
      </c>
      <c r="G253" s="10">
        <v>261.12014359952343</v>
      </c>
      <c r="H253" s="10">
        <v>25359.278445843047</v>
      </c>
      <c r="J253" s="10">
        <v>65.856260987116855</v>
      </c>
      <c r="K253" s="10">
        <v>58.293760110613604</v>
      </c>
      <c r="L253" s="10">
        <v>149.68036753113435</v>
      </c>
      <c r="M253" s="10">
        <v>217.76931461014362</v>
      </c>
      <c r="N253" s="10">
        <v>104564.69090909098</v>
      </c>
    </row>
    <row r="254" spans="2:14" x14ac:dyDescent="0.25">
      <c r="B254" s="37">
        <v>546</v>
      </c>
      <c r="D254" s="10">
        <v>65.183383486470973</v>
      </c>
      <c r="E254" s="10">
        <v>70.023280989692907</v>
      </c>
      <c r="F254" s="10">
        <v>243.06105248587599</v>
      </c>
      <c r="G254" s="10">
        <v>261.10845226991836</v>
      </c>
      <c r="H254" s="10">
        <v>25404.478434763922</v>
      </c>
      <c r="J254" s="10">
        <v>65.977098163240001</v>
      </c>
      <c r="K254" s="10">
        <v>58.400721138339513</v>
      </c>
      <c r="L254" s="10">
        <v>149.68036753113441</v>
      </c>
      <c r="M254" s="10">
        <v>217.76931461014377</v>
      </c>
      <c r="N254" s="10">
        <v>104756.55272727268</v>
      </c>
    </row>
    <row r="255" spans="2:14" x14ac:dyDescent="0.25">
      <c r="B255" s="37">
        <v>547</v>
      </c>
      <c r="D255" s="10">
        <v>65.302263771012548</v>
      </c>
      <c r="E255" s="10">
        <v>70.151301762566646</v>
      </c>
      <c r="F255" s="10">
        <v>243.0591795371503</v>
      </c>
      <c r="G255" s="10">
        <v>261.10760738192567</v>
      </c>
      <c r="H255" s="10">
        <v>25452.456586896995</v>
      </c>
      <c r="J255" s="10">
        <v>66.097935339363133</v>
      </c>
      <c r="K255" s="10">
        <v>58.507682166065401</v>
      </c>
      <c r="L255" s="10">
        <v>149.68036753113429</v>
      </c>
      <c r="M255" s="10">
        <v>217.76931461014368</v>
      </c>
      <c r="N255" s="10">
        <v>104948.41454545448</v>
      </c>
    </row>
    <row r="256" spans="2:14" x14ac:dyDescent="0.25">
      <c r="B256" s="37">
        <v>548</v>
      </c>
      <c r="D256" s="10">
        <v>65.419942070284833</v>
      </c>
      <c r="E256" s="10">
        <v>70.277852597392339</v>
      </c>
      <c r="F256" s="10">
        <v>243.05284772236354</v>
      </c>
      <c r="G256" s="10">
        <v>261.10130435849743</v>
      </c>
      <c r="H256" s="10">
        <v>25499.028262842152</v>
      </c>
      <c r="J256" s="10">
        <v>66.218772515486265</v>
      </c>
      <c r="K256" s="10">
        <v>58.614643193791281</v>
      </c>
      <c r="L256" s="10">
        <v>149.68036753113427</v>
      </c>
      <c r="M256" s="10">
        <v>217.76931461014357</v>
      </c>
      <c r="N256" s="10">
        <v>105140.27636363635</v>
      </c>
    </row>
    <row r="257" spans="2:14" x14ac:dyDescent="0.25">
      <c r="B257" s="37">
        <v>549</v>
      </c>
      <c r="D257" s="10">
        <v>65.538040431707856</v>
      </c>
      <c r="E257" s="10">
        <v>70.40491723049989</v>
      </c>
      <c r="F257" s="10">
        <v>243.04809677653844</v>
      </c>
      <c r="G257" s="10">
        <v>261.09692971997822</v>
      </c>
      <c r="H257" s="10">
        <v>25546.091956959077</v>
      </c>
      <c r="J257" s="10">
        <v>66.339609691609525</v>
      </c>
      <c r="K257" s="10">
        <v>58.72160422151719</v>
      </c>
      <c r="L257" s="10">
        <v>149.68036753113429</v>
      </c>
      <c r="M257" s="10">
        <v>217.7693146101436</v>
      </c>
      <c r="N257" s="10">
        <v>105332.13818181826</v>
      </c>
    </row>
    <row r="258" spans="2:14" x14ac:dyDescent="0.25">
      <c r="B258" s="37">
        <v>550</v>
      </c>
      <c r="D258" s="10">
        <v>65.656389002715215</v>
      </c>
      <c r="E258" s="10">
        <v>70.53228793613853</v>
      </c>
      <c r="F258" s="10">
        <v>243.04428932307221</v>
      </c>
      <c r="G258" s="10">
        <v>261.09370399673003</v>
      </c>
      <c r="H258" s="10">
        <v>25593.448874026824</v>
      </c>
      <c r="J258" s="10">
        <v>66.460446867732657</v>
      </c>
      <c r="K258" s="10">
        <v>58.82856524924307</v>
      </c>
      <c r="L258" s="10">
        <v>149.68036753113438</v>
      </c>
      <c r="M258" s="10">
        <v>217.76931461014362</v>
      </c>
      <c r="N258" s="10">
        <v>105524.00000000007</v>
      </c>
    </row>
    <row r="259" spans="2:14" x14ac:dyDescent="0.25">
      <c r="B259" s="37">
        <v>551</v>
      </c>
      <c r="D259" s="10">
        <v>65.773943243499488</v>
      </c>
      <c r="E259" s="10">
        <v>70.658687254417586</v>
      </c>
      <c r="F259" s="10">
        <v>243.03756060528767</v>
      </c>
      <c r="G259" s="10">
        <v>261.08690066385486</v>
      </c>
      <c r="H259" s="10">
        <v>25639.876423436806</v>
      </c>
      <c r="J259" s="10">
        <v>66.581284043855803</v>
      </c>
      <c r="K259" s="10">
        <v>58.935526276968965</v>
      </c>
      <c r="L259" s="10">
        <v>149.68036753113435</v>
      </c>
      <c r="M259" s="10">
        <v>217.76931461014357</v>
      </c>
      <c r="N259" s="10">
        <v>105715.86181818174</v>
      </c>
    </row>
    <row r="260" spans="2:14" x14ac:dyDescent="0.25">
      <c r="B260" s="37">
        <v>552</v>
      </c>
      <c r="D260" s="10">
        <v>65.891272140549276</v>
      </c>
      <c r="E260" s="10">
        <v>70.784811046992999</v>
      </c>
      <c r="F260" s="10">
        <v>243.03002512051808</v>
      </c>
      <c r="G260" s="10">
        <v>261.07910574571025</v>
      </c>
      <c r="H260" s="10">
        <v>25686.04056917908</v>
      </c>
      <c r="J260" s="10">
        <v>66.702121219978949</v>
      </c>
      <c r="K260" s="10">
        <v>59.04248730469488</v>
      </c>
      <c r="L260" s="10">
        <v>149.68036753113427</v>
      </c>
      <c r="M260" s="10">
        <v>217.76931461014362</v>
      </c>
      <c r="N260" s="10">
        <v>105907.72363636356</v>
      </c>
    </row>
    <row r="261" spans="2:14" x14ac:dyDescent="0.25">
      <c r="B261" s="37">
        <v>553</v>
      </c>
      <c r="D261" s="10">
        <v>66.010142042944381</v>
      </c>
      <c r="E261" s="10">
        <v>70.912819544061065</v>
      </c>
      <c r="F261" s="10">
        <v>243.02819037673206</v>
      </c>
      <c r="G261" s="10">
        <v>261.07827789694909</v>
      </c>
      <c r="H261" s="10">
        <v>25734.008781551118</v>
      </c>
      <c r="J261" s="10">
        <v>66.822958396102081</v>
      </c>
      <c r="K261" s="10">
        <v>59.149448332420775</v>
      </c>
      <c r="L261" s="10">
        <v>149.68036753113446</v>
      </c>
      <c r="M261" s="10">
        <v>217.76931461014374</v>
      </c>
      <c r="N261" s="10">
        <v>106099.58545454545</v>
      </c>
    </row>
    <row r="262" spans="2:14" x14ac:dyDescent="0.25">
      <c r="B262" s="37">
        <v>554</v>
      </c>
      <c r="D262" s="10">
        <v>66.1271816023676</v>
      </c>
      <c r="E262" s="10">
        <v>71.038589614596603</v>
      </c>
      <c r="F262" s="10">
        <v>243.0196356840554</v>
      </c>
      <c r="G262" s="10">
        <v>261.06922674336812</v>
      </c>
      <c r="H262" s="10">
        <v>25779.834975417874</v>
      </c>
      <c r="J262" s="10">
        <v>66.943795572225227</v>
      </c>
      <c r="K262" s="10">
        <v>59.256409360146662</v>
      </c>
      <c r="L262" s="10">
        <v>149.68036753113429</v>
      </c>
      <c r="M262" s="10">
        <v>217.76931461014362</v>
      </c>
      <c r="N262" s="10">
        <v>106291.44727272734</v>
      </c>
    </row>
    <row r="263" spans="2:14" x14ac:dyDescent="0.25">
      <c r="B263" s="37">
        <v>555</v>
      </c>
      <c r="D263" s="10">
        <v>66.245859807726944</v>
      </c>
      <c r="E263" s="10">
        <v>71.166363807296591</v>
      </c>
      <c r="F263" s="10">
        <v>243.01712304791124</v>
      </c>
      <c r="G263" s="10">
        <v>261.06756015283776</v>
      </c>
      <c r="H263" s="10">
        <v>25827.579543166401</v>
      </c>
      <c r="J263" s="10">
        <v>67.064632748348345</v>
      </c>
      <c r="K263" s="10">
        <v>59.363370387872578</v>
      </c>
      <c r="L263" s="10">
        <v>149.68036753113432</v>
      </c>
      <c r="M263" s="10">
        <v>217.76931461014365</v>
      </c>
      <c r="N263" s="10">
        <v>106483.30909090916</v>
      </c>
    </row>
    <row r="264" spans="2:14" x14ac:dyDescent="0.25">
      <c r="B264" s="37">
        <v>556</v>
      </c>
      <c r="D264" s="10">
        <v>66.363735213631557</v>
      </c>
      <c r="E264" s="10">
        <v>71.293156249746147</v>
      </c>
      <c r="F264" s="10">
        <v>243.01167974744106</v>
      </c>
      <c r="G264" s="10">
        <v>261.06230457005529</v>
      </c>
      <c r="H264" s="10">
        <v>25874.384803496097</v>
      </c>
      <c r="J264" s="10">
        <v>67.185469924471491</v>
      </c>
      <c r="K264" s="10">
        <v>59.470331415598459</v>
      </c>
      <c r="L264" s="10">
        <v>149.68036753113427</v>
      </c>
      <c r="M264" s="10">
        <v>217.7693146101436</v>
      </c>
      <c r="N264" s="10">
        <v>106675.17090909083</v>
      </c>
    </row>
    <row r="265" spans="2:14" x14ac:dyDescent="0.25">
      <c r="B265" s="37">
        <v>557</v>
      </c>
      <c r="D265" s="10">
        <v>66.481831099761251</v>
      </c>
      <c r="E265" s="10">
        <v>71.420218407560284</v>
      </c>
      <c r="F265" s="10">
        <v>243.00706190021845</v>
      </c>
      <c r="G265" s="10">
        <v>261.05805373275064</v>
      </c>
      <c r="H265" s="10">
        <v>25921.448497613022</v>
      </c>
      <c r="J265" s="10">
        <v>67.306307100594637</v>
      </c>
      <c r="K265" s="10">
        <v>59.57729244332436</v>
      </c>
      <c r="L265" s="10">
        <v>149.68036753113441</v>
      </c>
      <c r="M265" s="10">
        <v>217.76931461014362</v>
      </c>
      <c r="N265" s="10">
        <v>106867.03272727264</v>
      </c>
    </row>
    <row r="266" spans="2:14" x14ac:dyDescent="0.25">
      <c r="B266" s="37">
        <v>558</v>
      </c>
      <c r="D266" s="10">
        <v>66.599451137820495</v>
      </c>
      <c r="E266" s="10">
        <v>71.546698672388089</v>
      </c>
      <c r="F266" s="10">
        <v>243.00072438251615</v>
      </c>
      <c r="G266" s="10">
        <v>261.05169498453733</v>
      </c>
      <c r="H266" s="10">
        <v>25967.955565111384</v>
      </c>
      <c r="J266" s="10">
        <v>67.427144276717783</v>
      </c>
      <c r="K266" s="10">
        <v>59.684253471050262</v>
      </c>
      <c r="L266" s="10">
        <v>149.68036753113435</v>
      </c>
      <c r="M266" s="10">
        <v>217.76931461014362</v>
      </c>
      <c r="N266" s="10">
        <v>107058.89454545455</v>
      </c>
    </row>
    <row r="267" spans="2:14" x14ac:dyDescent="0.25">
      <c r="B267" s="37">
        <v>559</v>
      </c>
      <c r="D267" s="10">
        <v>66.71809412229841</v>
      </c>
      <c r="E267" s="10">
        <v>71.674430069569823</v>
      </c>
      <c r="F267" s="10">
        <v>242.99813527630161</v>
      </c>
      <c r="G267" s="10">
        <v>261.0499158140093</v>
      </c>
      <c r="H267" s="10">
        <v>26015.660373815728</v>
      </c>
      <c r="J267" s="10">
        <v>67.547981452841015</v>
      </c>
      <c r="K267" s="10">
        <v>59.791214498776164</v>
      </c>
      <c r="L267" s="10">
        <v>149.68036753113429</v>
      </c>
      <c r="M267" s="10">
        <v>217.7693146101436</v>
      </c>
      <c r="N267" s="10">
        <v>107250.75636363642</v>
      </c>
    </row>
    <row r="268" spans="2:14" x14ac:dyDescent="0.25">
      <c r="B268" s="37">
        <v>560</v>
      </c>
      <c r="D268" s="10">
        <v>66.835811200959412</v>
      </c>
      <c r="E268" s="10">
        <v>71.801029152080318</v>
      </c>
      <c r="F268" s="10">
        <v>242.99218913948565</v>
      </c>
      <c r="G268" s="10">
        <v>261.04402628813421</v>
      </c>
      <c r="H268" s="10">
        <v>26062.281748566096</v>
      </c>
      <c r="J268" s="10">
        <v>67.668818628964146</v>
      </c>
      <c r="K268" s="10">
        <v>59.898175526502044</v>
      </c>
      <c r="L268" s="10">
        <v>149.68036753113432</v>
      </c>
      <c r="M268" s="10">
        <v>217.76931461014368</v>
      </c>
      <c r="N268" s="10">
        <v>107442.61818181824</v>
      </c>
    </row>
    <row r="269" spans="2:14" x14ac:dyDescent="0.25">
      <c r="B269" s="37">
        <v>561</v>
      </c>
      <c r="D269" s="10">
        <v>66.953740264861651</v>
      </c>
      <c r="E269" s="10">
        <v>71.927887561312303</v>
      </c>
      <c r="F269" s="10">
        <v>242.98703353316779</v>
      </c>
      <c r="G269" s="10">
        <v>261.03909890158889</v>
      </c>
      <c r="H269" s="10">
        <v>26109.151617342639</v>
      </c>
      <c r="J269" s="10">
        <v>67.789655805087293</v>
      </c>
      <c r="K269" s="10">
        <v>60.005136554227946</v>
      </c>
      <c r="L269" s="10">
        <v>149.68036753113424</v>
      </c>
      <c r="M269" s="10">
        <v>217.76931461014362</v>
      </c>
      <c r="N269" s="10">
        <v>107634.47999999991</v>
      </c>
    </row>
    <row r="270" spans="2:14" x14ac:dyDescent="0.25">
      <c r="B270" s="37">
        <v>562</v>
      </c>
      <c r="D270" s="10">
        <v>67.070959979031016</v>
      </c>
      <c r="E270" s="10">
        <v>72.053878500267118</v>
      </c>
      <c r="F270" s="10">
        <v>242.97932649854499</v>
      </c>
      <c r="G270" s="10">
        <v>261.03104644806712</v>
      </c>
      <c r="H270" s="10">
        <v>26155.191516071827</v>
      </c>
      <c r="J270" s="10">
        <v>67.910492981210439</v>
      </c>
      <c r="K270" s="10">
        <v>60.112097581953833</v>
      </c>
      <c r="L270" s="10">
        <v>149.68036753113435</v>
      </c>
      <c r="M270" s="10">
        <v>217.7693146101436</v>
      </c>
      <c r="N270" s="10">
        <v>107826.34181818173</v>
      </c>
    </row>
    <row r="271" spans="2:14" x14ac:dyDescent="0.25">
      <c r="B271" s="37">
        <v>563</v>
      </c>
      <c r="D271" s="10">
        <v>67.189635683056935</v>
      </c>
      <c r="E271" s="10">
        <v>72.181650191633707</v>
      </c>
      <c r="F271" s="10">
        <v>242.9769121175303</v>
      </c>
      <c r="G271" s="10">
        <v>261.02946230937124</v>
      </c>
      <c r="H271" s="10">
        <v>26202.936083820365</v>
      </c>
      <c r="J271" s="10">
        <v>68.031330157333585</v>
      </c>
      <c r="K271" s="10">
        <v>60.219058609679742</v>
      </c>
      <c r="L271" s="10">
        <v>149.68036753113435</v>
      </c>
      <c r="M271" s="10">
        <v>217.76931461014368</v>
      </c>
      <c r="N271" s="10">
        <v>108018.20363636363</v>
      </c>
    </row>
    <row r="272" spans="2:14" x14ac:dyDescent="0.25">
      <c r="B272" s="37">
        <v>564</v>
      </c>
      <c r="D272" s="10">
        <v>67.307126517837347</v>
      </c>
      <c r="E272" s="10">
        <v>72.307972848294384</v>
      </c>
      <c r="F272" s="10">
        <v>242.97022906976616</v>
      </c>
      <c r="G272" s="10">
        <v>261.02265295584363</v>
      </c>
      <c r="H272" s="10">
        <v>26249.294054903028</v>
      </c>
      <c r="J272" s="10">
        <v>68.152167333456731</v>
      </c>
      <c r="K272" s="10">
        <v>60.326019637405629</v>
      </c>
      <c r="L272" s="10">
        <v>149.68036753113432</v>
      </c>
      <c r="M272" s="10">
        <v>217.76931461014357</v>
      </c>
      <c r="N272" s="10">
        <v>108210.0654545455</v>
      </c>
    </row>
    <row r="273" spans="2:14" x14ac:dyDescent="0.25">
      <c r="B273" s="37">
        <v>565</v>
      </c>
      <c r="D273" s="10">
        <v>67.426183707090487</v>
      </c>
      <c r="E273" s="10">
        <v>72.43621123955279</v>
      </c>
      <c r="F273" s="10">
        <v>242.96921401301478</v>
      </c>
      <c r="G273" s="10">
        <v>261.02277102632564</v>
      </c>
      <c r="H273" s="10">
        <v>26297.485911898577</v>
      </c>
      <c r="J273" s="10">
        <v>68.273004509579849</v>
      </c>
      <c r="K273" s="10">
        <v>60.432980665131552</v>
      </c>
      <c r="L273" s="10">
        <v>149.68036753113427</v>
      </c>
      <c r="M273" s="10">
        <v>217.76931461014371</v>
      </c>
      <c r="N273" s="10">
        <v>108401.92727272732</v>
      </c>
    </row>
    <row r="274" spans="2:14" x14ac:dyDescent="0.25">
      <c r="B274" s="37">
        <v>566</v>
      </c>
      <c r="D274" s="10">
        <v>67.542863010431432</v>
      </c>
      <c r="E274" s="10">
        <v>72.561541520319068</v>
      </c>
      <c r="F274" s="10">
        <v>242.95964900679499</v>
      </c>
      <c r="G274" s="10">
        <v>261.01242786297001</v>
      </c>
      <c r="H274" s="10">
        <v>26342.894635801433</v>
      </c>
      <c r="J274" s="10">
        <v>68.393841685703009</v>
      </c>
      <c r="K274" s="10">
        <v>60.539941692857433</v>
      </c>
      <c r="L274" s="10">
        <v>149.68036753113427</v>
      </c>
      <c r="M274" s="10">
        <v>217.7693146101436</v>
      </c>
      <c r="N274" s="10">
        <v>108593.78909090901</v>
      </c>
    </row>
    <row r="275" spans="2:14" x14ac:dyDescent="0.25">
      <c r="B275" s="37">
        <v>567</v>
      </c>
      <c r="D275" s="10">
        <v>67.660955815953997</v>
      </c>
      <c r="E275" s="10">
        <v>72.688600597526147</v>
      </c>
      <c r="F275" s="10">
        <v>242.95519330629713</v>
      </c>
      <c r="G275" s="10">
        <v>261.00832890055131</v>
      </c>
      <c r="H275" s="10">
        <v>26389.958329918314</v>
      </c>
      <c r="J275" s="10">
        <v>68.514678861826155</v>
      </c>
      <c r="K275" s="10">
        <v>60.646902720583356</v>
      </c>
      <c r="L275" s="10">
        <v>149.68036753113444</v>
      </c>
      <c r="M275" s="10">
        <v>217.76931461014382</v>
      </c>
      <c r="N275" s="10">
        <v>108785.65090909081</v>
      </c>
    </row>
    <row r="276" spans="2:14" x14ac:dyDescent="0.25">
      <c r="B276" s="37">
        <v>568</v>
      </c>
      <c r="D276" s="10">
        <v>67.779574766340744</v>
      </c>
      <c r="E276" s="10">
        <v>72.816303226468648</v>
      </c>
      <c r="F276" s="10">
        <v>242.9526392359497</v>
      </c>
      <c r="G276" s="10">
        <v>261.00655115146941</v>
      </c>
      <c r="H276" s="10">
        <v>26437.638289220045</v>
      </c>
      <c r="J276" s="10">
        <v>68.635516037949273</v>
      </c>
      <c r="K276" s="10">
        <v>60.753863748309229</v>
      </c>
      <c r="L276" s="10">
        <v>149.68036753113435</v>
      </c>
      <c r="M276" s="10">
        <v>217.76931461014371</v>
      </c>
      <c r="N276" s="10">
        <v>108977.51272727271</v>
      </c>
    </row>
    <row r="277" spans="2:14" x14ac:dyDescent="0.25">
      <c r="B277" s="37">
        <v>569</v>
      </c>
      <c r="D277" s="10">
        <v>67.897666950998826</v>
      </c>
      <c r="E277" s="10">
        <v>72.943361682811229</v>
      </c>
      <c r="F277" s="10">
        <v>242.94820929487369</v>
      </c>
      <c r="G277" s="10">
        <v>261.00247470324302</v>
      </c>
      <c r="H277" s="10">
        <v>26484.701983336978</v>
      </c>
      <c r="J277" s="10">
        <v>68.756353214072504</v>
      </c>
      <c r="K277" s="10">
        <v>60.860824776035123</v>
      </c>
      <c r="L277" s="10">
        <v>149.68036753113429</v>
      </c>
      <c r="M277" s="10">
        <v>217.76931461014362</v>
      </c>
      <c r="N277" s="10">
        <v>109169.37454545459</v>
      </c>
    </row>
    <row r="278" spans="2:14" x14ac:dyDescent="0.25">
      <c r="B278" s="37">
        <v>570</v>
      </c>
      <c r="D278" s="10">
        <v>68.015572023554398</v>
      </c>
      <c r="E278" s="10">
        <v>73.070191366548613</v>
      </c>
      <c r="F278" s="10">
        <v>242.94312655639507</v>
      </c>
      <c r="G278" s="10">
        <v>260.99759541117709</v>
      </c>
      <c r="H278" s="10">
        <v>26531.54700271086</v>
      </c>
      <c r="J278" s="10">
        <v>68.877190390195636</v>
      </c>
      <c r="K278" s="10">
        <v>60.967785803761018</v>
      </c>
      <c r="L278" s="10">
        <v>149.68036753113429</v>
      </c>
      <c r="M278" s="10">
        <v>217.7693146101436</v>
      </c>
      <c r="N278" s="10">
        <v>109361.2363636364</v>
      </c>
    </row>
    <row r="279" spans="2:14" x14ac:dyDescent="0.25">
      <c r="B279" s="37">
        <v>571</v>
      </c>
      <c r="D279" s="10">
        <v>68.133756993715579</v>
      </c>
      <c r="E279" s="10">
        <v>73.197363438645624</v>
      </c>
      <c r="F279" s="10">
        <v>242.9390596292431</v>
      </c>
      <c r="G279" s="10">
        <v>260.9939540360985</v>
      </c>
      <c r="H279" s="10">
        <v>26578.720034199283</v>
      </c>
      <c r="J279" s="10">
        <v>68.998027566318768</v>
      </c>
      <c r="K279" s="10">
        <v>61.074746831486912</v>
      </c>
      <c r="L279" s="10">
        <v>149.68036753113435</v>
      </c>
      <c r="M279" s="10">
        <v>217.76931461014365</v>
      </c>
      <c r="N279" s="10">
        <v>109553.09818181807</v>
      </c>
    </row>
    <row r="280" spans="2:14" x14ac:dyDescent="0.25">
      <c r="B280" s="37">
        <v>572</v>
      </c>
      <c r="D280" s="10">
        <v>68.252005336494534</v>
      </c>
      <c r="E280" s="10">
        <v>73.324613085804486</v>
      </c>
      <c r="F280" s="10">
        <v>242.93523248972474</v>
      </c>
      <c r="G280" s="10">
        <v>260.99060151268986</v>
      </c>
      <c r="H280" s="10">
        <v>26625.967613895522</v>
      </c>
      <c r="J280" s="10">
        <v>69.118864742441929</v>
      </c>
      <c r="K280" s="10">
        <v>61.181707859212807</v>
      </c>
      <c r="L280" s="10">
        <v>149.68036753113446</v>
      </c>
      <c r="M280" s="10">
        <v>217.76931461014368</v>
      </c>
      <c r="N280" s="10">
        <v>109744.95999999989</v>
      </c>
    </row>
    <row r="281" spans="2:14" x14ac:dyDescent="0.25">
      <c r="B281" s="37">
        <v>573</v>
      </c>
      <c r="D281" s="10">
        <v>68.369196251721235</v>
      </c>
      <c r="E281" s="10">
        <v>73.45056954483907</v>
      </c>
      <c r="F281" s="10">
        <v>242.92766148420438</v>
      </c>
      <c r="G281" s="10">
        <v>260.98266576830594</v>
      </c>
      <c r="H281" s="10">
        <v>26671.977693341603</v>
      </c>
      <c r="J281" s="10">
        <v>69.239701918565061</v>
      </c>
      <c r="K281" s="10">
        <v>61.288668886938723</v>
      </c>
      <c r="L281" s="10">
        <v>149.68036753113432</v>
      </c>
      <c r="M281" s="10">
        <v>217.76931461014371</v>
      </c>
      <c r="N281" s="10">
        <v>109936.82181818179</v>
      </c>
    </row>
    <row r="282" spans="2:14" x14ac:dyDescent="0.25">
      <c r="B282" s="37">
        <v>574</v>
      </c>
      <c r="D282" s="10">
        <v>68.487066138472557</v>
      </c>
      <c r="E282" s="10">
        <v>73.577356468135292</v>
      </c>
      <c r="F282" s="10">
        <v>242.92252515960237</v>
      </c>
      <c r="G282" s="10">
        <v>260.97770331801598</v>
      </c>
      <c r="H282" s="10">
        <v>26718.782953671289</v>
      </c>
      <c r="J282" s="10">
        <v>69.360539094688221</v>
      </c>
      <c r="K282" s="10">
        <v>61.39562991466461</v>
      </c>
      <c r="L282" s="10">
        <v>149.68036753113429</v>
      </c>
      <c r="M282" s="10">
        <v>217.76931461014371</v>
      </c>
      <c r="N282" s="10">
        <v>110128.6836363637</v>
      </c>
    </row>
    <row r="283" spans="2:14" x14ac:dyDescent="0.25">
      <c r="B283" s="37">
        <v>575</v>
      </c>
      <c r="D283" s="10">
        <v>68.605283842495638</v>
      </c>
      <c r="E283" s="10">
        <v>73.704568848731057</v>
      </c>
      <c r="F283" s="10">
        <v>242.91863825719247</v>
      </c>
      <c r="G283" s="10">
        <v>260.97426459413566</v>
      </c>
      <c r="H283" s="10">
        <v>26765.995744203916</v>
      </c>
      <c r="J283" s="10">
        <v>69.481376270811353</v>
      </c>
      <c r="K283" s="10">
        <v>61.502590942390512</v>
      </c>
      <c r="L283" s="10">
        <v>149.68036753113432</v>
      </c>
      <c r="M283" s="10">
        <v>217.76931461014374</v>
      </c>
      <c r="N283" s="10">
        <v>110320.54545454551</v>
      </c>
    </row>
    <row r="284" spans="2:14" x14ac:dyDescent="0.25">
      <c r="B284" s="37">
        <v>576</v>
      </c>
      <c r="D284" s="10">
        <v>68.722771033989659</v>
      </c>
      <c r="E284" s="10">
        <v>73.830887862105328</v>
      </c>
      <c r="F284" s="10">
        <v>242.91218273167851</v>
      </c>
      <c r="G284" s="10">
        <v>260.96768005369859</v>
      </c>
      <c r="H284" s="10">
        <v>26812.35371528659</v>
      </c>
      <c r="J284" s="10">
        <v>69.602213446934485</v>
      </c>
      <c r="K284" s="10">
        <v>61.609551970116371</v>
      </c>
      <c r="L284" s="10">
        <v>149.68036753113427</v>
      </c>
      <c r="M284" s="10">
        <v>217.76931461014354</v>
      </c>
      <c r="N284" s="10">
        <v>110512.40727272716</v>
      </c>
    </row>
    <row r="285" spans="2:14" x14ac:dyDescent="0.25">
      <c r="B285" s="37">
        <v>577</v>
      </c>
      <c r="D285" s="10">
        <v>68.84156548962693</v>
      </c>
      <c r="E285" s="10">
        <v>73.958805763141839</v>
      </c>
      <c r="F285" s="10">
        <v>242.91036231890652</v>
      </c>
      <c r="G285" s="10">
        <v>260.96676007906069</v>
      </c>
      <c r="H285" s="10">
        <v>26860.242409570237</v>
      </c>
      <c r="J285" s="10">
        <v>69.723050623057617</v>
      </c>
      <c r="K285" s="10">
        <v>61.716512997842287</v>
      </c>
      <c r="L285" s="10">
        <v>149.68036753113432</v>
      </c>
      <c r="M285" s="10">
        <v>217.76931461014365</v>
      </c>
      <c r="N285" s="10">
        <v>110704.26909090897</v>
      </c>
    </row>
    <row r="286" spans="2:14" x14ac:dyDescent="0.25">
      <c r="B286" s="37">
        <v>578</v>
      </c>
      <c r="D286" s="10">
        <v>68.959311036849712</v>
      </c>
      <c r="E286" s="10">
        <v>74.08544088885094</v>
      </c>
      <c r="F286" s="10">
        <v>242.90485349095459</v>
      </c>
      <c r="G286" s="10">
        <v>260.96132479198877</v>
      </c>
      <c r="H286" s="10">
        <v>26906.903543364795</v>
      </c>
      <c r="J286" s="10">
        <v>69.843887799180777</v>
      </c>
      <c r="K286" s="10">
        <v>61.823474025568188</v>
      </c>
      <c r="L286" s="10">
        <v>149.68036753113432</v>
      </c>
      <c r="M286" s="10">
        <v>217.76931461014368</v>
      </c>
      <c r="N286" s="10">
        <v>110896.13090909088</v>
      </c>
    </row>
    <row r="287" spans="2:14" x14ac:dyDescent="0.25">
      <c r="B287" s="37">
        <v>579</v>
      </c>
      <c r="D287" s="10">
        <v>69.075986470316167</v>
      </c>
      <c r="E287" s="10">
        <v>74.210767299742741</v>
      </c>
      <c r="F287" s="10">
        <v>242.89560079329988</v>
      </c>
      <c r="G287" s="10">
        <v>260.95130637546265</v>
      </c>
      <c r="H287" s="10">
        <v>26952.312267267658</v>
      </c>
      <c r="J287" s="10">
        <v>69.964724975303994</v>
      </c>
      <c r="K287" s="10">
        <v>61.930435053294083</v>
      </c>
      <c r="L287" s="10">
        <v>149.68036753113427</v>
      </c>
      <c r="M287" s="10">
        <v>217.7693146101436</v>
      </c>
      <c r="N287" s="10">
        <v>111087.99272727278</v>
      </c>
    </row>
    <row r="288" spans="2:14" x14ac:dyDescent="0.25">
      <c r="B288" s="37">
        <v>580</v>
      </c>
      <c r="D288" s="10">
        <v>69.195204521270554</v>
      </c>
      <c r="E288" s="10">
        <v>74.339203479057133</v>
      </c>
      <c r="F288" s="10">
        <v>242.89530532884436</v>
      </c>
      <c r="G288" s="10">
        <v>260.95223869738072</v>
      </c>
      <c r="H288" s="10">
        <v>27000.697949603604</v>
      </c>
      <c r="J288" s="10">
        <v>70.085562151427126</v>
      </c>
      <c r="K288" s="10">
        <v>62.037396081019978</v>
      </c>
      <c r="L288" s="10">
        <v>149.68036753113424</v>
      </c>
      <c r="M288" s="10">
        <v>217.7693146101436</v>
      </c>
      <c r="N288" s="10">
        <v>111279.8545454546</v>
      </c>
    </row>
    <row r="289" spans="2:14" x14ac:dyDescent="0.25">
      <c r="B289" s="37">
        <v>581</v>
      </c>
      <c r="D289" s="10">
        <v>69.312690198407481</v>
      </c>
      <c r="E289" s="10">
        <v>74.465520978074309</v>
      </c>
      <c r="F289" s="10">
        <v>242.88894021188847</v>
      </c>
      <c r="G289" s="10">
        <v>260.9457434261609</v>
      </c>
      <c r="H289" s="10">
        <v>27047.055920686274</v>
      </c>
      <c r="J289" s="10">
        <v>70.206399327550272</v>
      </c>
      <c r="K289" s="10">
        <v>62.144357108745879</v>
      </c>
      <c r="L289" s="10">
        <v>149.68036753113438</v>
      </c>
      <c r="M289" s="10">
        <v>217.76931461014371</v>
      </c>
      <c r="N289" s="10">
        <v>111471.71636363624</v>
      </c>
    </row>
    <row r="290" spans="2:14" x14ac:dyDescent="0.25">
      <c r="B290" s="37">
        <v>582</v>
      </c>
      <c r="D290" s="10">
        <v>69.43130479816115</v>
      </c>
      <c r="E290" s="10">
        <v>74.59321925638379</v>
      </c>
      <c r="F290" s="10">
        <v>242.88654619708419</v>
      </c>
      <c r="G290" s="10">
        <v>260.94410075647505</v>
      </c>
      <c r="H290" s="10">
        <v>27094.735879988009</v>
      </c>
      <c r="J290" s="10">
        <v>70.327236503673419</v>
      </c>
      <c r="K290" s="10">
        <v>62.251318136471745</v>
      </c>
      <c r="L290" s="10">
        <v>149.68036753113429</v>
      </c>
      <c r="M290" s="10">
        <v>217.76931461014362</v>
      </c>
      <c r="N290" s="10">
        <v>111663.57818181814</v>
      </c>
    </row>
    <row r="291" spans="2:14" x14ac:dyDescent="0.25">
      <c r="B291" s="37">
        <v>583</v>
      </c>
      <c r="D291" s="10">
        <v>69.54840780433392</v>
      </c>
      <c r="E291" s="10">
        <v>74.719068869772201</v>
      </c>
      <c r="F291" s="10">
        <v>242.87888156593317</v>
      </c>
      <c r="G291" s="10">
        <v>260.93600776303219</v>
      </c>
      <c r="H291" s="10">
        <v>27140.646561823654</v>
      </c>
      <c r="J291" s="10">
        <v>70.448073679796551</v>
      </c>
      <c r="K291" s="10">
        <v>62.358279164197661</v>
      </c>
      <c r="L291" s="10">
        <v>149.68036753113427</v>
      </c>
      <c r="M291" s="10">
        <v>217.7693146101436</v>
      </c>
      <c r="N291" s="10">
        <v>111855.43999999996</v>
      </c>
    </row>
    <row r="292" spans="2:14" x14ac:dyDescent="0.25">
      <c r="B292" s="37">
        <v>584</v>
      </c>
      <c r="D292" s="10">
        <v>69.666495388623659</v>
      </c>
      <c r="E292" s="10">
        <v>74.846122725746397</v>
      </c>
      <c r="F292" s="10">
        <v>242.87467566694576</v>
      </c>
      <c r="G292" s="10">
        <v>260.93214077354793</v>
      </c>
      <c r="H292" s="10">
        <v>27187.710255940528</v>
      </c>
      <c r="J292" s="10">
        <v>70.568910855919739</v>
      </c>
      <c r="K292" s="10">
        <v>62.465240191923556</v>
      </c>
      <c r="L292" s="10">
        <v>149.68036753113427</v>
      </c>
      <c r="M292" s="10">
        <v>217.76931461014354</v>
      </c>
      <c r="N292" s="10">
        <v>112047.30181818186</v>
      </c>
    </row>
    <row r="293" spans="2:14" x14ac:dyDescent="0.25">
      <c r="B293" s="37">
        <v>585</v>
      </c>
      <c r="D293" s="10">
        <v>69.78432795927327</v>
      </c>
      <c r="E293" s="10">
        <v>74.97286475830407</v>
      </c>
      <c r="F293" s="10">
        <v>242.86959662605196</v>
      </c>
      <c r="G293" s="10">
        <v>260.92720176907875</v>
      </c>
      <c r="H293" s="10">
        <v>27234.475757226082</v>
      </c>
      <c r="J293" s="10">
        <v>70.689748032042871</v>
      </c>
      <c r="K293" s="10">
        <v>62.572201219649457</v>
      </c>
      <c r="L293" s="10">
        <v>149.68036753113435</v>
      </c>
      <c r="M293" s="10">
        <v>217.76931461014362</v>
      </c>
      <c r="N293" s="10">
        <v>112239.16363636368</v>
      </c>
    </row>
    <row r="294" spans="2:14" x14ac:dyDescent="0.25">
      <c r="B294" s="37">
        <v>586</v>
      </c>
      <c r="D294" s="10">
        <v>69.902839439407529</v>
      </c>
      <c r="E294" s="10">
        <v>75.10043719308355</v>
      </c>
      <c r="F294" s="10">
        <v>242.866893688582</v>
      </c>
      <c r="G294" s="10">
        <v>260.9251647288055</v>
      </c>
      <c r="H294" s="10">
        <v>27282.03643939524</v>
      </c>
      <c r="J294" s="10">
        <v>70.810585208166003</v>
      </c>
      <c r="K294" s="10">
        <v>62.679162247375352</v>
      </c>
      <c r="L294" s="10">
        <v>149.68036753113424</v>
      </c>
      <c r="M294" s="10">
        <v>217.7693146101436</v>
      </c>
      <c r="N294" s="10">
        <v>112431.02545454532</v>
      </c>
    </row>
    <row r="295" spans="2:14" x14ac:dyDescent="0.25">
      <c r="B295" s="37">
        <v>587</v>
      </c>
      <c r="D295" s="10">
        <v>70.020463390947384</v>
      </c>
      <c r="E295" s="10">
        <v>75.226924211880728</v>
      </c>
      <c r="F295" s="10">
        <v>242.86112162905584</v>
      </c>
      <c r="G295" s="10">
        <v>260.91936993897895</v>
      </c>
      <c r="H295" s="10">
        <v>27328.558416535187</v>
      </c>
      <c r="J295" s="10">
        <v>70.931422384289149</v>
      </c>
      <c r="K295" s="10">
        <v>62.786123275101247</v>
      </c>
      <c r="L295" s="10">
        <v>149.68036753113421</v>
      </c>
      <c r="M295" s="10">
        <v>217.76931461014351</v>
      </c>
      <c r="N295" s="10">
        <v>112622.88727272722</v>
      </c>
    </row>
    <row r="296" spans="2:14" x14ac:dyDescent="0.25">
      <c r="B296" s="37">
        <v>588</v>
      </c>
      <c r="D296" s="10">
        <v>70.138137982205052</v>
      </c>
      <c r="E296" s="10">
        <v>75.353473232351007</v>
      </c>
      <c r="F296" s="10">
        <v>242.85554454402688</v>
      </c>
      <c r="G296" s="10">
        <v>260.91380954209683</v>
      </c>
      <c r="H296" s="10">
        <v>27375.140032241365</v>
      </c>
      <c r="J296" s="10">
        <v>71.052259560412281</v>
      </c>
      <c r="K296" s="10">
        <v>62.893084302827141</v>
      </c>
      <c r="L296" s="10">
        <v>149.68036753113435</v>
      </c>
      <c r="M296" s="10">
        <v>217.76931461014362</v>
      </c>
      <c r="N296" s="10">
        <v>112814.74909090904</v>
      </c>
    </row>
    <row r="297" spans="2:14" x14ac:dyDescent="0.25">
      <c r="B297" s="37">
        <v>589</v>
      </c>
      <c r="D297" s="10">
        <v>70.256402326776737</v>
      </c>
      <c r="E297" s="10">
        <v>75.480743615450692</v>
      </c>
      <c r="F297" s="10">
        <v>242.85202496920746</v>
      </c>
      <c r="G297" s="10">
        <v>260.91076152653267</v>
      </c>
      <c r="H297" s="10">
        <v>27422.412461340216</v>
      </c>
      <c r="J297" s="10">
        <v>71.173096736535484</v>
      </c>
      <c r="K297" s="10">
        <v>63.000045330553043</v>
      </c>
      <c r="L297" s="10">
        <v>149.68036753113432</v>
      </c>
      <c r="M297" s="10">
        <v>217.7693146101436</v>
      </c>
      <c r="N297" s="10">
        <v>113006.61090909094</v>
      </c>
    </row>
    <row r="298" spans="2:14" x14ac:dyDescent="0.25">
      <c r="B298" s="37">
        <v>590</v>
      </c>
      <c r="D298" s="10">
        <v>70.375069634253322</v>
      </c>
      <c r="E298" s="10">
        <v>75.608506910267906</v>
      </c>
      <c r="F298" s="10">
        <v>242.84990786735264</v>
      </c>
      <c r="G298" s="10">
        <v>260.90942478030092</v>
      </c>
      <c r="H298" s="10">
        <v>27470.157029088754</v>
      </c>
      <c r="J298" s="10">
        <v>71.293933912658645</v>
      </c>
      <c r="K298" s="10">
        <v>63.107006358278944</v>
      </c>
      <c r="L298" s="10">
        <v>149.68036753113429</v>
      </c>
      <c r="M298" s="10">
        <v>217.76931461014365</v>
      </c>
      <c r="N298" s="10">
        <v>113198.47272727276</v>
      </c>
    </row>
    <row r="299" spans="2:14" x14ac:dyDescent="0.25">
      <c r="B299" s="37">
        <v>591</v>
      </c>
      <c r="D299" s="10">
        <v>70.491699056720293</v>
      </c>
      <c r="E299" s="10">
        <v>75.733777841864097</v>
      </c>
      <c r="F299" s="10">
        <v>242.8407775064768</v>
      </c>
      <c r="G299" s="10">
        <v>260.89950647696497</v>
      </c>
      <c r="H299" s="10">
        <v>27515.516054186344</v>
      </c>
      <c r="J299" s="10">
        <v>71.414771088781777</v>
      </c>
      <c r="K299" s="10">
        <v>63.213967386004846</v>
      </c>
      <c r="L299" s="10">
        <v>149.68036753113424</v>
      </c>
      <c r="M299" s="10">
        <v>217.7693146101436</v>
      </c>
      <c r="N299" s="10">
        <v>113390.33454545467</v>
      </c>
    </row>
    <row r="300" spans="2:14" x14ac:dyDescent="0.25">
      <c r="B300" s="37">
        <v>592</v>
      </c>
      <c r="D300" s="10">
        <v>70.611146812964023</v>
      </c>
      <c r="E300" s="10">
        <v>75.862495802096191</v>
      </c>
      <c r="F300" s="10">
        <v>242.84137062590855</v>
      </c>
      <c r="G300" s="10">
        <v>260.90147648332686</v>
      </c>
      <c r="H300" s="10">
        <v>27564.175079951059</v>
      </c>
      <c r="J300" s="10">
        <v>71.535608264904923</v>
      </c>
      <c r="K300" s="10">
        <v>63.320928413730741</v>
      </c>
      <c r="L300" s="10">
        <v>149.68036753113435</v>
      </c>
      <c r="M300" s="10">
        <v>217.76931461014374</v>
      </c>
      <c r="N300" s="10">
        <v>113582.19636363631</v>
      </c>
    </row>
    <row r="301" spans="2:14" x14ac:dyDescent="0.25">
      <c r="B301" s="37">
        <v>593</v>
      </c>
      <c r="D301" s="10">
        <v>70.728272294155772</v>
      </c>
      <c r="E301" s="10">
        <v>75.988373571481262</v>
      </c>
      <c r="F301" s="10">
        <v>242.83398859226176</v>
      </c>
      <c r="G301" s="10">
        <v>260.8936885133885</v>
      </c>
      <c r="H301" s="10">
        <v>27610.115581069829</v>
      </c>
      <c r="J301" s="10">
        <v>71.656445441028069</v>
      </c>
      <c r="K301" s="10">
        <v>63.427889441456642</v>
      </c>
      <c r="L301" s="10">
        <v>149.68036753113429</v>
      </c>
      <c r="M301" s="10">
        <v>217.76931461014374</v>
      </c>
      <c r="N301" s="10">
        <v>113774.05818181812</v>
      </c>
    </row>
    <row r="302" spans="2:14" x14ac:dyDescent="0.25">
      <c r="B302" s="37">
        <v>594</v>
      </c>
      <c r="D302" s="10">
        <v>70.84651812332514</v>
      </c>
      <c r="E302" s="10">
        <v>76.115621651860195</v>
      </c>
      <c r="F302" s="10">
        <v>242.83047147037917</v>
      </c>
      <c r="G302" s="10">
        <v>260.89062358446239</v>
      </c>
      <c r="H302" s="10">
        <v>27657.368130646584</v>
      </c>
      <c r="J302" s="10">
        <v>71.777282617151201</v>
      </c>
      <c r="K302" s="10">
        <v>63.534850469182501</v>
      </c>
      <c r="L302" s="10">
        <v>149.68036753113424</v>
      </c>
      <c r="M302" s="10">
        <v>217.76931461014354</v>
      </c>
      <c r="N302" s="10">
        <v>113965.92000000003</v>
      </c>
    </row>
    <row r="303" spans="2:14" x14ac:dyDescent="0.25">
      <c r="B303" s="37">
        <v>595</v>
      </c>
      <c r="D303" s="10">
        <v>70.964148144558095</v>
      </c>
      <c r="E303" s="10">
        <v>76.242116634009705</v>
      </c>
      <c r="F303" s="10">
        <v>242.82485900144158</v>
      </c>
      <c r="G303" s="10">
        <v>260.88499200908933</v>
      </c>
      <c r="H303" s="10">
        <v>27703.900047547555</v>
      </c>
      <c r="J303" s="10">
        <v>71.898119793274347</v>
      </c>
      <c r="K303" s="10">
        <v>63.64181149690841</v>
      </c>
      <c r="L303" s="10">
        <v>149.68036753113427</v>
      </c>
      <c r="M303" s="10">
        <v>217.76931461014357</v>
      </c>
      <c r="N303" s="10">
        <v>114157.78181818184</v>
      </c>
    </row>
    <row r="304" spans="2:14" x14ac:dyDescent="0.25">
      <c r="B304" s="37">
        <v>596</v>
      </c>
      <c r="D304" s="10">
        <v>71.082066512030977</v>
      </c>
      <c r="E304" s="10">
        <v>76.36896434681239</v>
      </c>
      <c r="F304" s="10">
        <v>242.82025037291365</v>
      </c>
      <c r="G304" s="10">
        <v>260.88058427893981</v>
      </c>
      <c r="H304" s="10">
        <v>27750.769916324087</v>
      </c>
      <c r="J304" s="10">
        <v>72.018956969397493</v>
      </c>
      <c r="K304" s="10">
        <v>63.748772524634319</v>
      </c>
      <c r="L304" s="10">
        <v>149.68036753113427</v>
      </c>
      <c r="M304" s="10">
        <v>217.76931461014357</v>
      </c>
      <c r="N304" s="10">
        <v>114349.64363636375</v>
      </c>
    </row>
    <row r="305" spans="2:14" x14ac:dyDescent="0.25">
      <c r="B305" s="37">
        <v>597</v>
      </c>
      <c r="D305" s="10">
        <v>71.199895435645985</v>
      </c>
      <c r="E305" s="10">
        <v>76.495702732335417</v>
      </c>
      <c r="F305" s="10">
        <v>242.81535215033833</v>
      </c>
      <c r="G305" s="10">
        <v>260.87581847262726</v>
      </c>
      <c r="H305" s="10">
        <v>27797.535417609633</v>
      </c>
      <c r="J305" s="10">
        <v>72.139794145520625</v>
      </c>
      <c r="K305" s="10">
        <v>63.855733552360213</v>
      </c>
      <c r="L305" s="10">
        <v>149.68036753113435</v>
      </c>
      <c r="M305" s="10">
        <v>217.76931461014365</v>
      </c>
      <c r="N305" s="10">
        <v>114541.50545454539</v>
      </c>
    </row>
    <row r="306" spans="2:14" x14ac:dyDescent="0.25">
      <c r="B306" s="37">
        <v>598</v>
      </c>
      <c r="D306" s="10">
        <v>71.31875977334353</v>
      </c>
      <c r="E306" s="10">
        <v>76.623707558365169</v>
      </c>
      <c r="F306" s="10">
        <v>242.81399551171933</v>
      </c>
      <c r="G306" s="10">
        <v>260.87538036692263</v>
      </c>
      <c r="H306" s="10">
        <v>27845.51356974275</v>
      </c>
      <c r="J306" s="10">
        <v>72.260631321643757</v>
      </c>
      <c r="K306" s="10">
        <v>63.962694580086094</v>
      </c>
      <c r="L306" s="10">
        <v>149.68036753113429</v>
      </c>
      <c r="M306" s="10">
        <v>217.76931461014357</v>
      </c>
      <c r="N306" s="10">
        <v>114733.36727272721</v>
      </c>
    </row>
    <row r="307" spans="2:14" x14ac:dyDescent="0.25">
      <c r="B307" s="37">
        <v>599</v>
      </c>
      <c r="D307" s="10">
        <v>71.436189082397462</v>
      </c>
      <c r="E307" s="10">
        <v>76.749957327344092</v>
      </c>
      <c r="F307" s="10">
        <v>242.8077658175753</v>
      </c>
      <c r="G307" s="10">
        <v>260.86897837945583</v>
      </c>
      <c r="H307" s="10">
        <v>27891.811902259131</v>
      </c>
      <c r="J307" s="10">
        <v>72.381468497766917</v>
      </c>
      <c r="K307" s="10">
        <v>64.06965560781201</v>
      </c>
      <c r="L307" s="10">
        <v>149.68036753113424</v>
      </c>
      <c r="M307" s="10">
        <v>217.7693146101436</v>
      </c>
      <c r="N307" s="10">
        <v>114925.22909090911</v>
      </c>
    </row>
    <row r="308" spans="2:14" x14ac:dyDescent="0.25">
      <c r="B308" s="37">
        <v>600</v>
      </c>
      <c r="D308" s="10">
        <v>71.553694498796602</v>
      </c>
      <c r="E308" s="10">
        <v>76.876300246601161</v>
      </c>
      <c r="F308" s="10">
        <v>242.80181514271152</v>
      </c>
      <c r="G308" s="10">
        <v>260.86291381704638</v>
      </c>
      <c r="H308" s="10">
        <v>27938.199692624919</v>
      </c>
      <c r="J308" s="10">
        <v>72.50230567389012</v>
      </c>
      <c r="K308" s="10">
        <v>64.176616635537883</v>
      </c>
      <c r="L308" s="10">
        <v>149.68036753113424</v>
      </c>
      <c r="M308" s="10">
        <v>217.76931461014354</v>
      </c>
      <c r="N308" s="10">
        <v>115117.09090909101</v>
      </c>
    </row>
    <row r="309" spans="2:14" x14ac:dyDescent="0.25">
      <c r="B309" s="37">
        <v>601</v>
      </c>
      <c r="D309" s="10">
        <v>71.67195516588464</v>
      </c>
      <c r="E309" s="10">
        <v>77.003566952217227</v>
      </c>
      <c r="F309" s="10">
        <v>242.7984427842934</v>
      </c>
      <c r="G309" s="10">
        <v>260.85999888745533</v>
      </c>
      <c r="H309" s="10">
        <v>27985.472121723764</v>
      </c>
      <c r="J309" s="10">
        <v>72.623142850013267</v>
      </c>
      <c r="K309" s="10">
        <v>64.283577663263799</v>
      </c>
      <c r="L309" s="10">
        <v>149.68036753113424</v>
      </c>
      <c r="M309" s="10">
        <v>217.76931461014357</v>
      </c>
      <c r="N309" s="10">
        <v>115308.95272727283</v>
      </c>
    </row>
    <row r="310" spans="2:14" x14ac:dyDescent="0.25">
      <c r="B310" s="37">
        <v>602</v>
      </c>
      <c r="D310" s="10">
        <v>71.790618764524339</v>
      </c>
      <c r="E310" s="10">
        <v>77.131326538197541</v>
      </c>
      <c r="F310" s="10">
        <v>242.79644434744029</v>
      </c>
      <c r="G310" s="10">
        <v>260.85876056733281</v>
      </c>
      <c r="H310" s="10">
        <v>28033.216689472305</v>
      </c>
      <c r="J310" s="10">
        <v>72.743980026136384</v>
      </c>
      <c r="K310" s="10">
        <v>64.390538690989715</v>
      </c>
      <c r="L310" s="10">
        <v>149.68036753113424</v>
      </c>
      <c r="M310" s="10">
        <v>217.76931461014368</v>
      </c>
      <c r="N310" s="10">
        <v>115500.81454545447</v>
      </c>
    </row>
    <row r="311" spans="2:14" x14ac:dyDescent="0.25">
      <c r="B311" s="37">
        <v>603</v>
      </c>
      <c r="D311" s="10">
        <v>71.907864354416191</v>
      </c>
      <c r="E311" s="10">
        <v>77.257351874341282</v>
      </c>
      <c r="F311" s="10">
        <v>242.78966477512054</v>
      </c>
      <c r="G311" s="10">
        <v>260.85167083442769</v>
      </c>
      <c r="H311" s="10">
        <v>28079.301317126257</v>
      </c>
      <c r="J311" s="10">
        <v>72.86481720225953</v>
      </c>
      <c r="K311" s="10">
        <v>64.497499718715588</v>
      </c>
      <c r="L311" s="10">
        <v>149.68036753113429</v>
      </c>
      <c r="M311" s="10">
        <v>217.7693146101436</v>
      </c>
      <c r="N311" s="10">
        <v>115692.67636363629</v>
      </c>
    </row>
    <row r="312" spans="2:14" x14ac:dyDescent="0.25">
      <c r="B312" s="37">
        <v>604</v>
      </c>
      <c r="D312" s="10">
        <v>72.026866901735147</v>
      </c>
      <c r="E312" s="10">
        <v>77.385526155369519</v>
      </c>
      <c r="F312" s="10">
        <v>242.78883002008297</v>
      </c>
      <c r="G312" s="10">
        <v>260.85184826077835</v>
      </c>
      <c r="H312" s="10">
        <v>28127.443475316592</v>
      </c>
      <c r="J312" s="10">
        <v>72.985654378382677</v>
      </c>
      <c r="K312" s="10">
        <v>64.60446074644149</v>
      </c>
      <c r="L312" s="10">
        <v>149.68036753113427</v>
      </c>
      <c r="M312" s="10">
        <v>217.76931461014371</v>
      </c>
      <c r="N312" s="10">
        <v>115884.53818181819</v>
      </c>
    </row>
    <row r="313" spans="2:14" x14ac:dyDescent="0.25">
      <c r="B313" s="37">
        <v>605</v>
      </c>
      <c r="D313" s="10">
        <v>72.143802040289444</v>
      </c>
      <c r="E313" s="10">
        <v>77.511171921614334</v>
      </c>
      <c r="F313" s="10">
        <v>242.78104070269987</v>
      </c>
      <c r="G313" s="10">
        <v>260.84351604738237</v>
      </c>
      <c r="H313" s="10">
        <v>28173.165301692352</v>
      </c>
      <c r="J313" s="10">
        <v>73.106491554505865</v>
      </c>
      <c r="K313" s="10">
        <v>64.711421774167391</v>
      </c>
      <c r="L313" s="10">
        <v>149.68036753113421</v>
      </c>
      <c r="M313" s="10">
        <v>217.76931461014362</v>
      </c>
      <c r="N313" s="10">
        <v>116076.4000000001</v>
      </c>
    </row>
    <row r="314" spans="2:14" x14ac:dyDescent="0.25">
      <c r="B314" s="37">
        <v>606</v>
      </c>
      <c r="D314" s="10">
        <v>72.261292920072847</v>
      </c>
      <c r="E314" s="10">
        <v>77.63749746376692</v>
      </c>
      <c r="F314" s="10">
        <v>242.7751442078164</v>
      </c>
      <c r="G314" s="10">
        <v>260.8374951656067</v>
      </c>
      <c r="H314" s="10">
        <v>28219.538182416567</v>
      </c>
      <c r="J314" s="10">
        <v>73.227328730628997</v>
      </c>
      <c r="K314" s="10">
        <v>64.818382801893279</v>
      </c>
      <c r="L314" s="10">
        <v>149.68036753113424</v>
      </c>
      <c r="M314" s="10">
        <v>217.76931461014357</v>
      </c>
      <c r="N314" s="10">
        <v>116268.26181818191</v>
      </c>
    </row>
    <row r="315" spans="2:14" x14ac:dyDescent="0.25">
      <c r="B315" s="37">
        <v>607</v>
      </c>
      <c r="D315" s="10">
        <v>72.380133248603684</v>
      </c>
      <c r="E315" s="10">
        <v>77.7654735464818</v>
      </c>
      <c r="F315" s="10">
        <v>242.77379339419886</v>
      </c>
      <c r="G315" s="10">
        <v>260.8370302819223</v>
      </c>
      <c r="H315" s="10">
        <v>28267.491485147071</v>
      </c>
      <c r="J315" s="10">
        <v>73.348165906752186</v>
      </c>
      <c r="K315" s="10">
        <v>64.925343829619166</v>
      </c>
      <c r="L315" s="10">
        <v>149.68036753113432</v>
      </c>
      <c r="M315" s="10">
        <v>217.76931461014354</v>
      </c>
      <c r="N315" s="10">
        <v>116460.12363636357</v>
      </c>
    </row>
    <row r="316" spans="2:14" x14ac:dyDescent="0.25">
      <c r="B316" s="37">
        <v>608</v>
      </c>
      <c r="D316" s="10">
        <v>72.497593813973069</v>
      </c>
      <c r="E316" s="10">
        <v>77.891762146413129</v>
      </c>
      <c r="F316" s="10">
        <v>242.76782670375178</v>
      </c>
      <c r="G316" s="10">
        <v>260.83091616711931</v>
      </c>
      <c r="H316" s="10">
        <v>28313.829576707642</v>
      </c>
      <c r="J316" s="10">
        <v>73.46900308287529</v>
      </c>
      <c r="K316" s="10">
        <v>65.032304857345054</v>
      </c>
      <c r="L316" s="10">
        <v>149.68036753113427</v>
      </c>
      <c r="M316" s="10">
        <v>217.76931461014357</v>
      </c>
      <c r="N316" s="10">
        <v>116651.9854545454</v>
      </c>
    </row>
    <row r="317" spans="2:14" x14ac:dyDescent="0.25">
      <c r="B317" s="37">
        <v>609</v>
      </c>
      <c r="D317" s="10">
        <v>72.615597369403716</v>
      </c>
      <c r="E317" s="10">
        <v>78.018714930595323</v>
      </c>
      <c r="F317" s="10">
        <v>242.76369489705016</v>
      </c>
      <c r="G317" s="10">
        <v>260.82704258866721</v>
      </c>
      <c r="H317" s="10">
        <v>28360.803812975122</v>
      </c>
      <c r="J317" s="10">
        <v>73.589840258998493</v>
      </c>
      <c r="K317" s="10">
        <v>65.139265885070955</v>
      </c>
      <c r="L317" s="10">
        <v>149.68036753113427</v>
      </c>
      <c r="M317" s="10">
        <v>217.76931461014354</v>
      </c>
      <c r="N317" s="10">
        <v>116843.84727272727</v>
      </c>
    </row>
    <row r="318" spans="2:14" x14ac:dyDescent="0.25">
      <c r="B318" s="37">
        <v>610</v>
      </c>
      <c r="D318" s="10">
        <v>72.734279724781445</v>
      </c>
      <c r="E318" s="10">
        <v>78.146498007461659</v>
      </c>
      <c r="F318" s="10">
        <v>242.7618422364516</v>
      </c>
      <c r="G318" s="10">
        <v>260.82595293997173</v>
      </c>
      <c r="H318" s="10">
        <v>28408.573230126305</v>
      </c>
      <c r="J318" s="10">
        <v>73.710677435121639</v>
      </c>
      <c r="K318" s="10">
        <v>65.246226912796843</v>
      </c>
      <c r="L318" s="10">
        <v>149.68036753113421</v>
      </c>
      <c r="M318" s="10">
        <v>217.76931461014348</v>
      </c>
      <c r="N318" s="10">
        <v>117035.70909090918</v>
      </c>
    </row>
    <row r="319" spans="2:14" x14ac:dyDescent="0.25">
      <c r="B319" s="37">
        <v>611</v>
      </c>
      <c r="D319" s="10">
        <v>72.852516108506151</v>
      </c>
      <c r="E319" s="10">
        <v>78.273735695566387</v>
      </c>
      <c r="F319" s="10">
        <v>242.75850957741253</v>
      </c>
      <c r="G319" s="10">
        <v>260.82304951844219</v>
      </c>
      <c r="H319" s="10">
        <v>28455.820809822548</v>
      </c>
      <c r="J319" s="10">
        <v>73.831514611244799</v>
      </c>
      <c r="K319" s="10">
        <v>65.353187940522744</v>
      </c>
      <c r="L319" s="10">
        <v>149.68036753113438</v>
      </c>
      <c r="M319" s="10">
        <v>217.76931461014357</v>
      </c>
      <c r="N319" s="10">
        <v>117227.57090909099</v>
      </c>
    </row>
    <row r="320" spans="2:14" x14ac:dyDescent="0.25">
      <c r="B320" s="37">
        <v>612</v>
      </c>
      <c r="D320" s="10">
        <v>72.970510258054375</v>
      </c>
      <c r="E320" s="10">
        <v>78.400677180206912</v>
      </c>
      <c r="F320" s="10">
        <v>242.75438195774237</v>
      </c>
      <c r="G320" s="10">
        <v>260.81917019141127</v>
      </c>
      <c r="H320" s="10">
        <v>28502.785106329</v>
      </c>
      <c r="J320" s="10">
        <v>73.952351787367931</v>
      </c>
      <c r="K320" s="10">
        <v>65.46014896824866</v>
      </c>
      <c r="L320" s="10">
        <v>149.68036753113421</v>
      </c>
      <c r="M320" s="10">
        <v>217.76931461014354</v>
      </c>
      <c r="N320" s="10">
        <v>117419.43272727265</v>
      </c>
    </row>
    <row r="321" spans="2:14" x14ac:dyDescent="0.25">
      <c r="B321" s="37">
        <v>613</v>
      </c>
      <c r="D321" s="10">
        <v>73.087464247558316</v>
      </c>
      <c r="E321" s="10">
        <v>78.52634653154945</v>
      </c>
      <c r="F321" s="10">
        <v>242.74681310128381</v>
      </c>
      <c r="G321" s="10">
        <v>260.8110783602333</v>
      </c>
      <c r="H321" s="10">
        <v>28548.531782107322</v>
      </c>
      <c r="J321" s="10">
        <v>74.073188963491063</v>
      </c>
      <c r="K321" s="10">
        <v>65.567109995974548</v>
      </c>
      <c r="L321" s="10">
        <v>149.68036753113424</v>
      </c>
      <c r="M321" s="10">
        <v>217.7693146101436</v>
      </c>
      <c r="N321" s="10">
        <v>117611.29454545448</v>
      </c>
    </row>
    <row r="322" spans="2:14" x14ac:dyDescent="0.25">
      <c r="B322" s="37">
        <v>614</v>
      </c>
      <c r="D322" s="10">
        <v>73.206302409942126</v>
      </c>
      <c r="E322" s="10">
        <v>78.654320448117446</v>
      </c>
      <c r="F322" s="10">
        <v>242.74551664694005</v>
      </c>
      <c r="G322" s="10">
        <v>260.81065461789041</v>
      </c>
      <c r="H322" s="10">
        <v>28596.485084837841</v>
      </c>
      <c r="J322" s="10">
        <v>74.194026139614181</v>
      </c>
      <c r="K322" s="10">
        <v>65.674071023700449</v>
      </c>
      <c r="L322" s="10">
        <v>149.68036753113427</v>
      </c>
      <c r="M322" s="10">
        <v>217.76931461014362</v>
      </c>
      <c r="N322" s="10">
        <v>117803.15636363636</v>
      </c>
    </row>
    <row r="323" spans="2:14" x14ac:dyDescent="0.25">
      <c r="B323" s="37">
        <v>615</v>
      </c>
      <c r="D323" s="10">
        <v>73.323782095873284</v>
      </c>
      <c r="E323" s="10">
        <v>78.780632902758498</v>
      </c>
      <c r="F323" s="10">
        <v>242.73972714746438</v>
      </c>
      <c r="G323" s="10">
        <v>260.80473195335105</v>
      </c>
      <c r="H323" s="10">
        <v>28642.848025801017</v>
      </c>
      <c r="J323" s="10">
        <v>74.314863315737341</v>
      </c>
      <c r="K323" s="10">
        <v>65.781032051426351</v>
      </c>
      <c r="L323" s="10">
        <v>149.68036753113418</v>
      </c>
      <c r="M323" s="10">
        <v>217.76931461014357</v>
      </c>
      <c r="N323" s="10">
        <v>117995.01818181826</v>
      </c>
    </row>
    <row r="324" spans="2:14" x14ac:dyDescent="0.25">
      <c r="B324" s="37">
        <v>616</v>
      </c>
      <c r="D324" s="10">
        <v>73.44216550595921</v>
      </c>
      <c r="E324" s="10">
        <v>78.908050756260678</v>
      </c>
      <c r="F324" s="10">
        <v>242.7369433836646</v>
      </c>
      <c r="G324" s="10">
        <v>260.80248202081685</v>
      </c>
      <c r="H324" s="10">
        <v>28690.26955131556</v>
      </c>
      <c r="J324" s="10">
        <v>74.435700491860487</v>
      </c>
      <c r="K324" s="10">
        <v>65.887993079152267</v>
      </c>
      <c r="L324" s="10">
        <v>149.68036753113427</v>
      </c>
      <c r="M324" s="10">
        <v>217.7693146101436</v>
      </c>
      <c r="N324" s="10">
        <v>118186.88000000008</v>
      </c>
    </row>
    <row r="325" spans="2:14" x14ac:dyDescent="0.25">
      <c r="B325" s="37">
        <v>617</v>
      </c>
      <c r="D325" s="10">
        <v>73.559296569026642</v>
      </c>
      <c r="E325" s="10">
        <v>79.033936948010265</v>
      </c>
      <c r="F325" s="10">
        <v>242.73003616456319</v>
      </c>
      <c r="G325" s="10">
        <v>260.79518522334592</v>
      </c>
      <c r="H325" s="10">
        <v>28736.224962075918</v>
      </c>
      <c r="J325" s="10">
        <v>74.556537667983605</v>
      </c>
      <c r="K325" s="10">
        <v>65.994954106878126</v>
      </c>
      <c r="L325" s="10">
        <v>149.68036753113421</v>
      </c>
      <c r="M325" s="10">
        <v>217.76931461014354</v>
      </c>
      <c r="N325" s="10">
        <v>118378.74181818173</v>
      </c>
    </row>
    <row r="326" spans="2:14" x14ac:dyDescent="0.25">
      <c r="B326" s="37">
        <v>618</v>
      </c>
      <c r="D326" s="10">
        <v>73.677921288714685</v>
      </c>
      <c r="E326" s="10">
        <v>79.16165008040204</v>
      </c>
      <c r="F326" s="10">
        <v>242.72807207281861</v>
      </c>
      <c r="G326" s="10">
        <v>260.79393080084378</v>
      </c>
      <c r="H326" s="10">
        <v>28783.929770780247</v>
      </c>
      <c r="J326" s="10">
        <v>74.677374844106765</v>
      </c>
      <c r="K326" s="10">
        <v>66.101915134604042</v>
      </c>
      <c r="L326" s="10">
        <v>149.68036753113429</v>
      </c>
      <c r="M326" s="10">
        <v>217.76931461014365</v>
      </c>
      <c r="N326" s="10">
        <v>118570.60363636356</v>
      </c>
    </row>
    <row r="327" spans="2:14" x14ac:dyDescent="0.25">
      <c r="B327" s="37">
        <v>619</v>
      </c>
      <c r="D327" s="10">
        <v>73.795798727988483</v>
      </c>
      <c r="E327" s="10">
        <v>79.288449290368774</v>
      </c>
      <c r="F327" s="10">
        <v>242.72365642789109</v>
      </c>
      <c r="G327" s="10">
        <v>260.78967442568825</v>
      </c>
      <c r="H327" s="10">
        <v>28830.7598805126</v>
      </c>
      <c r="J327" s="10">
        <v>74.798212020229911</v>
      </c>
      <c r="K327" s="10">
        <v>66.208876162329929</v>
      </c>
      <c r="L327" s="10">
        <v>149.68036753113429</v>
      </c>
      <c r="M327" s="10">
        <v>217.7693146101436</v>
      </c>
      <c r="N327" s="10">
        <v>118762.46545454544</v>
      </c>
    </row>
    <row r="328" spans="2:14" x14ac:dyDescent="0.25">
      <c r="B328" s="37">
        <v>620</v>
      </c>
      <c r="D328" s="10">
        <v>73.913242966363057</v>
      </c>
      <c r="E328" s="10">
        <v>79.414718722816389</v>
      </c>
      <c r="F328" s="10">
        <v>242.7178324729274</v>
      </c>
      <c r="G328" s="10">
        <v>260.78369208642579</v>
      </c>
      <c r="H328" s="10">
        <v>28877.083062431586</v>
      </c>
      <c r="J328" s="10">
        <v>74.919049196353072</v>
      </c>
      <c r="K328" s="10">
        <v>66.315837190055817</v>
      </c>
      <c r="L328" s="10">
        <v>149.68036753113432</v>
      </c>
      <c r="M328" s="10">
        <v>217.76931461014354</v>
      </c>
      <c r="N328" s="10">
        <v>118954.32727272734</v>
      </c>
    </row>
    <row r="329" spans="2:14" x14ac:dyDescent="0.25">
      <c r="B329" s="37">
        <v>621</v>
      </c>
      <c r="D329" s="10">
        <v>74.031858276866373</v>
      </c>
      <c r="E329" s="10">
        <v>79.542420552364291</v>
      </c>
      <c r="F329" s="10">
        <v>242.71586667290643</v>
      </c>
      <c r="G329" s="10">
        <v>260.78242517465952</v>
      </c>
      <c r="H329" s="10">
        <v>28924.777931374898</v>
      </c>
      <c r="J329" s="10">
        <v>75.039886372476218</v>
      </c>
      <c r="K329" s="10">
        <v>66.422798217781718</v>
      </c>
      <c r="L329" s="10">
        <v>149.68036753113427</v>
      </c>
      <c r="M329" s="10">
        <v>217.76931461014357</v>
      </c>
      <c r="N329" s="10">
        <v>119146.18909090916</v>
      </c>
    </row>
    <row r="330" spans="2:14" x14ac:dyDescent="0.25">
      <c r="B330" s="37">
        <v>622</v>
      </c>
      <c r="D330" s="10">
        <v>74.149756030742864</v>
      </c>
      <c r="E330" s="10">
        <v>79.669244811081796</v>
      </c>
      <c r="F330" s="10">
        <v>242.71155844314271</v>
      </c>
      <c r="G330" s="10">
        <v>260.77828981755317</v>
      </c>
      <c r="H330" s="10">
        <v>28971.632890509856</v>
      </c>
      <c r="J330" s="10">
        <v>75.160723548599364</v>
      </c>
      <c r="K330" s="10">
        <v>66.529759245507634</v>
      </c>
      <c r="L330" s="10">
        <v>149.68036753113427</v>
      </c>
      <c r="M330" s="10">
        <v>217.76931461014365</v>
      </c>
      <c r="N330" s="10">
        <v>119338.05090909082</v>
      </c>
    </row>
    <row r="331" spans="2:14" x14ac:dyDescent="0.25">
      <c r="B331" s="37">
        <v>623</v>
      </c>
      <c r="D331" s="10">
        <v>74.267988761503247</v>
      </c>
      <c r="E331" s="10">
        <v>79.796478846222129</v>
      </c>
      <c r="F331" s="10">
        <v>242.70835875100636</v>
      </c>
      <c r="G331" s="10">
        <v>260.77550688857457</v>
      </c>
      <c r="H331" s="10">
        <v>29018.88047020611</v>
      </c>
      <c r="J331" s="10">
        <v>75.281560724722524</v>
      </c>
      <c r="K331" s="10">
        <v>66.636720273233507</v>
      </c>
      <c r="L331" s="10">
        <v>149.68036753113432</v>
      </c>
      <c r="M331" s="10">
        <v>217.76931461014365</v>
      </c>
      <c r="N331" s="10">
        <v>119529.91272727265</v>
      </c>
    </row>
    <row r="332" spans="2:14" x14ac:dyDescent="0.25">
      <c r="B332" s="37">
        <v>624</v>
      </c>
      <c r="D332" s="10">
        <v>74.386157526512804</v>
      </c>
      <c r="E332" s="10">
        <v>79.923634713167445</v>
      </c>
      <c r="F332" s="10">
        <v>242.70496060872836</v>
      </c>
      <c r="G332" s="10">
        <v>260.77247783435905</v>
      </c>
      <c r="H332" s="10">
        <v>29066.053501694485</v>
      </c>
      <c r="J332" s="10">
        <v>75.402397900845742</v>
      </c>
      <c r="K332" s="10">
        <v>66.743681300959395</v>
      </c>
      <c r="L332" s="10">
        <v>149.68036753113427</v>
      </c>
      <c r="M332" s="10">
        <v>217.76931461014365</v>
      </c>
      <c r="N332" s="10">
        <v>119721.77454545454</v>
      </c>
    </row>
    <row r="333" spans="2:14" x14ac:dyDescent="0.25">
      <c r="B333" s="37">
        <v>625</v>
      </c>
      <c r="D333" s="10">
        <v>74.503286213778026</v>
      </c>
      <c r="E333" s="10">
        <v>80.049518529114849</v>
      </c>
      <c r="F333" s="10">
        <v>242.69818523517654</v>
      </c>
      <c r="G333" s="10">
        <v>260.7653147032994</v>
      </c>
      <c r="H333" s="10">
        <v>29112.008912454839</v>
      </c>
      <c r="J333" s="10">
        <v>75.523235076968888</v>
      </c>
      <c r="K333" s="10">
        <v>66.850642328685296</v>
      </c>
      <c r="L333" s="10">
        <v>149.68036753113424</v>
      </c>
      <c r="M333" s="10">
        <v>217.76931461014357</v>
      </c>
      <c r="N333" s="10">
        <v>119913.63636363643</v>
      </c>
    </row>
    <row r="334" spans="2:14" x14ac:dyDescent="0.25">
      <c r="B334" s="37">
        <v>626</v>
      </c>
      <c r="D334" s="10">
        <v>74.621165788109209</v>
      </c>
      <c r="E334" s="10">
        <v>80.176320820968627</v>
      </c>
      <c r="F334" s="10">
        <v>242.69387365296845</v>
      </c>
      <c r="G334" s="10">
        <v>260.76116165937304</v>
      </c>
      <c r="H334" s="10">
        <v>29158.843992067697</v>
      </c>
      <c r="J334" s="10">
        <v>75.644072253092034</v>
      </c>
      <c r="K334" s="10">
        <v>66.957603356411184</v>
      </c>
      <c r="L334" s="10">
        <v>149.68036753113424</v>
      </c>
      <c r="M334" s="10">
        <v>217.76931461014351</v>
      </c>
      <c r="N334" s="10">
        <v>120105.49818181826</v>
      </c>
    </row>
    <row r="335" spans="2:14" x14ac:dyDescent="0.25">
      <c r="B335" s="37">
        <v>627</v>
      </c>
      <c r="D335" s="10">
        <v>74.739240281726438</v>
      </c>
      <c r="E335" s="10">
        <v>80.303361586270299</v>
      </c>
      <c r="F335" s="10">
        <v>242.69020875775897</v>
      </c>
      <c r="G335" s="10">
        <v>260.75779622403678</v>
      </c>
      <c r="H335" s="10">
        <v>29205.907686184575</v>
      </c>
      <c r="J335" s="10">
        <v>75.764909429215166</v>
      </c>
      <c r="K335" s="10">
        <v>67.0645643841371</v>
      </c>
      <c r="L335" s="10">
        <v>149.68036753113424</v>
      </c>
      <c r="M335" s="10">
        <v>217.76931461014354</v>
      </c>
      <c r="N335" s="10">
        <v>120297.3599999999</v>
      </c>
    </row>
    <row r="336" spans="2:14" x14ac:dyDescent="0.25">
      <c r="B336" s="37">
        <v>628</v>
      </c>
      <c r="D336" s="10">
        <v>74.857620031802043</v>
      </c>
      <c r="E336" s="10">
        <v>80.430775779762158</v>
      </c>
      <c r="F336" s="10">
        <v>242.68754517212565</v>
      </c>
      <c r="G336" s="10">
        <v>260.75565215655502</v>
      </c>
      <c r="H336" s="10">
        <v>29253.329211699114</v>
      </c>
      <c r="J336" s="10">
        <v>75.885746605338284</v>
      </c>
      <c r="K336" s="10">
        <v>67.171525411863016</v>
      </c>
      <c r="L336" s="10">
        <v>149.68036753113424</v>
      </c>
      <c r="M336" s="10">
        <v>217.76931461014365</v>
      </c>
      <c r="N336" s="10">
        <v>120489.22181818173</v>
      </c>
    </row>
    <row r="337" spans="2:14" x14ac:dyDescent="0.25">
      <c r="B337" s="37">
        <v>629</v>
      </c>
      <c r="D337" s="10">
        <v>74.974857876855452</v>
      </c>
      <c r="E337" s="10">
        <v>80.5567933710674</v>
      </c>
      <c r="F337" s="10">
        <v>242.68119389838495</v>
      </c>
      <c r="G337" s="10">
        <v>260.74899433655423</v>
      </c>
      <c r="H337" s="10">
        <v>29299.413839353063</v>
      </c>
      <c r="J337" s="10">
        <v>76.006583781461501</v>
      </c>
      <c r="K337" s="10">
        <v>67.278486439588903</v>
      </c>
      <c r="L337" s="10">
        <v>149.68036753113429</v>
      </c>
      <c r="M337" s="10">
        <v>217.7693146101436</v>
      </c>
      <c r="N337" s="10">
        <v>120681.08363636363</v>
      </c>
    </row>
    <row r="338" spans="2:14" x14ac:dyDescent="0.25">
      <c r="B338" s="37">
        <v>630</v>
      </c>
      <c r="D338" s="10">
        <v>75.09336857870079</v>
      </c>
      <c r="E338" s="10">
        <v>80.684367868046806</v>
      </c>
      <c r="F338" s="10">
        <v>242.67897627425532</v>
      </c>
      <c r="G338" s="10">
        <v>260.74738909910525</v>
      </c>
      <c r="H338" s="10">
        <v>29346.989431163809</v>
      </c>
      <c r="J338" s="10">
        <v>76.127420957584633</v>
      </c>
      <c r="K338" s="10">
        <v>67.385447467314791</v>
      </c>
      <c r="L338" s="10">
        <v>149.68036753113427</v>
      </c>
      <c r="M338" s="10">
        <v>217.7693146101436</v>
      </c>
      <c r="N338" s="10">
        <v>120872.94545454552</v>
      </c>
    </row>
    <row r="339" spans="2:14" x14ac:dyDescent="0.25">
      <c r="B339" s="37">
        <v>631</v>
      </c>
      <c r="D339" s="10">
        <v>75.211598880729269</v>
      </c>
      <c r="E339" s="10">
        <v>80.811599474455235</v>
      </c>
      <c r="F339" s="10">
        <v>242.67586094802004</v>
      </c>
      <c r="G339" s="10">
        <v>260.74468258744503</v>
      </c>
      <c r="H339" s="10">
        <v>29394.237010860052</v>
      </c>
      <c r="J339" s="10">
        <v>76.248258133707793</v>
      </c>
      <c r="K339" s="10">
        <v>67.492408495040706</v>
      </c>
      <c r="L339" s="10">
        <v>149.68036753113432</v>
      </c>
      <c r="M339" s="10">
        <v>217.76931461014368</v>
      </c>
      <c r="N339" s="10">
        <v>121064.80727272734</v>
      </c>
    </row>
    <row r="340" spans="2:14" x14ac:dyDescent="0.25">
      <c r="B340" s="37">
        <v>632</v>
      </c>
      <c r="D340" s="10">
        <v>75.329260212196274</v>
      </c>
      <c r="E340" s="10">
        <v>80.938135235134837</v>
      </c>
      <c r="F340" s="10">
        <v>242.67092255903887</v>
      </c>
      <c r="G340" s="10">
        <v>260.73974299482592</v>
      </c>
      <c r="H340" s="10">
        <v>29440.818626566237</v>
      </c>
      <c r="J340" s="10">
        <v>76.369095309830911</v>
      </c>
      <c r="K340" s="10">
        <v>67.599369522766594</v>
      </c>
      <c r="L340" s="10">
        <v>149.68036753113429</v>
      </c>
      <c r="M340" s="10">
        <v>217.76931461014362</v>
      </c>
      <c r="N340" s="10">
        <v>121256.66909090898</v>
      </c>
    </row>
    <row r="341" spans="2:14" x14ac:dyDescent="0.25">
      <c r="B341" s="37">
        <v>633</v>
      </c>
      <c r="D341" s="10">
        <v>75.447460201681679</v>
      </c>
      <c r="E341" s="10">
        <v>81.065329901192982</v>
      </c>
      <c r="F341" s="10">
        <v>242.66773230227574</v>
      </c>
      <c r="G341" s="10">
        <v>260.73693829948024</v>
      </c>
      <c r="H341" s="10">
        <v>29488.031417098806</v>
      </c>
      <c r="J341" s="10">
        <v>76.489932485954043</v>
      </c>
      <c r="K341" s="10">
        <v>67.706330550492495</v>
      </c>
      <c r="L341" s="10">
        <v>149.68036753113424</v>
      </c>
      <c r="M341" s="10">
        <v>217.76931461014362</v>
      </c>
      <c r="N341" s="10">
        <v>121448.53090909081</v>
      </c>
    </row>
    <row r="342" spans="2:14" x14ac:dyDescent="0.25">
      <c r="B342" s="37">
        <v>634</v>
      </c>
      <c r="D342" s="10">
        <v>75.565367070264372</v>
      </c>
      <c r="E342" s="10">
        <v>81.192166115105394</v>
      </c>
      <c r="F342" s="10">
        <v>242.66361080813542</v>
      </c>
      <c r="G342" s="10">
        <v>260.73299135178127</v>
      </c>
      <c r="H342" s="10">
        <v>29534.901285875341</v>
      </c>
      <c r="J342" s="10">
        <v>76.610769662077189</v>
      </c>
      <c r="K342" s="10">
        <v>67.813291578218383</v>
      </c>
      <c r="L342" s="10">
        <v>149.68036753113424</v>
      </c>
      <c r="M342" s="10">
        <v>217.76931461014371</v>
      </c>
      <c r="N342" s="10">
        <v>121640.3927272727</v>
      </c>
    </row>
    <row r="343" spans="2:14" x14ac:dyDescent="0.25">
      <c r="B343" s="37">
        <v>635</v>
      </c>
      <c r="D343" s="10">
        <v>75.683184520869162</v>
      </c>
      <c r="E343" s="10">
        <v>81.318893027618287</v>
      </c>
      <c r="F343" s="10">
        <v>242.65921559868107</v>
      </c>
      <c r="G343" s="10">
        <v>260.72870638779369</v>
      </c>
      <c r="H343" s="10">
        <v>29581.666787160888</v>
      </c>
      <c r="J343" s="10">
        <v>76.731606838200335</v>
      </c>
      <c r="K343" s="10">
        <v>67.92025260594427</v>
      </c>
      <c r="L343" s="10">
        <v>149.68036753113427</v>
      </c>
      <c r="M343" s="10">
        <v>217.76931461014365</v>
      </c>
      <c r="N343" s="10">
        <v>121832.25454545459</v>
      </c>
    </row>
    <row r="344" spans="2:14" x14ac:dyDescent="0.25">
      <c r="B344" s="37">
        <v>636</v>
      </c>
      <c r="D344" s="10">
        <v>75.802037124727278</v>
      </c>
      <c r="E344" s="10">
        <v>81.44688611980861</v>
      </c>
      <c r="F344" s="10">
        <v>242.65814795233914</v>
      </c>
      <c r="G344" s="10">
        <v>260.72848820405557</v>
      </c>
      <c r="H344" s="10">
        <v>29629.644939293998</v>
      </c>
      <c r="J344" s="10">
        <v>76.852444014323453</v>
      </c>
      <c r="K344" s="10">
        <v>68.027213633670186</v>
      </c>
      <c r="L344" s="10">
        <v>149.68036753113427</v>
      </c>
      <c r="M344" s="10">
        <v>217.76931461014362</v>
      </c>
      <c r="N344" s="10">
        <v>122024.11636363642</v>
      </c>
    </row>
    <row r="345" spans="2:14" x14ac:dyDescent="0.25">
      <c r="B345" s="37">
        <v>637</v>
      </c>
      <c r="D345" s="10">
        <v>75.918508739292406</v>
      </c>
      <c r="E345" s="10">
        <v>81.571967051296312</v>
      </c>
      <c r="F345" s="10">
        <v>242.6494735797707</v>
      </c>
      <c r="G345" s="10">
        <v>260.71896290580287</v>
      </c>
      <c r="H345" s="10">
        <v>29674.834988453807</v>
      </c>
      <c r="J345" s="10">
        <v>76.973281190446599</v>
      </c>
      <c r="K345" s="10">
        <v>68.134174661396059</v>
      </c>
      <c r="L345" s="10">
        <v>149.68036753113424</v>
      </c>
      <c r="M345" s="10">
        <v>217.76931461014357</v>
      </c>
      <c r="N345" s="10">
        <v>122215.97818181806</v>
      </c>
    </row>
    <row r="346" spans="2:14" x14ac:dyDescent="0.25">
      <c r="B346" s="37">
        <v>638</v>
      </c>
      <c r="D346" s="10">
        <v>76.036940616563612</v>
      </c>
      <c r="E346" s="10">
        <v>81.699445680768576</v>
      </c>
      <c r="F346" s="10">
        <v>242.64708193830324</v>
      </c>
      <c r="G346" s="10">
        <v>260.7171189380677</v>
      </c>
      <c r="H346" s="10">
        <v>29722.321122415146</v>
      </c>
      <c r="J346" s="10">
        <v>77.094118366569759</v>
      </c>
      <c r="K346" s="10">
        <v>68.241135689121933</v>
      </c>
      <c r="L346" s="10">
        <v>149.68036753113421</v>
      </c>
      <c r="M346" s="10">
        <v>217.76931461014348</v>
      </c>
      <c r="N346" s="10">
        <v>122407.83999999989</v>
      </c>
    </row>
    <row r="347" spans="2:14" x14ac:dyDescent="0.25">
      <c r="B347" s="37">
        <v>639</v>
      </c>
      <c r="D347" s="10">
        <v>76.154833252742662</v>
      </c>
      <c r="E347" s="10">
        <v>81.826264821788712</v>
      </c>
      <c r="F347" s="10">
        <v>242.64297966341951</v>
      </c>
      <c r="G347" s="10">
        <v>260.71317949306666</v>
      </c>
      <c r="H347" s="10">
        <v>29769.176081550104</v>
      </c>
      <c r="J347" s="10">
        <v>77.214955542692891</v>
      </c>
      <c r="K347" s="10">
        <v>68.348096716847863</v>
      </c>
      <c r="L347" s="10">
        <v>149.68036753113427</v>
      </c>
      <c r="M347" s="10">
        <v>217.76931461014368</v>
      </c>
      <c r="N347" s="10">
        <v>122599.7018181818</v>
      </c>
    </row>
    <row r="348" spans="2:14" x14ac:dyDescent="0.25">
      <c r="B348" s="37">
        <v>640</v>
      </c>
      <c r="D348" s="10">
        <v>76.273485183345059</v>
      </c>
      <c r="E348" s="10">
        <v>81.95401273973178</v>
      </c>
      <c r="F348" s="10">
        <v>242.64130567650608</v>
      </c>
      <c r="G348" s="10">
        <v>260.71220698513036</v>
      </c>
      <c r="H348" s="10">
        <v>29816.920649298638</v>
      </c>
      <c r="J348" s="10">
        <v>77.335792718816066</v>
      </c>
      <c r="K348" s="10">
        <v>68.455057744573779</v>
      </c>
      <c r="L348" s="10">
        <v>149.68036753113424</v>
      </c>
      <c r="M348" s="10">
        <v>217.76931461014362</v>
      </c>
      <c r="N348" s="10">
        <v>122791.56363636369</v>
      </c>
    </row>
    <row r="349" spans="2:14" x14ac:dyDescent="0.25">
      <c r="B349" s="37">
        <v>641</v>
      </c>
      <c r="D349" s="10">
        <v>76.39026541330486</v>
      </c>
      <c r="E349" s="10">
        <v>82.079471405175525</v>
      </c>
      <c r="F349" s="10">
        <v>242.63369194524643</v>
      </c>
      <c r="G349" s="10">
        <v>260.70396629991797</v>
      </c>
      <c r="H349" s="10">
        <v>29862.473499736625</v>
      </c>
      <c r="J349" s="10">
        <v>77.456629894939226</v>
      </c>
      <c r="K349" s="10">
        <v>68.562018772299638</v>
      </c>
      <c r="L349" s="10">
        <v>149.68036753113421</v>
      </c>
      <c r="M349" s="10">
        <v>217.76931461014351</v>
      </c>
      <c r="N349" s="10">
        <v>122983.42545454552</v>
      </c>
    </row>
    <row r="350" spans="2:14" x14ac:dyDescent="0.25">
      <c r="B350" s="37">
        <v>642</v>
      </c>
      <c r="D350" s="10">
        <v>76.508772457776004</v>
      </c>
      <c r="E350" s="10">
        <v>82.207042244780624</v>
      </c>
      <c r="F350" s="10">
        <v>242.63157816401866</v>
      </c>
      <c r="G350" s="10">
        <v>260.70244960543806</v>
      </c>
      <c r="H350" s="10">
        <v>29910.049091547367</v>
      </c>
      <c r="J350" s="10">
        <v>77.577467071062358</v>
      </c>
      <c r="K350" s="10">
        <v>68.668979800025568</v>
      </c>
      <c r="L350" s="10">
        <v>149.68036753113435</v>
      </c>
      <c r="M350" s="10">
        <v>217.76931461014371</v>
      </c>
      <c r="N350" s="10">
        <v>123175.28727272715</v>
      </c>
    </row>
    <row r="351" spans="2:14" x14ac:dyDescent="0.25">
      <c r="B351" s="37">
        <v>643</v>
      </c>
      <c r="D351" s="10">
        <v>76.626999125881241</v>
      </c>
      <c r="E351" s="10">
        <v>82.334270217265853</v>
      </c>
      <c r="F351" s="10">
        <v>242.62858318532716</v>
      </c>
      <c r="G351" s="10">
        <v>260.6998519881468</v>
      </c>
      <c r="H351" s="10">
        <v>29957.296671243621</v>
      </c>
      <c r="J351" s="10">
        <v>77.698304247185504</v>
      </c>
      <c r="K351" s="10">
        <v>68.775940827751427</v>
      </c>
      <c r="L351" s="10">
        <v>149.68036753113427</v>
      </c>
      <c r="M351" s="10">
        <v>217.76931461014354</v>
      </c>
      <c r="N351" s="10">
        <v>123367.14909090905</v>
      </c>
    </row>
    <row r="352" spans="2:14" x14ac:dyDescent="0.25">
      <c r="B352" s="37">
        <v>644</v>
      </c>
      <c r="D352" s="10">
        <v>76.744835094174988</v>
      </c>
      <c r="E352" s="10">
        <v>82.46102038161564</v>
      </c>
      <c r="F352" s="10">
        <v>242.62436233292988</v>
      </c>
      <c r="G352" s="10">
        <v>260.69575187517455</v>
      </c>
      <c r="H352" s="10">
        <v>30004.087021931773</v>
      </c>
      <c r="J352" s="10">
        <v>77.819141423308622</v>
      </c>
      <c r="K352" s="10">
        <v>68.882901855477343</v>
      </c>
      <c r="L352" s="10">
        <v>149.68036753113421</v>
      </c>
      <c r="M352" s="10">
        <v>217.76931461014362</v>
      </c>
      <c r="N352" s="10">
        <v>123559.01090909088</v>
      </c>
    </row>
    <row r="353" spans="2:14" x14ac:dyDescent="0.25">
      <c r="B353" s="37">
        <v>645</v>
      </c>
      <c r="D353" s="10">
        <v>76.863209675624447</v>
      </c>
      <c r="E353" s="10">
        <v>82.588429406481353</v>
      </c>
      <c r="F353" s="10">
        <v>242.62185472283002</v>
      </c>
      <c r="G353" s="10">
        <v>260.69374419580839</v>
      </c>
      <c r="H353" s="10">
        <v>30051.508547446316</v>
      </c>
      <c r="J353" s="10">
        <v>77.939978599431882</v>
      </c>
      <c r="K353" s="10">
        <v>68.989862883203202</v>
      </c>
      <c r="L353" s="10">
        <v>149.68036753113427</v>
      </c>
      <c r="M353" s="10">
        <v>217.76931461014357</v>
      </c>
      <c r="N353" s="10">
        <v>123750.87272727277</v>
      </c>
    </row>
    <row r="354" spans="2:14" x14ac:dyDescent="0.25">
      <c r="B354" s="37">
        <v>646</v>
      </c>
      <c r="D354" s="10">
        <v>76.980756493200687</v>
      </c>
      <c r="E354" s="10">
        <v>82.714826035700383</v>
      </c>
      <c r="F354" s="10">
        <v>242.61674605050959</v>
      </c>
      <c r="G354" s="10">
        <v>260.68855201089252</v>
      </c>
      <c r="H354" s="10">
        <v>30097.960946258896</v>
      </c>
      <c r="J354" s="10">
        <v>78.060815775555042</v>
      </c>
      <c r="K354" s="10">
        <v>69.09682391092916</v>
      </c>
      <c r="L354" s="10">
        <v>149.68036753113424</v>
      </c>
      <c r="M354" s="10">
        <v>217.76931461014365</v>
      </c>
      <c r="N354" s="10">
        <v>123942.7345454546</v>
      </c>
    </row>
  </sheetData>
  <conditionalFormatting sqref="E8:E198">
    <cfRule type="cellIs" dxfId="5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2CA-4377-422B-9C5A-B2754941C32D}">
  <sheetPr codeName="Sheet1">
    <tabColor rgb="FF92D050"/>
  </sheetPr>
  <dimension ref="A1:T85"/>
  <sheetViews>
    <sheetView topLeftCell="AF9" zoomScaleNormal="100" workbookViewId="0">
      <selection activeCell="AV39" sqref="AV39"/>
    </sheetView>
  </sheetViews>
  <sheetFormatPr defaultRowHeight="15" x14ac:dyDescent="0.25"/>
  <cols>
    <col min="1" max="1" width="26.140625" customWidth="1"/>
    <col min="9" max="9" width="17" customWidth="1"/>
    <col min="15" max="15" width="15.85546875" customWidth="1"/>
  </cols>
  <sheetData>
    <row r="1" spans="1:20" x14ac:dyDescent="0.25">
      <c r="C1" s="84" t="s">
        <v>69</v>
      </c>
      <c r="D1" s="85"/>
      <c r="E1" s="85"/>
      <c r="F1" s="85"/>
      <c r="G1" s="85"/>
      <c r="K1" s="84" t="s">
        <v>68</v>
      </c>
      <c r="L1" s="85"/>
      <c r="M1" s="85"/>
      <c r="Q1" s="84" t="s">
        <v>70</v>
      </c>
      <c r="R1" s="85"/>
      <c r="S1" s="85"/>
    </row>
    <row r="2" spans="1:20" s="60" customFormat="1" ht="30" x14ac:dyDescent="0.25">
      <c r="A2" s="58" t="s">
        <v>45</v>
      </c>
      <c r="B2" s="58" t="s">
        <v>60</v>
      </c>
      <c r="C2" s="58" t="s">
        <v>61</v>
      </c>
      <c r="D2" s="58" t="s">
        <v>62</v>
      </c>
      <c r="E2" s="58" t="s">
        <v>65</v>
      </c>
      <c r="F2" s="58" t="s">
        <v>64</v>
      </c>
      <c r="G2" s="58" t="s">
        <v>63</v>
      </c>
      <c r="I2" s="58" t="s">
        <v>45</v>
      </c>
      <c r="J2" s="58" t="s">
        <v>60</v>
      </c>
      <c r="K2" s="58" t="s">
        <v>41</v>
      </c>
      <c r="L2" s="58" t="s">
        <v>43</v>
      </c>
      <c r="M2" s="58" t="s">
        <v>6</v>
      </c>
      <c r="O2" s="58" t="s">
        <v>45</v>
      </c>
      <c r="P2" s="58" t="s">
        <v>60</v>
      </c>
      <c r="Q2" s="58" t="s">
        <v>42</v>
      </c>
      <c r="R2" s="58" t="s">
        <v>43</v>
      </c>
      <c r="S2" s="58" t="s">
        <v>6</v>
      </c>
    </row>
    <row r="3" spans="1:20" x14ac:dyDescent="0.25">
      <c r="A3" s="81">
        <v>1</v>
      </c>
      <c r="B3" s="59">
        <v>10</v>
      </c>
      <c r="C3" s="57"/>
      <c r="D3" s="57"/>
      <c r="E3" s="57"/>
      <c r="F3" s="57"/>
      <c r="G3" s="57">
        <f>'BEP-DH_AN'!R11</f>
        <v>45</v>
      </c>
      <c r="I3" s="81">
        <v>1</v>
      </c>
      <c r="J3" s="59">
        <v>10</v>
      </c>
      <c r="K3" s="57">
        <f t="shared" ref="K3:K42" si="0">IF(AND(C3=0,E3=0),10,IF(C3=0,E3,IF(C3&gt;1,C3,0)))</f>
        <v>10</v>
      </c>
      <c r="L3" s="57">
        <f t="shared" ref="L3:L42" si="1">IF(C3=1,G3,IF(C3&gt;1,G3-C3,0))</f>
        <v>0</v>
      </c>
      <c r="M3" s="57">
        <f t="shared" ref="M3:M42" si="2">IF(AND(C3=0,E3=0),0,10)</f>
        <v>0</v>
      </c>
      <c r="O3" s="81">
        <v>1</v>
      </c>
      <c r="P3" s="59">
        <v>10</v>
      </c>
      <c r="Q3" s="57">
        <f t="shared" ref="Q3:Q42" si="3">IF(AND(D3=0,F3=0),10,IF(D3=0,F3,IF(D3&gt;1,D3,0)))</f>
        <v>10</v>
      </c>
      <c r="R3" s="57">
        <f t="shared" ref="R3:R42" si="4">IF(D3=1,G3,IF(D3&gt;1,G3-D3,0))</f>
        <v>0</v>
      </c>
      <c r="S3" s="57">
        <f t="shared" ref="S3:S42" si="5">IF(AND(D3=0,F3=0),0,10)</f>
        <v>0</v>
      </c>
      <c r="T3" s="52"/>
    </row>
    <row r="4" spans="1:20" x14ac:dyDescent="0.25">
      <c r="A4" s="82"/>
      <c r="B4" s="59">
        <v>25</v>
      </c>
      <c r="C4" s="57"/>
      <c r="D4" s="57"/>
      <c r="E4" s="57"/>
      <c r="F4" s="57"/>
      <c r="G4" s="57">
        <f>'BEP-DH_AN'!R10</f>
        <v>48</v>
      </c>
      <c r="I4" s="82"/>
      <c r="J4" s="59">
        <v>25</v>
      </c>
      <c r="K4" s="57">
        <f t="shared" si="0"/>
        <v>10</v>
      </c>
      <c r="L4" s="57">
        <f t="shared" si="1"/>
        <v>0</v>
      </c>
      <c r="M4" s="57">
        <f t="shared" si="2"/>
        <v>0</v>
      </c>
      <c r="O4" s="82"/>
      <c r="P4" s="59">
        <v>25</v>
      </c>
      <c r="Q4" s="57">
        <f t="shared" si="3"/>
        <v>10</v>
      </c>
      <c r="R4" s="57">
        <f t="shared" si="4"/>
        <v>0</v>
      </c>
      <c r="S4" s="57">
        <f t="shared" si="5"/>
        <v>0</v>
      </c>
      <c r="T4" s="52"/>
    </row>
    <row r="5" spans="1:20" x14ac:dyDescent="0.25">
      <c r="A5" s="82"/>
      <c r="B5" s="59">
        <v>35</v>
      </c>
      <c r="C5" s="57"/>
      <c r="D5" s="57"/>
      <c r="E5" s="57"/>
      <c r="F5" s="57"/>
      <c r="G5" s="57">
        <f>'BEP-DH_AN'!R9</f>
        <v>52</v>
      </c>
      <c r="I5" s="82"/>
      <c r="J5" s="59">
        <v>35</v>
      </c>
      <c r="K5" s="57">
        <f t="shared" si="0"/>
        <v>10</v>
      </c>
      <c r="L5" s="57">
        <f t="shared" si="1"/>
        <v>0</v>
      </c>
      <c r="M5" s="57">
        <f t="shared" si="2"/>
        <v>0</v>
      </c>
      <c r="O5" s="82"/>
      <c r="P5" s="59">
        <v>35</v>
      </c>
      <c r="Q5" s="57">
        <f t="shared" si="3"/>
        <v>10</v>
      </c>
      <c r="R5" s="57">
        <f t="shared" si="4"/>
        <v>0</v>
      </c>
      <c r="S5" s="57">
        <f t="shared" si="5"/>
        <v>0</v>
      </c>
      <c r="T5" s="52"/>
    </row>
    <row r="6" spans="1:20" x14ac:dyDescent="0.25">
      <c r="A6" s="82"/>
      <c r="B6" s="59">
        <v>50</v>
      </c>
      <c r="C6" s="57"/>
      <c r="D6" s="57"/>
      <c r="E6" s="57"/>
      <c r="F6" s="57"/>
      <c r="G6" s="57">
        <f>'BEP-DH_AN'!R8</f>
        <v>57</v>
      </c>
      <c r="I6" s="82"/>
      <c r="J6" s="59">
        <v>50</v>
      </c>
      <c r="K6" s="57">
        <f t="shared" si="0"/>
        <v>10</v>
      </c>
      <c r="L6" s="57">
        <f t="shared" si="1"/>
        <v>0</v>
      </c>
      <c r="M6" s="57">
        <f t="shared" si="2"/>
        <v>0</v>
      </c>
      <c r="O6" s="82"/>
      <c r="P6" s="59">
        <v>50</v>
      </c>
      <c r="Q6" s="57">
        <f t="shared" si="3"/>
        <v>10</v>
      </c>
      <c r="R6" s="57">
        <f t="shared" si="4"/>
        <v>0</v>
      </c>
      <c r="S6" s="57">
        <f t="shared" si="5"/>
        <v>0</v>
      </c>
      <c r="T6" s="52"/>
    </row>
    <row r="7" spans="1:20" x14ac:dyDescent="0.25">
      <c r="A7" s="83"/>
      <c r="B7" s="59">
        <v>75</v>
      </c>
      <c r="C7" s="57"/>
      <c r="D7" s="57"/>
      <c r="E7" s="57"/>
      <c r="F7" s="57"/>
      <c r="G7" s="57">
        <f>'BEP-DH_AN'!R7</f>
        <v>96</v>
      </c>
      <c r="I7" s="83"/>
      <c r="J7" s="59">
        <v>75</v>
      </c>
      <c r="K7" s="57">
        <f t="shared" si="0"/>
        <v>10</v>
      </c>
      <c r="L7" s="57">
        <f t="shared" si="1"/>
        <v>0</v>
      </c>
      <c r="M7" s="57">
        <f t="shared" si="2"/>
        <v>0</v>
      </c>
      <c r="O7" s="83"/>
      <c r="P7" s="59">
        <v>75</v>
      </c>
      <c r="Q7" s="57">
        <f t="shared" si="3"/>
        <v>10</v>
      </c>
      <c r="R7" s="57">
        <f t="shared" si="4"/>
        <v>0</v>
      </c>
      <c r="S7" s="57">
        <f t="shared" si="5"/>
        <v>0</v>
      </c>
      <c r="T7" s="52"/>
    </row>
    <row r="8" spans="1:20" x14ac:dyDescent="0.25">
      <c r="A8" s="81">
        <v>3</v>
      </c>
      <c r="B8" s="59">
        <v>10</v>
      </c>
      <c r="C8" s="57"/>
      <c r="D8" s="57"/>
      <c r="E8" s="57"/>
      <c r="F8" s="57"/>
      <c r="G8" s="57">
        <f>'BEP-DH_AN'!S11</f>
        <v>32</v>
      </c>
      <c r="I8" s="81">
        <v>3</v>
      </c>
      <c r="J8" s="59">
        <v>10</v>
      </c>
      <c r="K8" s="57">
        <f t="shared" si="0"/>
        <v>10</v>
      </c>
      <c r="L8" s="57">
        <f t="shared" si="1"/>
        <v>0</v>
      </c>
      <c r="M8" s="57">
        <f t="shared" si="2"/>
        <v>0</v>
      </c>
      <c r="O8" s="81">
        <v>3</v>
      </c>
      <c r="P8" s="59">
        <v>10</v>
      </c>
      <c r="Q8" s="57">
        <f t="shared" si="3"/>
        <v>10</v>
      </c>
      <c r="R8" s="57">
        <f t="shared" si="4"/>
        <v>0</v>
      </c>
      <c r="S8" s="57">
        <f t="shared" si="5"/>
        <v>0</v>
      </c>
    </row>
    <row r="9" spans="1:20" x14ac:dyDescent="0.25">
      <c r="A9" s="82"/>
      <c r="B9" s="59">
        <v>25</v>
      </c>
      <c r="C9" s="57"/>
      <c r="D9" s="57"/>
      <c r="E9" s="57">
        <f>'BEP-DH_ASHP'!S8</f>
        <v>160</v>
      </c>
      <c r="F9" s="57"/>
      <c r="G9" s="57">
        <f>'BEP-DH_AN'!S10</f>
        <v>34</v>
      </c>
      <c r="I9" s="82"/>
      <c r="J9" s="59">
        <v>25</v>
      </c>
      <c r="K9" s="57">
        <f t="shared" si="0"/>
        <v>160</v>
      </c>
      <c r="L9" s="57">
        <f t="shared" si="1"/>
        <v>0</v>
      </c>
      <c r="M9" s="57">
        <f t="shared" si="2"/>
        <v>10</v>
      </c>
      <c r="O9" s="82"/>
      <c r="P9" s="59">
        <v>25</v>
      </c>
      <c r="Q9" s="57">
        <f t="shared" si="3"/>
        <v>10</v>
      </c>
      <c r="R9" s="57">
        <f t="shared" si="4"/>
        <v>0</v>
      </c>
      <c r="S9" s="57">
        <f t="shared" si="5"/>
        <v>0</v>
      </c>
    </row>
    <row r="10" spans="1:20" x14ac:dyDescent="0.25">
      <c r="A10" s="82"/>
      <c r="B10" s="59">
        <v>35</v>
      </c>
      <c r="C10" s="57"/>
      <c r="D10" s="57"/>
      <c r="E10" s="57">
        <f>'BEP-DH_ASHP'!S9</f>
        <v>75</v>
      </c>
      <c r="F10" s="57"/>
      <c r="G10" s="57">
        <f>'BEP-DH_AN'!S9</f>
        <v>36</v>
      </c>
      <c r="I10" s="82"/>
      <c r="J10" s="59">
        <v>35</v>
      </c>
      <c r="K10" s="57">
        <f t="shared" si="0"/>
        <v>75</v>
      </c>
      <c r="L10" s="57">
        <f t="shared" si="1"/>
        <v>0</v>
      </c>
      <c r="M10" s="57">
        <f t="shared" si="2"/>
        <v>10</v>
      </c>
      <c r="O10" s="82"/>
      <c r="P10" s="59">
        <v>35</v>
      </c>
      <c r="Q10" s="57">
        <f t="shared" si="3"/>
        <v>10</v>
      </c>
      <c r="R10" s="57">
        <f t="shared" si="4"/>
        <v>0</v>
      </c>
      <c r="S10" s="57">
        <f t="shared" si="5"/>
        <v>0</v>
      </c>
    </row>
    <row r="11" spans="1:20" x14ac:dyDescent="0.25">
      <c r="A11" s="82"/>
      <c r="B11" s="59">
        <v>50</v>
      </c>
      <c r="C11" s="57"/>
      <c r="D11" s="57"/>
      <c r="E11" s="57">
        <f>'BEP-DH_ASHP'!S10</f>
        <v>51</v>
      </c>
      <c r="F11" s="57">
        <f>'BEP-DH_GB'!S10</f>
        <v>265</v>
      </c>
      <c r="G11" s="57">
        <f>'BEP-DH_AN'!S8</f>
        <v>39</v>
      </c>
      <c r="I11" s="82"/>
      <c r="J11" s="59">
        <v>50</v>
      </c>
      <c r="K11" s="57">
        <f t="shared" si="0"/>
        <v>51</v>
      </c>
      <c r="L11" s="57">
        <f t="shared" si="1"/>
        <v>0</v>
      </c>
      <c r="M11" s="57">
        <f t="shared" si="2"/>
        <v>10</v>
      </c>
      <c r="O11" s="82"/>
      <c r="P11" s="59">
        <v>50</v>
      </c>
      <c r="Q11" s="57">
        <f t="shared" si="3"/>
        <v>265</v>
      </c>
      <c r="R11" s="57">
        <f t="shared" si="4"/>
        <v>0</v>
      </c>
      <c r="S11" s="57">
        <f t="shared" si="5"/>
        <v>10</v>
      </c>
    </row>
    <row r="12" spans="1:20" x14ac:dyDescent="0.25">
      <c r="A12" s="83"/>
      <c r="B12" s="59">
        <v>75</v>
      </c>
      <c r="C12" s="57"/>
      <c r="D12" s="57"/>
      <c r="E12" s="57">
        <f>'BEP-DH_ASHP'!S11</f>
        <v>40</v>
      </c>
      <c r="F12" s="57">
        <f>'BEP-DH_GB'!S11</f>
        <v>246</v>
      </c>
      <c r="G12" s="57">
        <f>'BEP-DH_AN'!S7</f>
        <v>55</v>
      </c>
      <c r="I12" s="83"/>
      <c r="J12" s="59">
        <v>75</v>
      </c>
      <c r="K12" s="57">
        <f t="shared" si="0"/>
        <v>40</v>
      </c>
      <c r="L12" s="57">
        <f t="shared" si="1"/>
        <v>0</v>
      </c>
      <c r="M12" s="57">
        <f t="shared" si="2"/>
        <v>10</v>
      </c>
      <c r="O12" s="83"/>
      <c r="P12" s="59">
        <v>75</v>
      </c>
      <c r="Q12" s="57">
        <f t="shared" si="3"/>
        <v>246</v>
      </c>
      <c r="R12" s="57">
        <f t="shared" si="4"/>
        <v>0</v>
      </c>
      <c r="S12" s="57">
        <f t="shared" si="5"/>
        <v>10</v>
      </c>
    </row>
    <row r="13" spans="1:20" x14ac:dyDescent="0.25">
      <c r="A13" s="81">
        <v>5</v>
      </c>
      <c r="B13" s="59">
        <v>10</v>
      </c>
      <c r="C13" s="57"/>
      <c r="D13" s="57"/>
      <c r="E13" s="57">
        <f>'BEP-DH_ASHP'!T7</f>
        <v>70</v>
      </c>
      <c r="F13" s="57"/>
      <c r="G13" s="57">
        <f>'BEP-DH_AN'!T11</f>
        <v>26</v>
      </c>
      <c r="I13" s="81">
        <v>5</v>
      </c>
      <c r="J13" s="59">
        <v>10</v>
      </c>
      <c r="K13" s="57">
        <f t="shared" si="0"/>
        <v>70</v>
      </c>
      <c r="L13" s="57">
        <f t="shared" si="1"/>
        <v>0</v>
      </c>
      <c r="M13" s="57">
        <f t="shared" si="2"/>
        <v>10</v>
      </c>
      <c r="O13" s="81">
        <v>5</v>
      </c>
      <c r="P13" s="59">
        <v>10</v>
      </c>
      <c r="Q13" s="57">
        <f t="shared" si="3"/>
        <v>10</v>
      </c>
      <c r="R13" s="57">
        <f t="shared" si="4"/>
        <v>0</v>
      </c>
      <c r="S13" s="57">
        <f t="shared" si="5"/>
        <v>0</v>
      </c>
    </row>
    <row r="14" spans="1:20" x14ac:dyDescent="0.25">
      <c r="A14" s="82"/>
      <c r="B14" s="59">
        <v>25</v>
      </c>
      <c r="C14" s="57">
        <v>1</v>
      </c>
      <c r="D14" s="57"/>
      <c r="E14" s="57">
        <f>'BEP-DH_ASHP'!T8</f>
        <v>25</v>
      </c>
      <c r="F14" s="57">
        <f>'BEP-DH_GB'!T8</f>
        <v>201</v>
      </c>
      <c r="G14" s="57">
        <f>'BEP-DH_AN'!T$10</f>
        <v>27</v>
      </c>
      <c r="I14" s="82"/>
      <c r="J14" s="59">
        <v>25</v>
      </c>
      <c r="K14" s="57">
        <f t="shared" si="0"/>
        <v>0</v>
      </c>
      <c r="L14" s="57">
        <f t="shared" si="1"/>
        <v>27</v>
      </c>
      <c r="M14" s="57">
        <f t="shared" si="2"/>
        <v>10</v>
      </c>
      <c r="O14" s="82"/>
      <c r="P14" s="59">
        <v>25</v>
      </c>
      <c r="Q14" s="57">
        <f t="shared" si="3"/>
        <v>201</v>
      </c>
      <c r="R14" s="57">
        <f t="shared" si="4"/>
        <v>0</v>
      </c>
      <c r="S14" s="57">
        <f t="shared" si="5"/>
        <v>10</v>
      </c>
    </row>
    <row r="15" spans="1:20" x14ac:dyDescent="0.25">
      <c r="A15" s="82"/>
      <c r="B15" s="59">
        <v>35</v>
      </c>
      <c r="C15" s="57">
        <v>1</v>
      </c>
      <c r="D15" s="57"/>
      <c r="E15" s="57">
        <f>'BEP-DH_ASHP'!T9</f>
        <v>21</v>
      </c>
      <c r="F15" s="57">
        <f>'BEP-DH_GB'!T9</f>
        <v>82</v>
      </c>
      <c r="G15" s="57">
        <f>'BEP-DH_AN'!T$9</f>
        <v>28</v>
      </c>
      <c r="I15" s="82"/>
      <c r="J15" s="59">
        <v>35</v>
      </c>
      <c r="K15" s="57">
        <f t="shared" si="0"/>
        <v>0</v>
      </c>
      <c r="L15" s="57">
        <f t="shared" si="1"/>
        <v>28</v>
      </c>
      <c r="M15" s="57">
        <f t="shared" si="2"/>
        <v>10</v>
      </c>
      <c r="O15" s="82"/>
      <c r="P15" s="59">
        <v>35</v>
      </c>
      <c r="Q15" s="57">
        <f t="shared" si="3"/>
        <v>82</v>
      </c>
      <c r="R15" s="57">
        <f t="shared" si="4"/>
        <v>0</v>
      </c>
      <c r="S15" s="57">
        <f t="shared" si="5"/>
        <v>10</v>
      </c>
    </row>
    <row r="16" spans="1:20" x14ac:dyDescent="0.25">
      <c r="A16" s="82"/>
      <c r="B16" s="59">
        <v>50</v>
      </c>
      <c r="C16" s="57">
        <v>1</v>
      </c>
      <c r="D16" s="57"/>
      <c r="E16" s="57">
        <f>'BEP-DH_ASHP'!T10</f>
        <v>19</v>
      </c>
      <c r="F16" s="57">
        <f>'BEP-DH_GB'!T10</f>
        <v>54</v>
      </c>
      <c r="G16" s="57">
        <f>'BEP-DH_AN'!T$8</f>
        <v>29</v>
      </c>
      <c r="I16" s="82"/>
      <c r="J16" s="59">
        <v>50</v>
      </c>
      <c r="K16" s="57">
        <f t="shared" si="0"/>
        <v>0</v>
      </c>
      <c r="L16" s="57">
        <f t="shared" si="1"/>
        <v>29</v>
      </c>
      <c r="M16" s="57">
        <f t="shared" si="2"/>
        <v>10</v>
      </c>
      <c r="O16" s="82"/>
      <c r="P16" s="59">
        <v>50</v>
      </c>
      <c r="Q16" s="57">
        <f t="shared" si="3"/>
        <v>54</v>
      </c>
      <c r="R16" s="57">
        <f t="shared" si="4"/>
        <v>0</v>
      </c>
      <c r="S16" s="57">
        <f t="shared" si="5"/>
        <v>10</v>
      </c>
    </row>
    <row r="17" spans="1:19" x14ac:dyDescent="0.25">
      <c r="A17" s="83"/>
      <c r="B17" s="59">
        <v>75</v>
      </c>
      <c r="C17" s="57">
        <v>1</v>
      </c>
      <c r="D17" s="57"/>
      <c r="E17" s="57">
        <f>'BEP-DH_ASHP'!T11</f>
        <v>17</v>
      </c>
      <c r="F17" s="57">
        <f>'BEP-DH_GB'!T11</f>
        <v>41</v>
      </c>
      <c r="G17" s="57">
        <f>'BEP-DH_AN'!T$7</f>
        <v>38</v>
      </c>
      <c r="I17" s="83"/>
      <c r="J17" s="59">
        <v>75</v>
      </c>
      <c r="K17" s="57">
        <f t="shared" si="0"/>
        <v>0</v>
      </c>
      <c r="L17" s="57">
        <f t="shared" si="1"/>
        <v>38</v>
      </c>
      <c r="M17" s="57">
        <f t="shared" si="2"/>
        <v>10</v>
      </c>
      <c r="O17" s="83"/>
      <c r="P17" s="59">
        <v>75</v>
      </c>
      <c r="Q17" s="57">
        <f t="shared" si="3"/>
        <v>41</v>
      </c>
      <c r="R17" s="57">
        <f t="shared" si="4"/>
        <v>0</v>
      </c>
      <c r="S17" s="57">
        <f t="shared" si="5"/>
        <v>10</v>
      </c>
    </row>
    <row r="18" spans="1:19" x14ac:dyDescent="0.25">
      <c r="A18" s="81">
        <v>8</v>
      </c>
      <c r="B18" s="59">
        <v>10</v>
      </c>
      <c r="C18" s="57">
        <v>1</v>
      </c>
      <c r="D18" s="57"/>
      <c r="E18" s="57">
        <f>'BEP-DH_ASHP'!U7</f>
        <v>16</v>
      </c>
      <c r="F18" s="57">
        <f>'BEP-DH_GB'!U7</f>
        <v>113</v>
      </c>
      <c r="G18" s="57">
        <f>'BEP-DH_AN'!U$11</f>
        <v>20</v>
      </c>
      <c r="I18" s="81">
        <v>8</v>
      </c>
      <c r="J18" s="59">
        <v>10</v>
      </c>
      <c r="K18" s="57">
        <f t="shared" si="0"/>
        <v>0</v>
      </c>
      <c r="L18" s="57">
        <f t="shared" si="1"/>
        <v>20</v>
      </c>
      <c r="M18" s="57">
        <f t="shared" si="2"/>
        <v>10</v>
      </c>
      <c r="O18" s="81">
        <v>8</v>
      </c>
      <c r="P18" s="59">
        <v>10</v>
      </c>
      <c r="Q18" s="57">
        <f t="shared" si="3"/>
        <v>113</v>
      </c>
      <c r="R18" s="57">
        <f t="shared" si="4"/>
        <v>0</v>
      </c>
      <c r="S18" s="57">
        <f t="shared" si="5"/>
        <v>10</v>
      </c>
    </row>
    <row r="19" spans="1:19" x14ac:dyDescent="0.25">
      <c r="A19" s="82"/>
      <c r="B19" s="59">
        <v>25</v>
      </c>
      <c r="C19" s="57">
        <v>1</v>
      </c>
      <c r="D19" s="57"/>
      <c r="E19" s="57">
        <f>'BEP-DH_ASHP'!U8</f>
        <v>11</v>
      </c>
      <c r="F19" s="57">
        <f>'BEP-DH_GB'!U8</f>
        <v>29</v>
      </c>
      <c r="G19" s="57">
        <f>'BEP-DH_AN'!U$10</f>
        <v>20</v>
      </c>
      <c r="I19" s="82"/>
      <c r="J19" s="59">
        <v>25</v>
      </c>
      <c r="K19" s="57">
        <f t="shared" si="0"/>
        <v>0</v>
      </c>
      <c r="L19" s="57">
        <f t="shared" si="1"/>
        <v>20</v>
      </c>
      <c r="M19" s="57">
        <f t="shared" si="2"/>
        <v>10</v>
      </c>
      <c r="O19" s="82"/>
      <c r="P19" s="59">
        <v>25</v>
      </c>
      <c r="Q19" s="57">
        <f t="shared" si="3"/>
        <v>29</v>
      </c>
      <c r="R19" s="57">
        <f t="shared" si="4"/>
        <v>0</v>
      </c>
      <c r="S19" s="57">
        <f t="shared" si="5"/>
        <v>10</v>
      </c>
    </row>
    <row r="20" spans="1:19" x14ac:dyDescent="0.25">
      <c r="A20" s="82"/>
      <c r="B20" s="59">
        <v>35</v>
      </c>
      <c r="C20" s="57">
        <v>1</v>
      </c>
      <c r="D20" s="57"/>
      <c r="E20" s="57">
        <f>'BEP-DH_ASHP'!U9</f>
        <v>11</v>
      </c>
      <c r="F20" s="57">
        <f>'BEP-DH_GB'!U9</f>
        <v>24</v>
      </c>
      <c r="G20" s="57">
        <f>'BEP-DH_AN'!U$9</f>
        <v>21</v>
      </c>
      <c r="I20" s="82"/>
      <c r="J20" s="59">
        <v>35</v>
      </c>
      <c r="K20" s="57">
        <f t="shared" si="0"/>
        <v>0</v>
      </c>
      <c r="L20" s="57">
        <f t="shared" si="1"/>
        <v>21</v>
      </c>
      <c r="M20" s="57">
        <f t="shared" si="2"/>
        <v>10</v>
      </c>
      <c r="O20" s="82"/>
      <c r="P20" s="59">
        <v>35</v>
      </c>
      <c r="Q20" s="57">
        <f t="shared" si="3"/>
        <v>24</v>
      </c>
      <c r="R20" s="57">
        <f t="shared" si="4"/>
        <v>0</v>
      </c>
      <c r="S20" s="57">
        <f t="shared" si="5"/>
        <v>10</v>
      </c>
    </row>
    <row r="21" spans="1:19" x14ac:dyDescent="0.25">
      <c r="A21" s="82"/>
      <c r="B21" s="59">
        <v>50</v>
      </c>
      <c r="C21" s="57">
        <v>1</v>
      </c>
      <c r="D21" s="57"/>
      <c r="E21" s="57">
        <f>'BEP-DH_ASHP'!U10</f>
        <v>10</v>
      </c>
      <c r="F21" s="57">
        <f>'BEP-DH_GB'!U10</f>
        <v>21</v>
      </c>
      <c r="G21" s="57">
        <f>'BEP-DH_AN'!U$8</f>
        <v>22</v>
      </c>
      <c r="I21" s="82"/>
      <c r="J21" s="59">
        <v>50</v>
      </c>
      <c r="K21" s="57">
        <f t="shared" si="0"/>
        <v>0</v>
      </c>
      <c r="L21" s="57">
        <f t="shared" si="1"/>
        <v>22</v>
      </c>
      <c r="M21" s="57">
        <f t="shared" si="2"/>
        <v>10</v>
      </c>
      <c r="O21" s="82"/>
      <c r="P21" s="59">
        <v>50</v>
      </c>
      <c r="Q21" s="57">
        <f t="shared" si="3"/>
        <v>21</v>
      </c>
      <c r="R21" s="57">
        <f t="shared" si="4"/>
        <v>0</v>
      </c>
      <c r="S21" s="57">
        <f t="shared" si="5"/>
        <v>10</v>
      </c>
    </row>
    <row r="22" spans="1:19" x14ac:dyDescent="0.25">
      <c r="A22" s="83"/>
      <c r="B22" s="59">
        <v>75</v>
      </c>
      <c r="C22" s="57">
        <v>1</v>
      </c>
      <c r="D22" s="57"/>
      <c r="E22" s="57">
        <f>'BEP-DH_ASHP'!U11</f>
        <v>9</v>
      </c>
      <c r="F22" s="57">
        <f>'BEP-DH_GB'!U11</f>
        <v>19</v>
      </c>
      <c r="G22" s="57">
        <f>'BEP-DH_AN'!U$7</f>
        <v>26</v>
      </c>
      <c r="I22" s="83"/>
      <c r="J22" s="59">
        <v>75</v>
      </c>
      <c r="K22" s="57">
        <f t="shared" si="0"/>
        <v>0</v>
      </c>
      <c r="L22" s="57">
        <f t="shared" si="1"/>
        <v>26</v>
      </c>
      <c r="M22" s="57">
        <f t="shared" si="2"/>
        <v>10</v>
      </c>
      <c r="O22" s="83"/>
      <c r="P22" s="59">
        <v>75</v>
      </c>
      <c r="Q22" s="57">
        <f t="shared" si="3"/>
        <v>19</v>
      </c>
      <c r="R22" s="57">
        <f t="shared" si="4"/>
        <v>0</v>
      </c>
      <c r="S22" s="57">
        <f t="shared" si="5"/>
        <v>10</v>
      </c>
    </row>
    <row r="23" spans="1:19" x14ac:dyDescent="0.25">
      <c r="A23" s="81">
        <v>10</v>
      </c>
      <c r="B23" s="59">
        <v>10</v>
      </c>
      <c r="C23" s="57">
        <v>1</v>
      </c>
      <c r="D23" s="57"/>
      <c r="E23" s="57">
        <f>'BEP-DH_ASHP'!V7</f>
        <v>10</v>
      </c>
      <c r="F23" s="57">
        <f>'BEP-DH_GB'!V7</f>
        <v>34</v>
      </c>
      <c r="G23" s="57">
        <f>'BEP-DH_AN'!V$11</f>
        <v>17</v>
      </c>
      <c r="I23" s="81">
        <v>10</v>
      </c>
      <c r="J23" s="59">
        <v>10</v>
      </c>
      <c r="K23" s="57">
        <f t="shared" si="0"/>
        <v>0</v>
      </c>
      <c r="L23" s="57">
        <f t="shared" si="1"/>
        <v>17</v>
      </c>
      <c r="M23" s="57">
        <f t="shared" si="2"/>
        <v>10</v>
      </c>
      <c r="O23" s="81">
        <v>10</v>
      </c>
      <c r="P23" s="59">
        <v>10</v>
      </c>
      <c r="Q23" s="57">
        <f t="shared" si="3"/>
        <v>34</v>
      </c>
      <c r="R23" s="57">
        <f t="shared" si="4"/>
        <v>0</v>
      </c>
      <c r="S23" s="57">
        <f t="shared" si="5"/>
        <v>10</v>
      </c>
    </row>
    <row r="24" spans="1:19" x14ac:dyDescent="0.25">
      <c r="A24" s="82"/>
      <c r="B24" s="59">
        <v>25</v>
      </c>
      <c r="C24" s="57">
        <v>1</v>
      </c>
      <c r="D24" s="57"/>
      <c r="E24" s="57">
        <f>'BEP-DH_ASHP'!V8</f>
        <v>8</v>
      </c>
      <c r="F24" s="57">
        <f>'BEP-DH_GB'!V8</f>
        <v>18</v>
      </c>
      <c r="G24" s="57">
        <f>'BEP-DH_AN'!V$10</f>
        <v>17</v>
      </c>
      <c r="I24" s="82"/>
      <c r="J24" s="59">
        <v>25</v>
      </c>
      <c r="K24" s="57">
        <f t="shared" si="0"/>
        <v>0</v>
      </c>
      <c r="L24" s="57">
        <f t="shared" si="1"/>
        <v>17</v>
      </c>
      <c r="M24" s="57">
        <f t="shared" si="2"/>
        <v>10</v>
      </c>
      <c r="O24" s="82"/>
      <c r="P24" s="59">
        <v>25</v>
      </c>
      <c r="Q24" s="57">
        <f t="shared" si="3"/>
        <v>18</v>
      </c>
      <c r="R24" s="57">
        <f t="shared" si="4"/>
        <v>0</v>
      </c>
      <c r="S24" s="57">
        <f t="shared" si="5"/>
        <v>10</v>
      </c>
    </row>
    <row r="25" spans="1:19" x14ac:dyDescent="0.25">
      <c r="A25" s="82"/>
      <c r="B25" s="59">
        <v>35</v>
      </c>
      <c r="C25" s="57">
        <v>1</v>
      </c>
      <c r="D25" s="57"/>
      <c r="E25" s="57">
        <f>'BEP-DH_ASHP'!V9</f>
        <v>8</v>
      </c>
      <c r="F25" s="57">
        <f>'BEP-DH_GB'!V9</f>
        <v>16</v>
      </c>
      <c r="G25" s="57">
        <f>'BEP-DH_AN'!V$9</f>
        <v>18</v>
      </c>
      <c r="I25" s="82"/>
      <c r="J25" s="59">
        <v>35</v>
      </c>
      <c r="K25" s="57">
        <f t="shared" si="0"/>
        <v>0</v>
      </c>
      <c r="L25" s="57">
        <f t="shared" si="1"/>
        <v>18</v>
      </c>
      <c r="M25" s="57">
        <f t="shared" si="2"/>
        <v>10</v>
      </c>
      <c r="O25" s="82"/>
      <c r="P25" s="59">
        <v>35</v>
      </c>
      <c r="Q25" s="57">
        <f t="shared" si="3"/>
        <v>16</v>
      </c>
      <c r="R25" s="57">
        <f t="shared" si="4"/>
        <v>0</v>
      </c>
      <c r="S25" s="57">
        <f t="shared" si="5"/>
        <v>10</v>
      </c>
    </row>
    <row r="26" spans="1:19" x14ac:dyDescent="0.25">
      <c r="A26" s="82"/>
      <c r="B26" s="59">
        <v>50</v>
      </c>
      <c r="C26" s="57">
        <v>1</v>
      </c>
      <c r="D26" s="57">
        <f>'BEP-AN_GB'!V10</f>
        <v>4</v>
      </c>
      <c r="E26" s="57">
        <f>'BEP-DH_ASHP'!V10</f>
        <v>8</v>
      </c>
      <c r="F26" s="57">
        <f>'BEP-DH_GB'!V10</f>
        <v>15</v>
      </c>
      <c r="G26" s="57">
        <f>'BEP-DH_AN'!V$8</f>
        <v>19</v>
      </c>
      <c r="I26" s="82"/>
      <c r="J26" s="59">
        <v>50</v>
      </c>
      <c r="K26" s="57">
        <f t="shared" si="0"/>
        <v>0</v>
      </c>
      <c r="L26" s="57">
        <f t="shared" si="1"/>
        <v>19</v>
      </c>
      <c r="M26" s="57">
        <f t="shared" si="2"/>
        <v>10</v>
      </c>
      <c r="O26" s="82"/>
      <c r="P26" s="59">
        <v>50</v>
      </c>
      <c r="Q26" s="57">
        <f t="shared" si="3"/>
        <v>4</v>
      </c>
      <c r="R26" s="57">
        <f t="shared" si="4"/>
        <v>15</v>
      </c>
      <c r="S26" s="57">
        <f t="shared" si="5"/>
        <v>10</v>
      </c>
    </row>
    <row r="27" spans="1:19" x14ac:dyDescent="0.25">
      <c r="A27" s="83"/>
      <c r="B27" s="59">
        <v>75</v>
      </c>
      <c r="C27" s="57">
        <v>1</v>
      </c>
      <c r="D27" s="57">
        <f>'BEP-AN_GB'!V11</f>
        <v>4</v>
      </c>
      <c r="E27" s="57">
        <f>'BEP-DH_ASHP'!V11</f>
        <v>7</v>
      </c>
      <c r="F27" s="57">
        <f>'BEP-DH_GB'!V11</f>
        <v>14</v>
      </c>
      <c r="G27" s="57">
        <f>'BEP-DH_AN'!V$7</f>
        <v>21</v>
      </c>
      <c r="I27" s="83"/>
      <c r="J27" s="59">
        <v>75</v>
      </c>
      <c r="K27" s="57">
        <f t="shared" si="0"/>
        <v>0</v>
      </c>
      <c r="L27" s="57">
        <f t="shared" si="1"/>
        <v>21</v>
      </c>
      <c r="M27" s="57">
        <f t="shared" si="2"/>
        <v>10</v>
      </c>
      <c r="O27" s="83"/>
      <c r="P27" s="59">
        <v>75</v>
      </c>
      <c r="Q27" s="57">
        <f t="shared" si="3"/>
        <v>4</v>
      </c>
      <c r="R27" s="57">
        <f t="shared" si="4"/>
        <v>17</v>
      </c>
      <c r="S27" s="57">
        <f t="shared" si="5"/>
        <v>10</v>
      </c>
    </row>
    <row r="28" spans="1:19" x14ac:dyDescent="0.25">
      <c r="A28" s="81">
        <v>13</v>
      </c>
      <c r="B28" s="59">
        <v>10</v>
      </c>
      <c r="C28" s="57">
        <v>1</v>
      </c>
      <c r="D28" s="57">
        <v>1</v>
      </c>
      <c r="E28" s="57">
        <f>'BEP-DH_ASHP'!W7</f>
        <v>7</v>
      </c>
      <c r="F28" s="57">
        <f>'BEP-DH_GB'!W7</f>
        <v>17</v>
      </c>
      <c r="G28" s="57">
        <f>'BEP-DH_AN'!W$11</f>
        <v>14</v>
      </c>
      <c r="I28" s="81">
        <v>13</v>
      </c>
      <c r="J28" s="59">
        <v>10</v>
      </c>
      <c r="K28" s="57">
        <f t="shared" si="0"/>
        <v>0</v>
      </c>
      <c r="L28" s="57">
        <f t="shared" si="1"/>
        <v>14</v>
      </c>
      <c r="M28" s="57">
        <f t="shared" si="2"/>
        <v>10</v>
      </c>
      <c r="O28" s="81">
        <v>13</v>
      </c>
      <c r="P28" s="59">
        <v>10</v>
      </c>
      <c r="Q28" s="57">
        <f t="shared" si="3"/>
        <v>0</v>
      </c>
      <c r="R28" s="57">
        <f t="shared" si="4"/>
        <v>14</v>
      </c>
      <c r="S28" s="57">
        <f t="shared" si="5"/>
        <v>10</v>
      </c>
    </row>
    <row r="29" spans="1:19" x14ac:dyDescent="0.25">
      <c r="A29" s="82"/>
      <c r="B29" s="59">
        <v>25</v>
      </c>
      <c r="C29" s="57">
        <v>1</v>
      </c>
      <c r="D29" s="57">
        <v>1</v>
      </c>
      <c r="E29" s="57">
        <f>'BEP-DH_ASHP'!W8</f>
        <v>6</v>
      </c>
      <c r="F29" s="57">
        <f>'BEP-DH_GB'!W8</f>
        <v>12</v>
      </c>
      <c r="G29" s="57">
        <f>'BEP-DH_AN'!W$10</f>
        <v>14</v>
      </c>
      <c r="I29" s="82"/>
      <c r="J29" s="59">
        <v>25</v>
      </c>
      <c r="K29" s="57">
        <f t="shared" si="0"/>
        <v>0</v>
      </c>
      <c r="L29" s="57">
        <f t="shared" si="1"/>
        <v>14</v>
      </c>
      <c r="M29" s="57">
        <f t="shared" si="2"/>
        <v>10</v>
      </c>
      <c r="O29" s="82"/>
      <c r="P29" s="59">
        <v>25</v>
      </c>
      <c r="Q29" s="57">
        <f t="shared" si="3"/>
        <v>0</v>
      </c>
      <c r="R29" s="57">
        <f t="shared" si="4"/>
        <v>14</v>
      </c>
      <c r="S29" s="57">
        <f t="shared" si="5"/>
        <v>10</v>
      </c>
    </row>
    <row r="30" spans="1:19" x14ac:dyDescent="0.25">
      <c r="A30" s="82"/>
      <c r="B30" s="59">
        <v>35</v>
      </c>
      <c r="C30" s="57">
        <v>1</v>
      </c>
      <c r="D30" s="57">
        <v>1</v>
      </c>
      <c r="E30" s="57">
        <f>'BEP-DH_ASHP'!W9</f>
        <v>6</v>
      </c>
      <c r="F30" s="57">
        <f>'BEP-DH_GB'!W9</f>
        <v>11</v>
      </c>
      <c r="G30" s="57">
        <f>'BEP-DH_AN'!W$9</f>
        <v>14</v>
      </c>
      <c r="I30" s="82"/>
      <c r="J30" s="59">
        <v>35</v>
      </c>
      <c r="K30" s="57">
        <f t="shared" si="0"/>
        <v>0</v>
      </c>
      <c r="L30" s="57">
        <f t="shared" si="1"/>
        <v>14</v>
      </c>
      <c r="M30" s="57">
        <f t="shared" si="2"/>
        <v>10</v>
      </c>
      <c r="O30" s="82"/>
      <c r="P30" s="59">
        <v>35</v>
      </c>
      <c r="Q30" s="57">
        <f t="shared" si="3"/>
        <v>0</v>
      </c>
      <c r="R30" s="57">
        <f t="shared" si="4"/>
        <v>14</v>
      </c>
      <c r="S30" s="57">
        <f t="shared" si="5"/>
        <v>10</v>
      </c>
    </row>
    <row r="31" spans="1:19" x14ac:dyDescent="0.25">
      <c r="A31" s="82"/>
      <c r="B31" s="59">
        <v>50</v>
      </c>
      <c r="C31" s="57">
        <v>1</v>
      </c>
      <c r="D31" s="57">
        <v>1</v>
      </c>
      <c r="E31" s="57">
        <f>'BEP-DH_ASHP'!W10</f>
        <v>6</v>
      </c>
      <c r="F31" s="57">
        <f>'BEP-DH_GB'!W10</f>
        <v>11</v>
      </c>
      <c r="G31" s="57">
        <f>'BEP-DH_AN'!W$8</f>
        <v>15</v>
      </c>
      <c r="I31" s="82"/>
      <c r="J31" s="59">
        <v>50</v>
      </c>
      <c r="K31" s="57">
        <f t="shared" si="0"/>
        <v>0</v>
      </c>
      <c r="L31" s="57">
        <f t="shared" si="1"/>
        <v>15</v>
      </c>
      <c r="M31" s="57">
        <f t="shared" si="2"/>
        <v>10</v>
      </c>
      <c r="O31" s="82"/>
      <c r="P31" s="59">
        <v>50</v>
      </c>
      <c r="Q31" s="57">
        <f t="shared" si="3"/>
        <v>0</v>
      </c>
      <c r="R31" s="57">
        <f t="shared" si="4"/>
        <v>15</v>
      </c>
      <c r="S31" s="57">
        <f t="shared" si="5"/>
        <v>10</v>
      </c>
    </row>
    <row r="32" spans="1:19" x14ac:dyDescent="0.25">
      <c r="A32" s="83"/>
      <c r="B32" s="59">
        <v>75</v>
      </c>
      <c r="C32" s="57">
        <v>1</v>
      </c>
      <c r="D32" s="57">
        <v>1</v>
      </c>
      <c r="E32" s="57">
        <f>'BEP-DH_ASHP'!W11</f>
        <v>6</v>
      </c>
      <c r="F32" s="57">
        <f>'BEP-DH_GB'!W11</f>
        <v>10</v>
      </c>
      <c r="G32" s="57">
        <f>'BEP-DH_AN'!W$7</f>
        <v>17</v>
      </c>
      <c r="I32" s="83"/>
      <c r="J32" s="59">
        <v>75</v>
      </c>
      <c r="K32" s="57">
        <f t="shared" si="0"/>
        <v>0</v>
      </c>
      <c r="L32" s="57">
        <f t="shared" si="1"/>
        <v>17</v>
      </c>
      <c r="M32" s="57">
        <f t="shared" si="2"/>
        <v>10</v>
      </c>
      <c r="O32" s="83"/>
      <c r="P32" s="59">
        <v>75</v>
      </c>
      <c r="Q32" s="57">
        <f t="shared" si="3"/>
        <v>0</v>
      </c>
      <c r="R32" s="57">
        <f t="shared" si="4"/>
        <v>17</v>
      </c>
      <c r="S32" s="57">
        <f t="shared" si="5"/>
        <v>10</v>
      </c>
    </row>
    <row r="33" spans="1:19" x14ac:dyDescent="0.25">
      <c r="A33" s="81">
        <v>16</v>
      </c>
      <c r="B33" s="59">
        <v>10</v>
      </c>
      <c r="C33" s="57">
        <v>1</v>
      </c>
      <c r="D33" s="57">
        <v>1</v>
      </c>
      <c r="E33" s="57">
        <f>'BEP-DH_ASHP'!X7</f>
        <v>5</v>
      </c>
      <c r="F33" s="57">
        <f>'BEP-DH_GB'!X7</f>
        <v>12</v>
      </c>
      <c r="G33" s="57">
        <f>'BEP-DH_AN'!X$11</f>
        <v>12</v>
      </c>
      <c r="I33" s="81">
        <v>16</v>
      </c>
      <c r="J33" s="59">
        <v>10</v>
      </c>
      <c r="K33" s="57">
        <f t="shared" si="0"/>
        <v>0</v>
      </c>
      <c r="L33" s="57">
        <f t="shared" si="1"/>
        <v>12</v>
      </c>
      <c r="M33" s="57">
        <f t="shared" si="2"/>
        <v>10</v>
      </c>
      <c r="O33" s="81">
        <v>16</v>
      </c>
      <c r="P33" s="59">
        <v>10</v>
      </c>
      <c r="Q33" s="57">
        <f t="shared" si="3"/>
        <v>0</v>
      </c>
      <c r="R33" s="57">
        <f t="shared" si="4"/>
        <v>12</v>
      </c>
      <c r="S33" s="57">
        <f t="shared" si="5"/>
        <v>10</v>
      </c>
    </row>
    <row r="34" spans="1:19" x14ac:dyDescent="0.25">
      <c r="A34" s="82"/>
      <c r="B34" s="59">
        <v>25</v>
      </c>
      <c r="C34" s="57">
        <v>1</v>
      </c>
      <c r="D34" s="57">
        <v>1</v>
      </c>
      <c r="E34" s="57">
        <f>'BEP-DH_ASHP'!X8</f>
        <v>5</v>
      </c>
      <c r="F34" s="57">
        <f>'BEP-DH_GB'!X8</f>
        <v>9</v>
      </c>
      <c r="G34" s="57">
        <f>'BEP-DH_AN'!X$10</f>
        <v>12</v>
      </c>
      <c r="I34" s="82"/>
      <c r="J34" s="59">
        <v>25</v>
      </c>
      <c r="K34" s="57">
        <f t="shared" si="0"/>
        <v>0</v>
      </c>
      <c r="L34" s="57">
        <f t="shared" si="1"/>
        <v>12</v>
      </c>
      <c r="M34" s="57">
        <f t="shared" si="2"/>
        <v>10</v>
      </c>
      <c r="O34" s="82"/>
      <c r="P34" s="59">
        <v>25</v>
      </c>
      <c r="Q34" s="57">
        <f t="shared" si="3"/>
        <v>0</v>
      </c>
      <c r="R34" s="57">
        <f t="shared" si="4"/>
        <v>12</v>
      </c>
      <c r="S34" s="57">
        <f t="shared" si="5"/>
        <v>10</v>
      </c>
    </row>
    <row r="35" spans="1:19" x14ac:dyDescent="0.25">
      <c r="A35" s="82"/>
      <c r="B35" s="59">
        <v>35</v>
      </c>
      <c r="C35" s="57">
        <v>1</v>
      </c>
      <c r="D35" s="57">
        <v>1</v>
      </c>
      <c r="E35" s="57">
        <f>'BEP-DH_ASHP'!X9</f>
        <v>5</v>
      </c>
      <c r="F35" s="57">
        <f>'BEP-DH_GB'!X9</f>
        <v>9</v>
      </c>
      <c r="G35" s="57">
        <f>'BEP-DH_AN'!X$9</f>
        <v>12</v>
      </c>
      <c r="I35" s="82"/>
      <c r="J35" s="59">
        <v>35</v>
      </c>
      <c r="K35" s="57">
        <f t="shared" si="0"/>
        <v>0</v>
      </c>
      <c r="L35" s="57">
        <f t="shared" si="1"/>
        <v>12</v>
      </c>
      <c r="M35" s="57">
        <f t="shared" si="2"/>
        <v>10</v>
      </c>
      <c r="O35" s="82"/>
      <c r="P35" s="59">
        <v>35</v>
      </c>
      <c r="Q35" s="57">
        <f t="shared" si="3"/>
        <v>0</v>
      </c>
      <c r="R35" s="57">
        <f t="shared" si="4"/>
        <v>12</v>
      </c>
      <c r="S35" s="57">
        <f t="shared" si="5"/>
        <v>10</v>
      </c>
    </row>
    <row r="36" spans="1:19" x14ac:dyDescent="0.25">
      <c r="A36" s="82"/>
      <c r="B36" s="59">
        <v>50</v>
      </c>
      <c r="C36" s="57">
        <v>1</v>
      </c>
      <c r="D36" s="57">
        <v>1</v>
      </c>
      <c r="E36" s="57">
        <f>'BEP-DH_ASHP'!X10</f>
        <v>5</v>
      </c>
      <c r="F36" s="57">
        <f>'BEP-DH_GB'!X10</f>
        <v>8</v>
      </c>
      <c r="G36" s="57">
        <f>'BEP-DH_AN'!X$8</f>
        <v>13</v>
      </c>
      <c r="I36" s="82"/>
      <c r="J36" s="59">
        <v>50</v>
      </c>
      <c r="K36" s="57">
        <f t="shared" si="0"/>
        <v>0</v>
      </c>
      <c r="L36" s="57">
        <f t="shared" si="1"/>
        <v>13</v>
      </c>
      <c r="M36" s="57">
        <f t="shared" si="2"/>
        <v>10</v>
      </c>
      <c r="O36" s="82"/>
      <c r="P36" s="59">
        <v>50</v>
      </c>
      <c r="Q36" s="57">
        <f t="shared" si="3"/>
        <v>0</v>
      </c>
      <c r="R36" s="57">
        <f t="shared" si="4"/>
        <v>13</v>
      </c>
      <c r="S36" s="57">
        <f t="shared" si="5"/>
        <v>10</v>
      </c>
    </row>
    <row r="37" spans="1:19" x14ac:dyDescent="0.25">
      <c r="A37" s="83"/>
      <c r="B37" s="59">
        <v>75</v>
      </c>
      <c r="C37" s="57">
        <v>1</v>
      </c>
      <c r="D37" s="57">
        <v>1</v>
      </c>
      <c r="E37" s="57">
        <f>'BEP-DH_ASHP'!X11</f>
        <v>5</v>
      </c>
      <c r="F37" s="57">
        <f>'BEP-DH_GB'!X11</f>
        <v>8</v>
      </c>
      <c r="G37" s="57">
        <f>'BEP-DH_AN'!X$7</f>
        <v>14</v>
      </c>
      <c r="I37" s="83"/>
      <c r="J37" s="59">
        <v>75</v>
      </c>
      <c r="K37" s="57">
        <f t="shared" si="0"/>
        <v>0</v>
      </c>
      <c r="L37" s="57">
        <f t="shared" si="1"/>
        <v>14</v>
      </c>
      <c r="M37" s="57">
        <f t="shared" si="2"/>
        <v>10</v>
      </c>
      <c r="O37" s="83"/>
      <c r="P37" s="59">
        <v>75</v>
      </c>
      <c r="Q37" s="57">
        <f t="shared" si="3"/>
        <v>0</v>
      </c>
      <c r="R37" s="57">
        <f t="shared" si="4"/>
        <v>14</v>
      </c>
      <c r="S37" s="57">
        <f t="shared" si="5"/>
        <v>10</v>
      </c>
    </row>
    <row r="38" spans="1:19" x14ac:dyDescent="0.25">
      <c r="A38" s="81">
        <v>20</v>
      </c>
      <c r="B38" s="59">
        <v>10</v>
      </c>
      <c r="C38" s="57">
        <v>1</v>
      </c>
      <c r="D38" s="57">
        <v>1</v>
      </c>
      <c r="E38" s="57">
        <f>'BEP-DH_ASHP'!Y7</f>
        <v>4</v>
      </c>
      <c r="F38" s="57">
        <f>'BEP-DH_GB'!Y7</f>
        <v>8</v>
      </c>
      <c r="G38" s="57">
        <f>'BEP-DH_AN'!Y$11</f>
        <v>10</v>
      </c>
      <c r="I38" s="81">
        <v>20</v>
      </c>
      <c r="J38" s="59">
        <v>10</v>
      </c>
      <c r="K38" s="57">
        <f t="shared" si="0"/>
        <v>0</v>
      </c>
      <c r="L38" s="57">
        <f t="shared" si="1"/>
        <v>10</v>
      </c>
      <c r="M38" s="57">
        <f t="shared" si="2"/>
        <v>10</v>
      </c>
      <c r="O38" s="81">
        <v>20</v>
      </c>
      <c r="P38" s="59">
        <v>10</v>
      </c>
      <c r="Q38" s="57">
        <f t="shared" si="3"/>
        <v>0</v>
      </c>
      <c r="R38" s="57">
        <f t="shared" si="4"/>
        <v>10</v>
      </c>
      <c r="S38" s="57">
        <f t="shared" si="5"/>
        <v>10</v>
      </c>
    </row>
    <row r="39" spans="1:19" x14ac:dyDescent="0.25">
      <c r="A39" s="82"/>
      <c r="B39" s="59">
        <v>25</v>
      </c>
      <c r="C39" s="57">
        <v>1</v>
      </c>
      <c r="D39" s="57">
        <v>1</v>
      </c>
      <c r="E39" s="57">
        <f>'BEP-DH_ASHP'!Y8</f>
        <v>4</v>
      </c>
      <c r="F39" s="57">
        <f>'BEP-DH_GB'!Y8</f>
        <v>7</v>
      </c>
      <c r="G39" s="57">
        <f>'BEP-DH_AN'!Y$10</f>
        <v>10</v>
      </c>
      <c r="I39" s="82"/>
      <c r="J39" s="59">
        <v>25</v>
      </c>
      <c r="K39" s="57">
        <f t="shared" si="0"/>
        <v>0</v>
      </c>
      <c r="L39" s="57">
        <f t="shared" si="1"/>
        <v>10</v>
      </c>
      <c r="M39" s="57">
        <f t="shared" si="2"/>
        <v>10</v>
      </c>
      <c r="O39" s="82"/>
      <c r="P39" s="59">
        <v>25</v>
      </c>
      <c r="Q39" s="57">
        <f t="shared" si="3"/>
        <v>0</v>
      </c>
      <c r="R39" s="57">
        <f t="shared" si="4"/>
        <v>10</v>
      </c>
      <c r="S39" s="57">
        <f t="shared" si="5"/>
        <v>10</v>
      </c>
    </row>
    <row r="40" spans="1:19" x14ac:dyDescent="0.25">
      <c r="A40" s="82"/>
      <c r="B40" s="59">
        <v>35</v>
      </c>
      <c r="C40" s="57">
        <v>1</v>
      </c>
      <c r="D40" s="57">
        <v>1</v>
      </c>
      <c r="E40" s="57">
        <f>'BEP-DH_ASHP'!Y9</f>
        <v>4</v>
      </c>
      <c r="F40" s="57">
        <f>'BEP-DH_GB'!Y9</f>
        <v>7</v>
      </c>
      <c r="G40" s="57">
        <f>'BEP-DH_AN'!Y$9</f>
        <v>10</v>
      </c>
      <c r="I40" s="82"/>
      <c r="J40" s="59">
        <v>35</v>
      </c>
      <c r="K40" s="57">
        <f t="shared" si="0"/>
        <v>0</v>
      </c>
      <c r="L40" s="57">
        <f t="shared" si="1"/>
        <v>10</v>
      </c>
      <c r="M40" s="57">
        <f t="shared" si="2"/>
        <v>10</v>
      </c>
      <c r="O40" s="82"/>
      <c r="P40" s="59">
        <v>35</v>
      </c>
      <c r="Q40" s="57">
        <f t="shared" si="3"/>
        <v>0</v>
      </c>
      <c r="R40" s="57">
        <f t="shared" si="4"/>
        <v>10</v>
      </c>
      <c r="S40" s="57">
        <f t="shared" si="5"/>
        <v>10</v>
      </c>
    </row>
    <row r="41" spans="1:19" x14ac:dyDescent="0.25">
      <c r="A41" s="82"/>
      <c r="B41" s="59">
        <v>50</v>
      </c>
      <c r="C41" s="57">
        <v>1</v>
      </c>
      <c r="D41" s="57">
        <v>1</v>
      </c>
      <c r="E41" s="57">
        <f>'BEP-DH_ASHP'!Y10</f>
        <v>4</v>
      </c>
      <c r="F41" s="57">
        <f>'BEP-DH_GB'!Y10</f>
        <v>6</v>
      </c>
      <c r="G41" s="57">
        <f>'BEP-DH_AN'!Y$8</f>
        <v>11</v>
      </c>
      <c r="I41" s="82"/>
      <c r="J41" s="59">
        <v>50</v>
      </c>
      <c r="K41" s="57">
        <f t="shared" si="0"/>
        <v>0</v>
      </c>
      <c r="L41" s="57">
        <f t="shared" si="1"/>
        <v>11</v>
      </c>
      <c r="M41" s="57">
        <f t="shared" si="2"/>
        <v>10</v>
      </c>
      <c r="O41" s="82"/>
      <c r="P41" s="59">
        <v>50</v>
      </c>
      <c r="Q41" s="57">
        <f t="shared" si="3"/>
        <v>0</v>
      </c>
      <c r="R41" s="57">
        <f t="shared" si="4"/>
        <v>11</v>
      </c>
      <c r="S41" s="57">
        <f t="shared" si="5"/>
        <v>10</v>
      </c>
    </row>
    <row r="42" spans="1:19" x14ac:dyDescent="0.25">
      <c r="A42" s="83"/>
      <c r="B42" s="59">
        <v>75</v>
      </c>
      <c r="C42" s="57">
        <v>1</v>
      </c>
      <c r="D42" s="57">
        <v>1</v>
      </c>
      <c r="E42" s="57">
        <f>'BEP-DH_ASHP'!Y11</f>
        <v>4</v>
      </c>
      <c r="F42" s="57">
        <f>'BEP-DH_GB'!Y11</f>
        <v>6</v>
      </c>
      <c r="G42" s="57">
        <f>'BEP-DH_AN'!Y$7</f>
        <v>11</v>
      </c>
      <c r="I42" s="83"/>
      <c r="J42" s="59">
        <v>75</v>
      </c>
      <c r="K42" s="57">
        <f t="shared" si="0"/>
        <v>0</v>
      </c>
      <c r="L42" s="57">
        <f t="shared" si="1"/>
        <v>11</v>
      </c>
      <c r="M42" s="57">
        <f t="shared" si="2"/>
        <v>10</v>
      </c>
      <c r="O42" s="83"/>
      <c r="P42" s="59">
        <v>75</v>
      </c>
      <c r="Q42" s="57">
        <f t="shared" si="3"/>
        <v>0</v>
      </c>
      <c r="R42" s="57">
        <f t="shared" si="4"/>
        <v>11</v>
      </c>
      <c r="S42" s="57">
        <f t="shared" si="5"/>
        <v>10</v>
      </c>
    </row>
    <row r="43" spans="1:19" x14ac:dyDescent="0.25">
      <c r="G43" s="52"/>
      <c r="L43" s="52"/>
      <c r="R43" s="52"/>
    </row>
    <row r="44" spans="1:19" x14ac:dyDescent="0.25">
      <c r="G44" s="52"/>
      <c r="K44" s="84" t="s">
        <v>68</v>
      </c>
      <c r="L44" s="85"/>
      <c r="M44" s="85"/>
      <c r="Q44" s="84" t="s">
        <v>70</v>
      </c>
      <c r="R44" s="85"/>
      <c r="S44" s="85"/>
    </row>
    <row r="45" spans="1:19" ht="30" x14ac:dyDescent="0.25">
      <c r="G45" s="52"/>
      <c r="I45" s="58" t="s">
        <v>45</v>
      </c>
      <c r="J45" s="58" t="s">
        <v>60</v>
      </c>
      <c r="K45" s="58" t="s">
        <v>41</v>
      </c>
      <c r="L45" s="58" t="s">
        <v>43</v>
      </c>
      <c r="M45" s="58" t="s">
        <v>6</v>
      </c>
      <c r="N45" s="60"/>
      <c r="O45" s="58" t="s">
        <v>45</v>
      </c>
      <c r="P45" s="58" t="s">
        <v>60</v>
      </c>
      <c r="Q45" s="58" t="s">
        <v>42</v>
      </c>
      <c r="R45" s="58" t="s">
        <v>43</v>
      </c>
      <c r="S45" s="58" t="s">
        <v>6</v>
      </c>
    </row>
    <row r="46" spans="1:19" x14ac:dyDescent="0.25">
      <c r="G46" s="52"/>
      <c r="I46" s="81">
        <v>1</v>
      </c>
      <c r="J46" s="59">
        <v>75</v>
      </c>
      <c r="K46" s="57">
        <f t="shared" ref="K46:K85" si="6">IF(AND(C46=0,E46=0),10,IF(C46=0,E46,IF(C46&gt;1,C46,0)))</f>
        <v>10</v>
      </c>
      <c r="L46" s="57">
        <f t="shared" ref="L46:L85" si="7">IF(C46=1,G46,IF(C46&gt;1,G46-C46,0))</f>
        <v>0</v>
      </c>
      <c r="M46" s="57">
        <f t="shared" ref="M46:M85" si="8">IF(AND(C46=0,E46=0),0,10)</f>
        <v>0</v>
      </c>
      <c r="O46" s="81">
        <v>1</v>
      </c>
      <c r="P46" s="59">
        <v>75</v>
      </c>
      <c r="Q46" s="57">
        <f t="shared" ref="Q46:Q85" si="9">IF(AND(D46=0,F46=0),10,IF(D46=0,F46,IF(D46&gt;1,D46,0)))</f>
        <v>10</v>
      </c>
      <c r="R46" s="57">
        <f t="shared" ref="R46:R85" si="10">IF(D46=1,G46,IF(D46&gt;1,G46-D46,0))</f>
        <v>0</v>
      </c>
      <c r="S46" s="57">
        <f t="shared" ref="S46:S85" si="11">IF(AND(D46=0,F46=0),0,10)</f>
        <v>0</v>
      </c>
    </row>
    <row r="47" spans="1:19" x14ac:dyDescent="0.25">
      <c r="G47" s="52"/>
      <c r="I47" s="82"/>
      <c r="J47" s="59">
        <v>50</v>
      </c>
      <c r="K47" s="57">
        <f t="shared" si="6"/>
        <v>10</v>
      </c>
      <c r="L47" s="57">
        <f t="shared" si="7"/>
        <v>0</v>
      </c>
      <c r="M47" s="57">
        <f t="shared" si="8"/>
        <v>0</v>
      </c>
      <c r="O47" s="82"/>
      <c r="P47" s="59">
        <v>50</v>
      </c>
      <c r="Q47" s="57">
        <f t="shared" si="9"/>
        <v>10</v>
      </c>
      <c r="R47" s="57">
        <f t="shared" si="10"/>
        <v>0</v>
      </c>
      <c r="S47" s="57">
        <f t="shared" si="11"/>
        <v>0</v>
      </c>
    </row>
    <row r="48" spans="1:19" x14ac:dyDescent="0.25">
      <c r="G48" s="52"/>
      <c r="I48" s="82"/>
      <c r="J48" s="59">
        <v>35</v>
      </c>
      <c r="K48" s="57">
        <f t="shared" si="6"/>
        <v>10</v>
      </c>
      <c r="L48" s="57">
        <f t="shared" si="7"/>
        <v>0</v>
      </c>
      <c r="M48" s="57">
        <f t="shared" si="8"/>
        <v>0</v>
      </c>
      <c r="O48" s="82"/>
      <c r="P48" s="59">
        <v>35</v>
      </c>
      <c r="Q48" s="57">
        <f t="shared" si="9"/>
        <v>10</v>
      </c>
      <c r="R48" s="57">
        <f t="shared" si="10"/>
        <v>0</v>
      </c>
      <c r="S48" s="57">
        <f t="shared" si="11"/>
        <v>0</v>
      </c>
    </row>
    <row r="49" spans="7:19" x14ac:dyDescent="0.25">
      <c r="G49" s="52"/>
      <c r="I49" s="82"/>
      <c r="J49" s="59">
        <v>25</v>
      </c>
      <c r="K49" s="57">
        <f t="shared" si="6"/>
        <v>10</v>
      </c>
      <c r="L49" s="57">
        <f t="shared" si="7"/>
        <v>0</v>
      </c>
      <c r="M49" s="57">
        <f t="shared" si="8"/>
        <v>0</v>
      </c>
      <c r="O49" s="82"/>
      <c r="P49" s="59">
        <v>25</v>
      </c>
      <c r="Q49" s="57">
        <f t="shared" si="9"/>
        <v>10</v>
      </c>
      <c r="R49" s="57">
        <f t="shared" si="10"/>
        <v>0</v>
      </c>
      <c r="S49" s="57">
        <f t="shared" si="11"/>
        <v>0</v>
      </c>
    </row>
    <row r="50" spans="7:19" x14ac:dyDescent="0.25">
      <c r="G50" s="52"/>
      <c r="I50" s="83"/>
      <c r="J50" s="59">
        <v>10</v>
      </c>
      <c r="K50" s="57">
        <f t="shared" si="6"/>
        <v>10</v>
      </c>
      <c r="L50" s="57">
        <f t="shared" si="7"/>
        <v>0</v>
      </c>
      <c r="M50" s="57">
        <f t="shared" si="8"/>
        <v>0</v>
      </c>
      <c r="O50" s="83"/>
      <c r="P50" s="59">
        <v>10</v>
      </c>
      <c r="Q50" s="57">
        <f t="shared" si="9"/>
        <v>10</v>
      </c>
      <c r="R50" s="57">
        <f t="shared" si="10"/>
        <v>0</v>
      </c>
      <c r="S50" s="57">
        <f t="shared" si="11"/>
        <v>0</v>
      </c>
    </row>
    <row r="51" spans="7:19" x14ac:dyDescent="0.25">
      <c r="G51" s="52"/>
      <c r="I51" s="81">
        <v>3</v>
      </c>
      <c r="J51" s="59">
        <v>75</v>
      </c>
      <c r="K51" s="57">
        <f t="shared" si="6"/>
        <v>10</v>
      </c>
      <c r="L51" s="57">
        <f t="shared" si="7"/>
        <v>0</v>
      </c>
      <c r="M51" s="57">
        <f t="shared" si="8"/>
        <v>0</v>
      </c>
      <c r="O51" s="81">
        <v>3</v>
      </c>
      <c r="P51" s="59">
        <v>75</v>
      </c>
      <c r="Q51" s="57">
        <f t="shared" si="9"/>
        <v>10</v>
      </c>
      <c r="R51" s="57">
        <f t="shared" si="10"/>
        <v>0</v>
      </c>
      <c r="S51" s="57">
        <f t="shared" si="11"/>
        <v>0</v>
      </c>
    </row>
    <row r="52" spans="7:19" x14ac:dyDescent="0.25">
      <c r="G52" s="52"/>
      <c r="I52" s="82"/>
      <c r="J52" s="59">
        <v>50</v>
      </c>
      <c r="K52" s="57">
        <f t="shared" si="6"/>
        <v>10</v>
      </c>
      <c r="L52" s="57">
        <f t="shared" si="7"/>
        <v>0</v>
      </c>
      <c r="M52" s="57">
        <f t="shared" si="8"/>
        <v>0</v>
      </c>
      <c r="O52" s="82"/>
      <c r="P52" s="59">
        <v>50</v>
      </c>
      <c r="Q52" s="57">
        <f t="shared" si="9"/>
        <v>10</v>
      </c>
      <c r="R52" s="57">
        <f t="shared" si="10"/>
        <v>0</v>
      </c>
      <c r="S52" s="57">
        <f t="shared" si="11"/>
        <v>0</v>
      </c>
    </row>
    <row r="53" spans="7:19" x14ac:dyDescent="0.25">
      <c r="G53" s="52"/>
      <c r="I53" s="82"/>
      <c r="J53" s="59">
        <v>35</v>
      </c>
      <c r="K53" s="57">
        <f t="shared" si="6"/>
        <v>10</v>
      </c>
      <c r="L53" s="57">
        <f t="shared" si="7"/>
        <v>0</v>
      </c>
      <c r="M53" s="57">
        <f t="shared" si="8"/>
        <v>0</v>
      </c>
      <c r="O53" s="82"/>
      <c r="P53" s="59">
        <v>35</v>
      </c>
      <c r="Q53" s="57">
        <f t="shared" si="9"/>
        <v>10</v>
      </c>
      <c r="R53" s="57">
        <f t="shared" si="10"/>
        <v>0</v>
      </c>
      <c r="S53" s="57">
        <f t="shared" si="11"/>
        <v>0</v>
      </c>
    </row>
    <row r="54" spans="7:19" x14ac:dyDescent="0.25">
      <c r="G54" s="52"/>
      <c r="I54" s="82"/>
      <c r="J54" s="59">
        <v>25</v>
      </c>
      <c r="K54" s="57">
        <f t="shared" si="6"/>
        <v>10</v>
      </c>
      <c r="L54" s="57">
        <f t="shared" si="7"/>
        <v>0</v>
      </c>
      <c r="M54" s="57">
        <f t="shared" si="8"/>
        <v>0</v>
      </c>
      <c r="O54" s="82"/>
      <c r="P54" s="59">
        <v>25</v>
      </c>
      <c r="Q54" s="57">
        <f t="shared" si="9"/>
        <v>10</v>
      </c>
      <c r="R54" s="57">
        <f t="shared" si="10"/>
        <v>0</v>
      </c>
      <c r="S54" s="57">
        <f t="shared" si="11"/>
        <v>0</v>
      </c>
    </row>
    <row r="55" spans="7:19" x14ac:dyDescent="0.25">
      <c r="G55" s="52"/>
      <c r="I55" s="83"/>
      <c r="J55" s="59">
        <v>10</v>
      </c>
      <c r="K55" s="57">
        <f t="shared" si="6"/>
        <v>10</v>
      </c>
      <c r="L55" s="57">
        <f t="shared" si="7"/>
        <v>0</v>
      </c>
      <c r="M55" s="57">
        <f t="shared" si="8"/>
        <v>0</v>
      </c>
      <c r="O55" s="83"/>
      <c r="P55" s="59">
        <v>10</v>
      </c>
      <c r="Q55" s="57">
        <f t="shared" si="9"/>
        <v>10</v>
      </c>
      <c r="R55" s="57">
        <f t="shared" si="10"/>
        <v>0</v>
      </c>
      <c r="S55" s="57">
        <f t="shared" si="11"/>
        <v>0</v>
      </c>
    </row>
    <row r="56" spans="7:19" x14ac:dyDescent="0.25">
      <c r="G56" s="52"/>
      <c r="I56" s="81">
        <v>5</v>
      </c>
      <c r="J56" s="59">
        <v>75</v>
      </c>
      <c r="K56" s="57">
        <f t="shared" si="6"/>
        <v>10</v>
      </c>
      <c r="L56" s="57">
        <f t="shared" si="7"/>
        <v>0</v>
      </c>
      <c r="M56" s="57">
        <f t="shared" si="8"/>
        <v>0</v>
      </c>
      <c r="O56" s="81">
        <v>5</v>
      </c>
      <c r="P56" s="59">
        <v>75</v>
      </c>
      <c r="Q56" s="57">
        <f t="shared" si="9"/>
        <v>10</v>
      </c>
      <c r="R56" s="57">
        <f t="shared" si="10"/>
        <v>0</v>
      </c>
      <c r="S56" s="57">
        <f t="shared" si="11"/>
        <v>0</v>
      </c>
    </row>
    <row r="57" spans="7:19" x14ac:dyDescent="0.25">
      <c r="G57" s="52"/>
      <c r="I57" s="82"/>
      <c r="J57" s="59">
        <v>50</v>
      </c>
      <c r="K57" s="57">
        <f t="shared" si="6"/>
        <v>10</v>
      </c>
      <c r="L57" s="57">
        <f t="shared" si="7"/>
        <v>0</v>
      </c>
      <c r="M57" s="57">
        <f t="shared" si="8"/>
        <v>0</v>
      </c>
      <c r="O57" s="82"/>
      <c r="P57" s="59">
        <v>50</v>
      </c>
      <c r="Q57" s="57">
        <f t="shared" si="9"/>
        <v>10</v>
      </c>
      <c r="R57" s="57">
        <f t="shared" si="10"/>
        <v>0</v>
      </c>
      <c r="S57" s="57">
        <f t="shared" si="11"/>
        <v>0</v>
      </c>
    </row>
    <row r="58" spans="7:19" x14ac:dyDescent="0.25">
      <c r="G58" s="52"/>
      <c r="I58" s="82"/>
      <c r="J58" s="59">
        <v>35</v>
      </c>
      <c r="K58" s="57">
        <f t="shared" si="6"/>
        <v>10</v>
      </c>
      <c r="L58" s="57">
        <f t="shared" si="7"/>
        <v>0</v>
      </c>
      <c r="M58" s="57">
        <f t="shared" si="8"/>
        <v>0</v>
      </c>
      <c r="O58" s="82"/>
      <c r="P58" s="59">
        <v>35</v>
      </c>
      <c r="Q58" s="57">
        <f t="shared" si="9"/>
        <v>10</v>
      </c>
      <c r="R58" s="57">
        <f t="shared" si="10"/>
        <v>0</v>
      </c>
      <c r="S58" s="57">
        <f t="shared" si="11"/>
        <v>0</v>
      </c>
    </row>
    <row r="59" spans="7:19" x14ac:dyDescent="0.25">
      <c r="G59" s="52"/>
      <c r="I59" s="82"/>
      <c r="J59" s="59">
        <v>25</v>
      </c>
      <c r="K59" s="57">
        <f t="shared" si="6"/>
        <v>10</v>
      </c>
      <c r="L59" s="57">
        <f t="shared" si="7"/>
        <v>0</v>
      </c>
      <c r="M59" s="57">
        <f t="shared" si="8"/>
        <v>0</v>
      </c>
      <c r="O59" s="82"/>
      <c r="P59" s="59">
        <v>25</v>
      </c>
      <c r="Q59" s="57">
        <f t="shared" si="9"/>
        <v>10</v>
      </c>
      <c r="R59" s="57">
        <f t="shared" si="10"/>
        <v>0</v>
      </c>
      <c r="S59" s="57">
        <f t="shared" si="11"/>
        <v>0</v>
      </c>
    </row>
    <row r="60" spans="7:19" x14ac:dyDescent="0.25">
      <c r="G60" s="52"/>
      <c r="I60" s="83"/>
      <c r="J60" s="59">
        <v>10</v>
      </c>
      <c r="K60" s="57">
        <f t="shared" si="6"/>
        <v>10</v>
      </c>
      <c r="L60" s="57">
        <f t="shared" si="7"/>
        <v>0</v>
      </c>
      <c r="M60" s="57">
        <f t="shared" si="8"/>
        <v>0</v>
      </c>
      <c r="O60" s="83"/>
      <c r="P60" s="59">
        <v>10</v>
      </c>
      <c r="Q60" s="57">
        <f t="shared" si="9"/>
        <v>10</v>
      </c>
      <c r="R60" s="57">
        <f t="shared" si="10"/>
        <v>0</v>
      </c>
      <c r="S60" s="57">
        <f t="shared" si="11"/>
        <v>0</v>
      </c>
    </row>
    <row r="61" spans="7:19" x14ac:dyDescent="0.25">
      <c r="G61" s="52"/>
      <c r="I61" s="81">
        <v>8</v>
      </c>
      <c r="J61" s="59">
        <v>75</v>
      </c>
      <c r="K61" s="57">
        <f t="shared" si="6"/>
        <v>10</v>
      </c>
      <c r="L61" s="57">
        <f t="shared" si="7"/>
        <v>0</v>
      </c>
      <c r="M61" s="57">
        <f t="shared" si="8"/>
        <v>0</v>
      </c>
      <c r="O61" s="81">
        <v>8</v>
      </c>
      <c r="P61" s="59">
        <v>75</v>
      </c>
      <c r="Q61" s="57">
        <f t="shared" si="9"/>
        <v>10</v>
      </c>
      <c r="R61" s="57">
        <f t="shared" si="10"/>
        <v>0</v>
      </c>
      <c r="S61" s="57">
        <f t="shared" si="11"/>
        <v>0</v>
      </c>
    </row>
    <row r="62" spans="7:19" x14ac:dyDescent="0.25">
      <c r="G62" s="52"/>
      <c r="I62" s="82"/>
      <c r="J62" s="59">
        <v>50</v>
      </c>
      <c r="K62" s="57">
        <f t="shared" si="6"/>
        <v>10</v>
      </c>
      <c r="L62" s="57">
        <f t="shared" si="7"/>
        <v>0</v>
      </c>
      <c r="M62" s="57">
        <f t="shared" si="8"/>
        <v>0</v>
      </c>
      <c r="O62" s="82"/>
      <c r="P62" s="59">
        <v>50</v>
      </c>
      <c r="Q62" s="57">
        <f t="shared" si="9"/>
        <v>10</v>
      </c>
      <c r="R62" s="57">
        <f t="shared" si="10"/>
        <v>0</v>
      </c>
      <c r="S62" s="57">
        <f t="shared" si="11"/>
        <v>0</v>
      </c>
    </row>
    <row r="63" spans="7:19" x14ac:dyDescent="0.25">
      <c r="I63" s="82"/>
      <c r="J63" s="59">
        <v>35</v>
      </c>
      <c r="K63" s="57">
        <f t="shared" si="6"/>
        <v>10</v>
      </c>
      <c r="L63" s="57">
        <f t="shared" si="7"/>
        <v>0</v>
      </c>
      <c r="M63" s="57">
        <f t="shared" si="8"/>
        <v>0</v>
      </c>
      <c r="O63" s="82"/>
      <c r="P63" s="59">
        <v>35</v>
      </c>
      <c r="Q63" s="57">
        <f t="shared" si="9"/>
        <v>10</v>
      </c>
      <c r="R63" s="57">
        <f t="shared" si="10"/>
        <v>0</v>
      </c>
      <c r="S63" s="57">
        <f t="shared" si="11"/>
        <v>0</v>
      </c>
    </row>
    <row r="64" spans="7:19" x14ac:dyDescent="0.25">
      <c r="I64" s="82"/>
      <c r="J64" s="59">
        <v>25</v>
      </c>
      <c r="K64" s="57">
        <f t="shared" si="6"/>
        <v>10</v>
      </c>
      <c r="L64" s="57">
        <f t="shared" si="7"/>
        <v>0</v>
      </c>
      <c r="M64" s="57">
        <f t="shared" si="8"/>
        <v>0</v>
      </c>
      <c r="O64" s="82"/>
      <c r="P64" s="59">
        <v>25</v>
      </c>
      <c r="Q64" s="57">
        <f t="shared" si="9"/>
        <v>10</v>
      </c>
      <c r="R64" s="57">
        <f t="shared" si="10"/>
        <v>0</v>
      </c>
      <c r="S64" s="57">
        <f t="shared" si="11"/>
        <v>0</v>
      </c>
    </row>
    <row r="65" spans="9:19" x14ac:dyDescent="0.25">
      <c r="I65" s="83"/>
      <c r="J65" s="59">
        <v>10</v>
      </c>
      <c r="K65" s="57">
        <f t="shared" si="6"/>
        <v>10</v>
      </c>
      <c r="L65" s="57">
        <f t="shared" si="7"/>
        <v>0</v>
      </c>
      <c r="M65" s="57">
        <f t="shared" si="8"/>
        <v>0</v>
      </c>
      <c r="O65" s="83"/>
      <c r="P65" s="59">
        <v>10</v>
      </c>
      <c r="Q65" s="57">
        <f t="shared" si="9"/>
        <v>10</v>
      </c>
      <c r="R65" s="57">
        <f t="shared" si="10"/>
        <v>0</v>
      </c>
      <c r="S65" s="57">
        <f t="shared" si="11"/>
        <v>0</v>
      </c>
    </row>
    <row r="66" spans="9:19" x14ac:dyDescent="0.25">
      <c r="I66" s="81">
        <v>10</v>
      </c>
      <c r="J66" s="59">
        <v>75</v>
      </c>
      <c r="K66" s="57">
        <f t="shared" si="6"/>
        <v>10</v>
      </c>
      <c r="L66" s="57">
        <f t="shared" si="7"/>
        <v>0</v>
      </c>
      <c r="M66" s="57">
        <f t="shared" si="8"/>
        <v>0</v>
      </c>
      <c r="O66" s="81">
        <v>10</v>
      </c>
      <c r="P66" s="59">
        <v>75</v>
      </c>
      <c r="Q66" s="57">
        <f t="shared" si="9"/>
        <v>10</v>
      </c>
      <c r="R66" s="57">
        <f t="shared" si="10"/>
        <v>0</v>
      </c>
      <c r="S66" s="57">
        <f t="shared" si="11"/>
        <v>0</v>
      </c>
    </row>
    <row r="67" spans="9:19" x14ac:dyDescent="0.25">
      <c r="I67" s="82"/>
      <c r="J67" s="59">
        <v>50</v>
      </c>
      <c r="K67" s="57">
        <f t="shared" si="6"/>
        <v>10</v>
      </c>
      <c r="L67" s="57">
        <f t="shared" si="7"/>
        <v>0</v>
      </c>
      <c r="M67" s="57">
        <f t="shared" si="8"/>
        <v>0</v>
      </c>
      <c r="O67" s="82"/>
      <c r="P67" s="59">
        <v>50</v>
      </c>
      <c r="Q67" s="57">
        <f t="shared" si="9"/>
        <v>10</v>
      </c>
      <c r="R67" s="57">
        <f t="shared" si="10"/>
        <v>0</v>
      </c>
      <c r="S67" s="57">
        <f t="shared" si="11"/>
        <v>0</v>
      </c>
    </row>
    <row r="68" spans="9:19" x14ac:dyDescent="0.25">
      <c r="I68" s="82"/>
      <c r="J68" s="59">
        <v>35</v>
      </c>
      <c r="K68" s="57">
        <f t="shared" si="6"/>
        <v>10</v>
      </c>
      <c r="L68" s="57">
        <f t="shared" si="7"/>
        <v>0</v>
      </c>
      <c r="M68" s="57">
        <f t="shared" si="8"/>
        <v>0</v>
      </c>
      <c r="O68" s="82"/>
      <c r="P68" s="59">
        <v>35</v>
      </c>
      <c r="Q68" s="57">
        <f t="shared" si="9"/>
        <v>10</v>
      </c>
      <c r="R68" s="57">
        <f t="shared" si="10"/>
        <v>0</v>
      </c>
      <c r="S68" s="57">
        <f t="shared" si="11"/>
        <v>0</v>
      </c>
    </row>
    <row r="69" spans="9:19" x14ac:dyDescent="0.25">
      <c r="I69" s="82"/>
      <c r="J69" s="59">
        <v>25</v>
      </c>
      <c r="K69" s="57">
        <f t="shared" si="6"/>
        <v>10</v>
      </c>
      <c r="L69" s="57">
        <f t="shared" si="7"/>
        <v>0</v>
      </c>
      <c r="M69" s="57">
        <f t="shared" si="8"/>
        <v>0</v>
      </c>
      <c r="O69" s="82"/>
      <c r="P69" s="59">
        <v>25</v>
      </c>
      <c r="Q69" s="57">
        <f t="shared" si="9"/>
        <v>10</v>
      </c>
      <c r="R69" s="57">
        <f t="shared" si="10"/>
        <v>0</v>
      </c>
      <c r="S69" s="57">
        <f t="shared" si="11"/>
        <v>0</v>
      </c>
    </row>
    <row r="70" spans="9:19" x14ac:dyDescent="0.25">
      <c r="I70" s="83"/>
      <c r="J70" s="59">
        <v>10</v>
      </c>
      <c r="K70" s="57">
        <f t="shared" si="6"/>
        <v>10</v>
      </c>
      <c r="L70" s="57">
        <f t="shared" si="7"/>
        <v>0</v>
      </c>
      <c r="M70" s="57">
        <f t="shared" si="8"/>
        <v>0</v>
      </c>
      <c r="O70" s="83"/>
      <c r="P70" s="59">
        <v>10</v>
      </c>
      <c r="Q70" s="57">
        <f t="shared" si="9"/>
        <v>10</v>
      </c>
      <c r="R70" s="57">
        <f t="shared" si="10"/>
        <v>0</v>
      </c>
      <c r="S70" s="57">
        <f t="shared" si="11"/>
        <v>0</v>
      </c>
    </row>
    <row r="71" spans="9:19" x14ac:dyDescent="0.25">
      <c r="I71" s="81">
        <v>13</v>
      </c>
      <c r="J71" s="59">
        <v>75</v>
      </c>
      <c r="K71" s="57">
        <f t="shared" si="6"/>
        <v>10</v>
      </c>
      <c r="L71" s="57">
        <f t="shared" si="7"/>
        <v>0</v>
      </c>
      <c r="M71" s="57">
        <f t="shared" si="8"/>
        <v>0</v>
      </c>
      <c r="O71" s="81">
        <v>13</v>
      </c>
      <c r="P71" s="59">
        <v>75</v>
      </c>
      <c r="Q71" s="57">
        <f t="shared" si="9"/>
        <v>10</v>
      </c>
      <c r="R71" s="57">
        <f t="shared" si="10"/>
        <v>0</v>
      </c>
      <c r="S71" s="57">
        <f t="shared" si="11"/>
        <v>0</v>
      </c>
    </row>
    <row r="72" spans="9:19" x14ac:dyDescent="0.25">
      <c r="I72" s="82"/>
      <c r="J72" s="59">
        <v>50</v>
      </c>
      <c r="K72" s="57">
        <f t="shared" si="6"/>
        <v>10</v>
      </c>
      <c r="L72" s="57">
        <f t="shared" si="7"/>
        <v>0</v>
      </c>
      <c r="M72" s="57">
        <f t="shared" si="8"/>
        <v>0</v>
      </c>
      <c r="O72" s="82"/>
      <c r="P72" s="59">
        <v>50</v>
      </c>
      <c r="Q72" s="57">
        <f t="shared" si="9"/>
        <v>10</v>
      </c>
      <c r="R72" s="57">
        <f t="shared" si="10"/>
        <v>0</v>
      </c>
      <c r="S72" s="57">
        <f t="shared" si="11"/>
        <v>0</v>
      </c>
    </row>
    <row r="73" spans="9:19" x14ac:dyDescent="0.25">
      <c r="I73" s="82"/>
      <c r="J73" s="59">
        <v>35</v>
      </c>
      <c r="K73" s="57">
        <f t="shared" si="6"/>
        <v>10</v>
      </c>
      <c r="L73" s="57">
        <f t="shared" si="7"/>
        <v>0</v>
      </c>
      <c r="M73" s="57">
        <f t="shared" si="8"/>
        <v>0</v>
      </c>
      <c r="O73" s="82"/>
      <c r="P73" s="59">
        <v>35</v>
      </c>
      <c r="Q73" s="57">
        <f t="shared" si="9"/>
        <v>10</v>
      </c>
      <c r="R73" s="57">
        <f t="shared" si="10"/>
        <v>0</v>
      </c>
      <c r="S73" s="57">
        <f t="shared" si="11"/>
        <v>0</v>
      </c>
    </row>
    <row r="74" spans="9:19" x14ac:dyDescent="0.25">
      <c r="I74" s="82"/>
      <c r="J74" s="59">
        <v>25</v>
      </c>
      <c r="K74" s="57">
        <f t="shared" si="6"/>
        <v>10</v>
      </c>
      <c r="L74" s="57">
        <f t="shared" si="7"/>
        <v>0</v>
      </c>
      <c r="M74" s="57">
        <f t="shared" si="8"/>
        <v>0</v>
      </c>
      <c r="O74" s="82"/>
      <c r="P74" s="59">
        <v>25</v>
      </c>
      <c r="Q74" s="57">
        <f t="shared" si="9"/>
        <v>10</v>
      </c>
      <c r="R74" s="57">
        <f t="shared" si="10"/>
        <v>0</v>
      </c>
      <c r="S74" s="57">
        <f t="shared" si="11"/>
        <v>0</v>
      </c>
    </row>
    <row r="75" spans="9:19" x14ac:dyDescent="0.25">
      <c r="I75" s="83"/>
      <c r="J75" s="59">
        <v>10</v>
      </c>
      <c r="K75" s="57">
        <f t="shared" si="6"/>
        <v>10</v>
      </c>
      <c r="L75" s="57">
        <f t="shared" si="7"/>
        <v>0</v>
      </c>
      <c r="M75" s="57">
        <f t="shared" si="8"/>
        <v>0</v>
      </c>
      <c r="O75" s="83"/>
      <c r="P75" s="59">
        <v>10</v>
      </c>
      <c r="Q75" s="57">
        <f t="shared" si="9"/>
        <v>10</v>
      </c>
      <c r="R75" s="57">
        <f t="shared" si="10"/>
        <v>0</v>
      </c>
      <c r="S75" s="57">
        <f t="shared" si="11"/>
        <v>0</v>
      </c>
    </row>
    <row r="76" spans="9:19" x14ac:dyDescent="0.25">
      <c r="I76" s="81">
        <v>16</v>
      </c>
      <c r="J76" s="59">
        <v>75</v>
      </c>
      <c r="K76" s="57">
        <f t="shared" si="6"/>
        <v>10</v>
      </c>
      <c r="L76" s="57">
        <f t="shared" si="7"/>
        <v>0</v>
      </c>
      <c r="M76" s="57">
        <f t="shared" si="8"/>
        <v>0</v>
      </c>
      <c r="O76" s="81">
        <v>16</v>
      </c>
      <c r="P76" s="59">
        <v>75</v>
      </c>
      <c r="Q76" s="57">
        <f t="shared" si="9"/>
        <v>10</v>
      </c>
      <c r="R76" s="57">
        <f t="shared" si="10"/>
        <v>0</v>
      </c>
      <c r="S76" s="57">
        <f t="shared" si="11"/>
        <v>0</v>
      </c>
    </row>
    <row r="77" spans="9:19" x14ac:dyDescent="0.25">
      <c r="I77" s="82"/>
      <c r="J77" s="59">
        <v>50</v>
      </c>
      <c r="K77" s="57">
        <f t="shared" si="6"/>
        <v>10</v>
      </c>
      <c r="L77" s="57">
        <f t="shared" si="7"/>
        <v>0</v>
      </c>
      <c r="M77" s="57">
        <f t="shared" si="8"/>
        <v>0</v>
      </c>
      <c r="O77" s="82"/>
      <c r="P77" s="59">
        <v>50</v>
      </c>
      <c r="Q77" s="57">
        <f t="shared" si="9"/>
        <v>10</v>
      </c>
      <c r="R77" s="57">
        <f t="shared" si="10"/>
        <v>0</v>
      </c>
      <c r="S77" s="57">
        <f t="shared" si="11"/>
        <v>0</v>
      </c>
    </row>
    <row r="78" spans="9:19" x14ac:dyDescent="0.25">
      <c r="I78" s="82"/>
      <c r="J78" s="59">
        <v>35</v>
      </c>
      <c r="K78" s="57">
        <f t="shared" si="6"/>
        <v>10</v>
      </c>
      <c r="L78" s="57">
        <f t="shared" si="7"/>
        <v>0</v>
      </c>
      <c r="M78" s="57">
        <f t="shared" si="8"/>
        <v>0</v>
      </c>
      <c r="O78" s="82"/>
      <c r="P78" s="59">
        <v>35</v>
      </c>
      <c r="Q78" s="57">
        <f t="shared" si="9"/>
        <v>10</v>
      </c>
      <c r="R78" s="57">
        <f t="shared" si="10"/>
        <v>0</v>
      </c>
      <c r="S78" s="57">
        <f t="shared" si="11"/>
        <v>0</v>
      </c>
    </row>
    <row r="79" spans="9:19" x14ac:dyDescent="0.25">
      <c r="I79" s="82"/>
      <c r="J79" s="59">
        <v>25</v>
      </c>
      <c r="K79" s="57">
        <f t="shared" si="6"/>
        <v>10</v>
      </c>
      <c r="L79" s="57">
        <f t="shared" si="7"/>
        <v>0</v>
      </c>
      <c r="M79" s="57">
        <f t="shared" si="8"/>
        <v>0</v>
      </c>
      <c r="O79" s="82"/>
      <c r="P79" s="59">
        <v>25</v>
      </c>
      <c r="Q79" s="57">
        <f t="shared" si="9"/>
        <v>10</v>
      </c>
      <c r="R79" s="57">
        <f t="shared" si="10"/>
        <v>0</v>
      </c>
      <c r="S79" s="57">
        <f t="shared" si="11"/>
        <v>0</v>
      </c>
    </row>
    <row r="80" spans="9:19" x14ac:dyDescent="0.25">
      <c r="I80" s="83"/>
      <c r="J80" s="59">
        <v>10</v>
      </c>
      <c r="K80" s="57">
        <f t="shared" si="6"/>
        <v>10</v>
      </c>
      <c r="L80" s="57">
        <f t="shared" si="7"/>
        <v>0</v>
      </c>
      <c r="M80" s="57">
        <f t="shared" si="8"/>
        <v>0</v>
      </c>
      <c r="O80" s="83"/>
      <c r="P80" s="59">
        <v>10</v>
      </c>
      <c r="Q80" s="57">
        <f t="shared" si="9"/>
        <v>10</v>
      </c>
      <c r="R80" s="57">
        <f t="shared" si="10"/>
        <v>0</v>
      </c>
      <c r="S80" s="57">
        <f t="shared" si="11"/>
        <v>0</v>
      </c>
    </row>
    <row r="81" spans="9:19" x14ac:dyDescent="0.25">
      <c r="I81" s="81">
        <v>20</v>
      </c>
      <c r="J81" s="59">
        <v>75</v>
      </c>
      <c r="K81" s="57">
        <f t="shared" si="6"/>
        <v>10</v>
      </c>
      <c r="L81" s="57">
        <f t="shared" si="7"/>
        <v>0</v>
      </c>
      <c r="M81" s="57">
        <f t="shared" si="8"/>
        <v>0</v>
      </c>
      <c r="O81" s="81">
        <v>20</v>
      </c>
      <c r="P81" s="59">
        <v>75</v>
      </c>
      <c r="Q81" s="57">
        <f t="shared" si="9"/>
        <v>10</v>
      </c>
      <c r="R81" s="57">
        <f t="shared" si="10"/>
        <v>0</v>
      </c>
      <c r="S81" s="57">
        <f t="shared" si="11"/>
        <v>0</v>
      </c>
    </row>
    <row r="82" spans="9:19" x14ac:dyDescent="0.25">
      <c r="I82" s="82"/>
      <c r="J82" s="59">
        <v>50</v>
      </c>
      <c r="K82" s="57">
        <f t="shared" si="6"/>
        <v>10</v>
      </c>
      <c r="L82" s="57">
        <f t="shared" si="7"/>
        <v>0</v>
      </c>
      <c r="M82" s="57">
        <f t="shared" si="8"/>
        <v>0</v>
      </c>
      <c r="O82" s="82"/>
      <c r="P82" s="59">
        <v>50</v>
      </c>
      <c r="Q82" s="57">
        <f t="shared" si="9"/>
        <v>10</v>
      </c>
      <c r="R82" s="57">
        <f t="shared" si="10"/>
        <v>0</v>
      </c>
      <c r="S82" s="57">
        <f t="shared" si="11"/>
        <v>0</v>
      </c>
    </row>
    <row r="83" spans="9:19" x14ac:dyDescent="0.25">
      <c r="I83" s="82"/>
      <c r="J83" s="59">
        <v>35</v>
      </c>
      <c r="K83" s="57">
        <f t="shared" si="6"/>
        <v>10</v>
      </c>
      <c r="L83" s="57">
        <f t="shared" si="7"/>
        <v>0</v>
      </c>
      <c r="M83" s="57">
        <f t="shared" si="8"/>
        <v>0</v>
      </c>
      <c r="O83" s="82"/>
      <c r="P83" s="59">
        <v>35</v>
      </c>
      <c r="Q83" s="57">
        <f t="shared" si="9"/>
        <v>10</v>
      </c>
      <c r="R83" s="57">
        <f t="shared" si="10"/>
        <v>0</v>
      </c>
      <c r="S83" s="57">
        <f t="shared" si="11"/>
        <v>0</v>
      </c>
    </row>
    <row r="84" spans="9:19" x14ac:dyDescent="0.25">
      <c r="I84" s="82"/>
      <c r="J84" s="59">
        <v>25</v>
      </c>
      <c r="K84" s="57">
        <f t="shared" si="6"/>
        <v>10</v>
      </c>
      <c r="L84" s="57">
        <f t="shared" si="7"/>
        <v>0</v>
      </c>
      <c r="M84" s="57">
        <f t="shared" si="8"/>
        <v>0</v>
      </c>
      <c r="O84" s="82"/>
      <c r="P84" s="59">
        <v>25</v>
      </c>
      <c r="Q84" s="57">
        <f t="shared" si="9"/>
        <v>10</v>
      </c>
      <c r="R84" s="57">
        <f t="shared" si="10"/>
        <v>0</v>
      </c>
      <c r="S84" s="57">
        <f t="shared" si="11"/>
        <v>0</v>
      </c>
    </row>
    <row r="85" spans="9:19" x14ac:dyDescent="0.25">
      <c r="I85" s="83"/>
      <c r="J85" s="59">
        <v>10</v>
      </c>
      <c r="K85" s="57">
        <f t="shared" si="6"/>
        <v>10</v>
      </c>
      <c r="L85" s="57">
        <f t="shared" si="7"/>
        <v>0</v>
      </c>
      <c r="M85" s="57">
        <f t="shared" si="8"/>
        <v>0</v>
      </c>
      <c r="O85" s="83"/>
      <c r="P85" s="59">
        <v>10</v>
      </c>
      <c r="Q85" s="57">
        <f t="shared" si="9"/>
        <v>10</v>
      </c>
      <c r="R85" s="57">
        <f t="shared" si="10"/>
        <v>0</v>
      </c>
      <c r="S85" s="57">
        <f t="shared" si="11"/>
        <v>0</v>
      </c>
    </row>
  </sheetData>
  <mergeCells count="45">
    <mergeCell ref="I71:I75"/>
    <mergeCell ref="O71:O75"/>
    <mergeCell ref="I76:I80"/>
    <mergeCell ref="O76:O80"/>
    <mergeCell ref="I81:I85"/>
    <mergeCell ref="O81:O85"/>
    <mergeCell ref="I56:I60"/>
    <mergeCell ref="O56:O60"/>
    <mergeCell ref="I61:I65"/>
    <mergeCell ref="O61:O65"/>
    <mergeCell ref="I66:I70"/>
    <mergeCell ref="O66:O70"/>
    <mergeCell ref="K44:M44"/>
    <mergeCell ref="Q44:S44"/>
    <mergeCell ref="I46:I50"/>
    <mergeCell ref="O46:O50"/>
    <mergeCell ref="I51:I55"/>
    <mergeCell ref="O51:O55"/>
    <mergeCell ref="A28:A32"/>
    <mergeCell ref="A33:A37"/>
    <mergeCell ref="A38:A42"/>
    <mergeCell ref="K1:M1"/>
    <mergeCell ref="I3:I7"/>
    <mergeCell ref="I8:I12"/>
    <mergeCell ref="I13:I17"/>
    <mergeCell ref="I18:I22"/>
    <mergeCell ref="I23:I27"/>
    <mergeCell ref="I28:I32"/>
    <mergeCell ref="C1:G1"/>
    <mergeCell ref="A3:A7"/>
    <mergeCell ref="A8:A12"/>
    <mergeCell ref="A13:A17"/>
    <mergeCell ref="A18:A22"/>
    <mergeCell ref="A23:A27"/>
    <mergeCell ref="O38:O42"/>
    <mergeCell ref="I33:I37"/>
    <mergeCell ref="I38:I42"/>
    <mergeCell ref="Q1:S1"/>
    <mergeCell ref="O3:O7"/>
    <mergeCell ref="O8:O12"/>
    <mergeCell ref="O13:O17"/>
    <mergeCell ref="O18:O22"/>
    <mergeCell ref="O23:O27"/>
    <mergeCell ref="O28:O32"/>
    <mergeCell ref="O33:O37"/>
  </mergeCells>
  <pageMargins left="0.7" right="0.7" top="0.75" bottom="0.75" header="0.3" footer="0.3"/>
  <pageSetup paperSize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4" tint="-0.249977111117893"/>
  </sheetPr>
  <dimension ref="A1:O153"/>
  <sheetViews>
    <sheetView topLeftCell="C1" zoomScale="85" zoomScaleNormal="85" workbookViewId="0">
      <selection activeCell="W32" sqref="W32"/>
    </sheetView>
  </sheetViews>
  <sheetFormatPr defaultColWidth="9.140625" defaultRowHeight="15" x14ac:dyDescent="0.25"/>
  <cols>
    <col min="1" max="1" width="22.28515625" style="10" bestFit="1" customWidth="1"/>
    <col min="2" max="6" width="16.7109375" style="10" customWidth="1"/>
    <col min="7" max="8" width="13.5703125" style="10" customWidth="1"/>
    <col min="9" max="9" width="16.7109375" style="10" customWidth="1"/>
    <col min="10" max="10" width="13.5703125" style="10" customWidth="1"/>
    <col min="11" max="11" width="21.140625" style="10" bestFit="1" customWidth="1"/>
    <col min="12" max="12" width="12.42578125" style="24" customWidth="1"/>
    <col min="13" max="13" width="21.140625" style="10" bestFit="1" customWidth="1"/>
    <col min="14" max="16384" width="9.140625" style="10"/>
  </cols>
  <sheetData>
    <row r="1" spans="1:15" ht="21" x14ac:dyDescent="0.25">
      <c r="A1" s="3" t="s">
        <v>23</v>
      </c>
      <c r="B1" s="3"/>
      <c r="C1" s="3"/>
      <c r="M1"/>
      <c r="O1"/>
    </row>
    <row r="2" spans="1:15" x14ac:dyDescent="0.25">
      <c r="M2"/>
      <c r="O2"/>
    </row>
    <row r="3" spans="1:15" x14ac:dyDescent="0.25">
      <c r="A3" s="58" t="s">
        <v>15</v>
      </c>
      <c r="B3" s="53" t="s">
        <v>6</v>
      </c>
      <c r="C3" s="53" t="s">
        <v>43</v>
      </c>
      <c r="D3" s="53" t="s">
        <v>41</v>
      </c>
      <c r="E3" s="53" t="s">
        <v>42</v>
      </c>
      <c r="G3" s="58" t="s">
        <v>6</v>
      </c>
      <c r="H3" s="58" t="s">
        <v>43</v>
      </c>
      <c r="I3" s="58" t="s">
        <v>41</v>
      </c>
      <c r="J3" s="58" t="s">
        <v>42</v>
      </c>
      <c r="M3"/>
      <c r="O3"/>
    </row>
    <row r="4" spans="1:15" ht="15.75" thickBot="1" x14ac:dyDescent="0.3">
      <c r="A4" s="50">
        <v>0.2</v>
      </c>
      <c r="B4" s="48">
        <v>25.990241214754178</v>
      </c>
      <c r="C4" s="48">
        <v>32.01647804121378</v>
      </c>
      <c r="D4" s="48">
        <v>58.676320651411949</v>
      </c>
      <c r="E4" s="48">
        <v>24.334766156271101</v>
      </c>
      <c r="G4" s="50">
        <f>2*(B4-B$16)/(B$16+B4)</f>
        <v>-0.59550067160548603</v>
      </c>
      <c r="H4" s="50">
        <f>2*(C4-C$16)/(C$16+C4)</f>
        <v>-0.44066941378168378</v>
      </c>
      <c r="I4" s="50">
        <f t="shared" ref="I4:I27" si="0">2*(D4-D$16)/(D$16+D4)</f>
        <v>-0.24056064265778976</v>
      </c>
      <c r="J4" s="50">
        <f t="shared" ref="J4" si="1">2*(E4-E$16)/(E$16+E4)</f>
        <v>-0.74100287066488701</v>
      </c>
      <c r="K4" s="12" t="s">
        <v>6</v>
      </c>
      <c r="M4"/>
    </row>
    <row r="5" spans="1:15" ht="15.75" thickBot="1" x14ac:dyDescent="0.3">
      <c r="A5" s="50">
        <v>0.3</v>
      </c>
      <c r="B5" s="48">
        <v>28.757383345849174</v>
      </c>
      <c r="C5" s="48">
        <v>34.278455510018553</v>
      </c>
      <c r="D5" s="48">
        <v>60.681961446275771</v>
      </c>
      <c r="E5" s="48">
        <v>27.915419987522998</v>
      </c>
      <c r="G5" s="50">
        <f t="shared" ref="G5:G27" si="2">2*(B5-B$16)/(B$16+B5)</f>
        <v>-0.50196776904459939</v>
      </c>
      <c r="H5" s="50">
        <f t="shared" ref="H5:H27" si="3">2*(C5-C$16)/(C$16+C5)</f>
        <v>-0.37525064446414713</v>
      </c>
      <c r="I5" s="50">
        <f t="shared" si="0"/>
        <v>-0.20737270537095867</v>
      </c>
      <c r="J5" s="50">
        <f t="shared" ref="J5:J27" si="4">2*(E5-E$16)/(E$16+E5)</f>
        <v>-0.6196785383441249</v>
      </c>
      <c r="K5" s="7" t="s">
        <v>17</v>
      </c>
      <c r="L5" s="32">
        <f t="array" ref="L5">INDEX(LINEST(G4:G27,A4:A27^{1}),1)</f>
        <v>0.58432145756535281</v>
      </c>
    </row>
    <row r="6" spans="1:15" ht="15.75" thickBot="1" x14ac:dyDescent="0.3">
      <c r="A6" s="50">
        <v>0.5</v>
      </c>
      <c r="B6" s="48">
        <v>34.281202624109234</v>
      </c>
      <c r="C6" s="48">
        <v>38.802410447628077</v>
      </c>
      <c r="D6" s="48">
        <v>64.693243036003466</v>
      </c>
      <c r="E6" s="48">
        <v>35.07672765002679</v>
      </c>
      <c r="G6" s="50">
        <f t="shared" si="2"/>
        <v>-0.33406271026566864</v>
      </c>
      <c r="H6" s="50">
        <f t="shared" si="3"/>
        <v>-0.25439857067488947</v>
      </c>
      <c r="I6" s="50">
        <f t="shared" si="0"/>
        <v>-0.14386151087789831</v>
      </c>
      <c r="J6" s="50">
        <f t="shared" si="4"/>
        <v>-0.40663036847666695</v>
      </c>
      <c r="K6" s="11" t="s">
        <v>18</v>
      </c>
      <c r="L6" s="32">
        <f>INDEX(LINEST(G4:G27,A4:A27^{1}),1,2)</f>
        <v>-0.61301020828559816</v>
      </c>
    </row>
    <row r="7" spans="1:15" x14ac:dyDescent="0.25">
      <c r="A7" s="50">
        <v>0.55000000000000004</v>
      </c>
      <c r="B7" s="48">
        <v>35.659977238688889</v>
      </c>
      <c r="C7" s="48">
        <v>39.93339918203047</v>
      </c>
      <c r="D7" s="48">
        <v>65.696063433435384</v>
      </c>
      <c r="E7" s="48">
        <v>36.86705456565273</v>
      </c>
      <c r="G7" s="50">
        <f t="shared" si="2"/>
        <v>-0.29560938693376532</v>
      </c>
      <c r="H7" s="50">
        <f t="shared" si="3"/>
        <v>-0.22608295458241412</v>
      </c>
      <c r="I7" s="50">
        <f t="shared" si="0"/>
        <v>-0.12855068500167202</v>
      </c>
      <c r="J7" s="50">
        <f t="shared" si="4"/>
        <v>-0.35867492576758958</v>
      </c>
      <c r="K7" s="30"/>
    </row>
    <row r="8" spans="1:15" ht="15.75" thickBot="1" x14ac:dyDescent="0.3">
      <c r="A8" s="50">
        <v>0.6</v>
      </c>
      <c r="B8" s="48">
        <v>37.037879771274341</v>
      </c>
      <c r="C8" s="48">
        <v>41.064387916432835</v>
      </c>
      <c r="D8" s="48">
        <v>66.698883830867302</v>
      </c>
      <c r="E8" s="48">
        <v>38.657381481278669</v>
      </c>
      <c r="G8" s="50">
        <f t="shared" si="2"/>
        <v>-0.25842570535156362</v>
      </c>
      <c r="H8" s="50">
        <f t="shared" si="3"/>
        <v>-0.1984698128683301</v>
      </c>
      <c r="I8" s="50">
        <f t="shared" si="0"/>
        <v>-0.11345699917028765</v>
      </c>
      <c r="J8" s="50">
        <f t="shared" si="4"/>
        <v>-0.31259330183065992</v>
      </c>
      <c r="K8" s="12" t="s">
        <v>28</v>
      </c>
    </row>
    <row r="9" spans="1:15" ht="15.75" thickBot="1" x14ac:dyDescent="0.3">
      <c r="A9" s="50">
        <v>0.65</v>
      </c>
      <c r="B9" s="48">
        <v>38.414910221865632</v>
      </c>
      <c r="C9" s="48">
        <v>42.195376650835207</v>
      </c>
      <c r="D9" s="48">
        <v>67.701704228299221</v>
      </c>
      <c r="E9" s="48">
        <v>40.447708396904616</v>
      </c>
      <c r="G9" s="50">
        <f t="shared" si="2"/>
        <v>-0.22244982697208004</v>
      </c>
      <c r="H9" s="50">
        <f t="shared" si="3"/>
        <v>-0.17153332458287376</v>
      </c>
      <c r="I9" s="50">
        <f t="shared" si="0"/>
        <v>-9.8575866647722873E-2</v>
      </c>
      <c r="J9" s="50">
        <f t="shared" si="4"/>
        <v>-0.26827777439520378</v>
      </c>
      <c r="K9" s="7" t="s">
        <v>17</v>
      </c>
      <c r="L9" s="32">
        <f>INDEX(LINEST(H4:H27,A4:A27^{1}),1)</f>
        <v>0.45648597573912286</v>
      </c>
      <c r="M9" s="24"/>
    </row>
    <row r="10" spans="1:15" ht="15.75" thickBot="1" x14ac:dyDescent="0.3">
      <c r="A10" s="50">
        <v>0.7</v>
      </c>
      <c r="B10" s="48">
        <v>39.791068590462785</v>
      </c>
      <c r="C10" s="48">
        <v>43.326365385237601</v>
      </c>
      <c r="D10" s="48">
        <v>68.704524625731125</v>
      </c>
      <c r="E10" s="48">
        <v>42.238035312530585</v>
      </c>
      <c r="G10" s="50">
        <f t="shared" si="2"/>
        <v>-0.18762386495487546</v>
      </c>
      <c r="H10" s="50">
        <f t="shared" si="3"/>
        <v>-0.14524891893129491</v>
      </c>
      <c r="I10" s="50">
        <f t="shared" si="0"/>
        <v>-8.3902828977998264E-2</v>
      </c>
      <c r="J10" s="50">
        <f t="shared" si="4"/>
        <v>-0.22562872293666833</v>
      </c>
      <c r="K10" s="11" t="s">
        <v>18</v>
      </c>
      <c r="L10" s="32">
        <f>INDEX(LINEST(H4:H27,A4:A27^{1}),1,2)</f>
        <v>-0.47386824980221348</v>
      </c>
    </row>
    <row r="11" spans="1:15" x14ac:dyDescent="0.25">
      <c r="A11" s="50">
        <v>0.75</v>
      </c>
      <c r="B11" s="48">
        <v>41.166354877065764</v>
      </c>
      <c r="C11" s="48">
        <v>44.457354119639994</v>
      </c>
      <c r="D11" s="48">
        <v>69.707345023163086</v>
      </c>
      <c r="E11" s="48">
        <v>44.028362228156524</v>
      </c>
      <c r="G11" s="50">
        <f t="shared" si="2"/>
        <v>-0.15389357346935073</v>
      </c>
      <c r="H11" s="50">
        <f t="shared" si="3"/>
        <v>-0.11959320051883762</v>
      </c>
      <c r="I11" s="50">
        <f t="shared" si="0"/>
        <v>-6.9433551531706314E-2</v>
      </c>
      <c r="J11" s="50">
        <f t="shared" si="4"/>
        <v>-0.18455388107227833</v>
      </c>
      <c r="K11" s="30"/>
    </row>
    <row r="12" spans="1:15" ht="15.75" thickBot="1" x14ac:dyDescent="0.3">
      <c r="A12" s="50">
        <v>0.8</v>
      </c>
      <c r="B12" s="48">
        <v>42.540769081674618</v>
      </c>
      <c r="C12" s="48">
        <v>45.588342854042367</v>
      </c>
      <c r="D12" s="48">
        <v>70.710165420594976</v>
      </c>
      <c r="E12" s="48">
        <v>45.818689143782457</v>
      </c>
      <c r="G12" s="50">
        <f t="shared" si="2"/>
        <v>-0.12120806585787373</v>
      </c>
      <c r="H12" s="50">
        <f t="shared" si="3"/>
        <v>-9.4543879896441876E-2</v>
      </c>
      <c r="I12" s="50">
        <f t="shared" si="0"/>
        <v>-5.5163819236798972E-2</v>
      </c>
      <c r="J12" s="50">
        <f t="shared" si="4"/>
        <v>-0.14496767024053323</v>
      </c>
      <c r="K12" s="12" t="s">
        <v>28</v>
      </c>
    </row>
    <row r="13" spans="1:15" ht="15.75" thickBot="1" x14ac:dyDescent="0.3">
      <c r="A13" s="50">
        <v>0.85</v>
      </c>
      <c r="B13" s="48">
        <v>43.914311204289326</v>
      </c>
      <c r="C13" s="48">
        <v>46.719331588444739</v>
      </c>
      <c r="D13" s="48">
        <v>71.712985818026908</v>
      </c>
      <c r="E13" s="48">
        <v>47.609016059408404</v>
      </c>
      <c r="G13" s="50">
        <f t="shared" si="2"/>
        <v>-8.9519558578924505E-2</v>
      </c>
      <c r="H13" s="50">
        <f t="shared" si="3"/>
        <v>-7.0079708973782268E-2</v>
      </c>
      <c r="I13" s="50">
        <f t="shared" si="0"/>
        <v>-4.1089532484784627E-2</v>
      </c>
      <c r="J13" s="50">
        <f t="shared" si="4"/>
        <v>-0.10679060453747784</v>
      </c>
      <c r="K13" s="7" t="s">
        <v>17</v>
      </c>
      <c r="L13" s="32" cm="1">
        <f t="array" ref="L13">_xlfn.SINGLE(INDEX(LINEST(I4:I27,A4:A27^{1}),1))</f>
        <v>0.26866798958818977</v>
      </c>
    </row>
    <row r="14" spans="1:15" ht="15.75" thickBot="1" x14ac:dyDescent="0.3">
      <c r="A14" s="50">
        <v>0.9</v>
      </c>
      <c r="B14" s="48">
        <v>45.286981244909832</v>
      </c>
      <c r="C14" s="48">
        <v>47.850320322847132</v>
      </c>
      <c r="D14" s="48">
        <v>72.715806215458798</v>
      </c>
      <c r="E14" s="48">
        <v>49.399342975034358</v>
      </c>
      <c r="G14" s="50">
        <f t="shared" si="2"/>
        <v>-5.8783138220403285E-2</v>
      </c>
      <c r="H14" s="50">
        <f t="shared" si="3"/>
        <v>-4.6180420906288128E-2</v>
      </c>
      <c r="I14" s="50">
        <f t="shared" si="0"/>
        <v>-2.7206703204005932E-2</v>
      </c>
      <c r="J14" s="50">
        <f t="shared" si="4"/>
        <v>-6.9948757999417771E-2</v>
      </c>
      <c r="K14" s="11" t="s">
        <v>18</v>
      </c>
      <c r="L14" s="32" cm="1">
        <f t="array" ref="L14">INDEX(LINEST(I4:I27,A4:A27^{1}),1,2)</f>
        <v>-0.27477198972173994</v>
      </c>
    </row>
    <row r="15" spans="1:15" x14ac:dyDescent="0.25">
      <c r="A15" s="50">
        <v>0.95</v>
      </c>
      <c r="B15" s="48">
        <v>46.658779203536184</v>
      </c>
      <c r="C15" s="48">
        <v>48.981309057249518</v>
      </c>
      <c r="D15" s="48">
        <v>73.718626612890731</v>
      </c>
      <c r="E15" s="48">
        <v>51.189669890660284</v>
      </c>
      <c r="G15" s="50">
        <f t="shared" si="2"/>
        <v>-2.8956549193978855E-2</v>
      </c>
      <c r="H15" s="50">
        <f t="shared" si="3"/>
        <v>-2.2826674098701812E-2</v>
      </c>
      <c r="I15" s="50">
        <f t="shared" si="0"/>
        <v>-1.3511451092073497E-2</v>
      </c>
      <c r="J15" s="50">
        <f t="shared" si="4"/>
        <v>-3.4373286819366064E-2</v>
      </c>
      <c r="K15" s="30"/>
    </row>
    <row r="16" spans="1:15" ht="15.75" thickBot="1" x14ac:dyDescent="0.3">
      <c r="A16" s="50">
        <v>1</v>
      </c>
      <c r="B16" s="48">
        <v>48.029705080168377</v>
      </c>
      <c r="C16" s="48">
        <v>50.112297791651898</v>
      </c>
      <c r="D16" s="48">
        <v>74.721447010322649</v>
      </c>
      <c r="E16" s="48">
        <v>52.979996806286238</v>
      </c>
      <c r="G16" s="50">
        <f t="shared" si="2"/>
        <v>0</v>
      </c>
      <c r="H16" s="50">
        <f t="shared" si="3"/>
        <v>0</v>
      </c>
      <c r="I16" s="50">
        <f t="shared" si="0"/>
        <v>0</v>
      </c>
      <c r="J16" s="50">
        <f t="shared" si="4"/>
        <v>0</v>
      </c>
      <c r="K16" s="12" t="s">
        <v>42</v>
      </c>
    </row>
    <row r="17" spans="1:12" ht="15.75" thickBot="1" x14ac:dyDescent="0.3">
      <c r="A17" s="50">
        <v>1.05</v>
      </c>
      <c r="B17" s="48">
        <v>49.399758874806452</v>
      </c>
      <c r="C17" s="48">
        <v>51.24328652605427</v>
      </c>
      <c r="D17" s="48">
        <v>75.724267407754567</v>
      </c>
      <c r="E17" s="48">
        <v>54.770323721912185</v>
      </c>
      <c r="G17" s="50">
        <f t="shared" si="2"/>
        <v>2.8124013804924946E-2</v>
      </c>
      <c r="H17" s="50">
        <f t="shared" si="3"/>
        <v>2.2317245606462272E-2</v>
      </c>
      <c r="I17" s="50">
        <f t="shared" si="0"/>
        <v>1.3331325539059977E-2</v>
      </c>
      <c r="J17" s="50">
        <f t="shared" si="4"/>
        <v>3.3231027190446565E-2</v>
      </c>
      <c r="K17" s="7" t="s">
        <v>17</v>
      </c>
      <c r="L17" s="32">
        <f>INDEX(LINEST(J4:J27,A4:A27^{1}),1)</f>
        <v>0.69984355282747146</v>
      </c>
    </row>
    <row r="18" spans="1:12" ht="15.75" thickBot="1" x14ac:dyDescent="0.3">
      <c r="A18" s="50">
        <v>1.1000000000000001</v>
      </c>
      <c r="B18" s="48">
        <v>50.768940587450317</v>
      </c>
      <c r="C18" s="48">
        <v>52.374275260456663</v>
      </c>
      <c r="D18" s="48">
        <v>76.7270878051865</v>
      </c>
      <c r="E18" s="48">
        <v>56.560650637538139</v>
      </c>
      <c r="G18" s="50">
        <f t="shared" si="2"/>
        <v>5.5450871593875004E-2</v>
      </c>
      <c r="H18" s="50">
        <f t="shared" si="3"/>
        <v>4.4141928087588204E-2</v>
      </c>
      <c r="I18" s="50">
        <f t="shared" si="0"/>
        <v>2.6486103643156039E-2</v>
      </c>
      <c r="J18" s="50">
        <f t="shared" si="4"/>
        <v>6.5375801856350432E-2</v>
      </c>
      <c r="K18" s="11" t="s">
        <v>18</v>
      </c>
      <c r="L18" s="32">
        <f>INDEX(LINEST(J4:J27,A4:A27^{1}),1,2)</f>
        <v>-0.73958119457871108</v>
      </c>
    </row>
    <row r="19" spans="1:12" x14ac:dyDescent="0.25">
      <c r="A19" s="50">
        <v>1.1499999999999999</v>
      </c>
      <c r="B19" s="48">
        <v>52.137250218100043</v>
      </c>
      <c r="C19" s="48">
        <v>53.50526399485905</v>
      </c>
      <c r="D19" s="48">
        <v>77.729908202618404</v>
      </c>
      <c r="E19" s="48">
        <v>58.350977553164086</v>
      </c>
      <c r="G19" s="50">
        <f t="shared" si="2"/>
        <v>8.2013976080246756E-2</v>
      </c>
      <c r="H19" s="50">
        <f t="shared" si="3"/>
        <v>6.5490176466376809E-2</v>
      </c>
      <c r="I19" s="50">
        <f t="shared" si="0"/>
        <v>3.9467818283328418E-2</v>
      </c>
      <c r="J19" s="50">
        <f t="shared" si="4"/>
        <v>9.6486728473906186E-2</v>
      </c>
      <c r="K19" s="30"/>
    </row>
    <row r="20" spans="1:12" x14ac:dyDescent="0.25">
      <c r="A20" s="50">
        <v>1.2</v>
      </c>
      <c r="B20" s="48">
        <v>53.504687766755623</v>
      </c>
      <c r="C20" s="48">
        <v>54.636252729261415</v>
      </c>
      <c r="D20" s="48">
        <v>78.732728600050351</v>
      </c>
      <c r="E20" s="48">
        <v>60.14130446879004</v>
      </c>
      <c r="G20" s="50">
        <f t="shared" si="2"/>
        <v>0.1078448894620659</v>
      </c>
      <c r="H20" s="50">
        <f t="shared" si="3"/>
        <v>8.6377423174104892E-2</v>
      </c>
      <c r="I20" s="50">
        <f t="shared" si="0"/>
        <v>5.2279862359855551E-2</v>
      </c>
      <c r="J20" s="50">
        <f t="shared" si="4"/>
        <v>0.1266128939781147</v>
      </c>
      <c r="K20" s="30"/>
    </row>
    <row r="21" spans="1:12" x14ac:dyDescent="0.25">
      <c r="A21" s="50">
        <v>1.25</v>
      </c>
      <c r="B21" s="48">
        <v>54.871253233417022</v>
      </c>
      <c r="C21" s="48">
        <v>55.767241463663787</v>
      </c>
      <c r="D21" s="48">
        <v>79.735548997482255</v>
      </c>
      <c r="E21" s="48">
        <v>61.931631384415986</v>
      </c>
      <c r="G21" s="50">
        <f t="shared" si="2"/>
        <v>0.13297345846672057</v>
      </c>
      <c r="H21" s="50">
        <f t="shared" si="3"/>
        <v>0.10681844125474853</v>
      </c>
      <c r="I21" s="50">
        <f t="shared" si="0"/>
        <v>6.4925540658659936E-2</v>
      </c>
      <c r="J21" s="50">
        <f t="shared" si="4"/>
        <v>0.15580032619978221</v>
      </c>
      <c r="K21" s="30"/>
    </row>
    <row r="22" spans="1:12" x14ac:dyDescent="0.25">
      <c r="A22" s="50">
        <v>1.3</v>
      </c>
      <c r="B22" s="48">
        <v>56.236946618084296</v>
      </c>
      <c r="C22" s="48">
        <v>56.898230198066194</v>
      </c>
      <c r="D22" s="48">
        <v>80.73836939491423</v>
      </c>
      <c r="E22" s="48">
        <v>63.721958300041877</v>
      </c>
      <c r="G22" s="50">
        <f t="shared" si="2"/>
        <v>0.15742792933770711</v>
      </c>
      <c r="H22" s="50">
        <f t="shared" si="3"/>
        <v>0.1268273792101336</v>
      </c>
      <c r="I22" s="50">
        <f t="shared" si="0"/>
        <v>7.7408072693296859E-2</v>
      </c>
      <c r="J22" s="50">
        <f t="shared" si="4"/>
        <v>0.18409222851439891</v>
      </c>
      <c r="K22" s="30"/>
    </row>
    <row r="23" spans="1:12" x14ac:dyDescent="0.25">
      <c r="A23" s="50">
        <v>1.35</v>
      </c>
      <c r="B23" s="48">
        <v>57.601767920757368</v>
      </c>
      <c r="C23" s="48">
        <v>58.029218932468552</v>
      </c>
      <c r="D23" s="48">
        <v>81.741189792346077</v>
      </c>
      <c r="E23" s="48">
        <v>65.512285215667887</v>
      </c>
      <c r="G23" s="50">
        <f t="shared" si="2"/>
        <v>0.18123505369474688</v>
      </c>
      <c r="H23" s="50">
        <f t="shared" si="3"/>
        <v>0.14641779365853527</v>
      </c>
      <c r="I23" s="50">
        <f t="shared" si="0"/>
        <v>8.9730595437641184E-2</v>
      </c>
      <c r="J23" s="50">
        <f t="shared" si="4"/>
        <v>0.2115291932188407</v>
      </c>
      <c r="K23" s="30"/>
    </row>
    <row r="24" spans="1:12" x14ac:dyDescent="0.25">
      <c r="A24" s="50">
        <v>1.4</v>
      </c>
      <c r="B24" s="48">
        <v>58.965717141436294</v>
      </c>
      <c r="C24" s="48">
        <v>59.160207666870939</v>
      </c>
      <c r="D24" s="48">
        <v>82.74401018977801</v>
      </c>
      <c r="E24" s="48">
        <v>67.302612131293813</v>
      </c>
      <c r="G24" s="50">
        <f t="shared" si="2"/>
        <v>0.20442018610137699</v>
      </c>
      <c r="H24" s="50">
        <f t="shared" si="3"/>
        <v>0.16560267996515202</v>
      </c>
      <c r="I24" s="50">
        <f t="shared" si="0"/>
        <v>0.10189616595417006</v>
      </c>
      <c r="J24" s="50">
        <f t="shared" si="4"/>
        <v>0.23814939585223349</v>
      </c>
      <c r="K24" s="30"/>
    </row>
    <row r="25" spans="1:12" x14ac:dyDescent="0.25">
      <c r="A25" s="50">
        <v>1.45</v>
      </c>
      <c r="B25" s="48">
        <v>60.328794280121066</v>
      </c>
      <c r="C25" s="48">
        <v>60.291196401273325</v>
      </c>
      <c r="D25" s="48">
        <v>83.746830587209914</v>
      </c>
      <c r="E25" s="48">
        <v>69.092939046919753</v>
      </c>
      <c r="G25" s="50">
        <f t="shared" si="2"/>
        <v>0.22700737408809085</v>
      </c>
      <c r="H25" s="50">
        <f t="shared" si="3"/>
        <v>0.18439450098987362</v>
      </c>
      <c r="I25" s="50">
        <f t="shared" si="0"/>
        <v>0.11390776392243435</v>
      </c>
      <c r="J25" s="50">
        <f t="shared" si="4"/>
        <v>0.26398877241732766</v>
      </c>
      <c r="K25" s="30"/>
    </row>
    <row r="26" spans="1:12" x14ac:dyDescent="0.25">
      <c r="A26" s="50">
        <v>1.5</v>
      </c>
      <c r="B26" s="48">
        <v>61.690999336811736</v>
      </c>
      <c r="C26" s="48">
        <v>61.422185135675726</v>
      </c>
      <c r="D26" s="48">
        <v>84.749650984641846</v>
      </c>
      <c r="E26" s="48">
        <v>70.883265962545707</v>
      </c>
      <c r="G26" s="50">
        <f t="shared" si="2"/>
        <v>0.24901944130298839</v>
      </c>
      <c r="H26" s="50">
        <f t="shared" si="3"/>
        <v>0.202805214085997</v>
      </c>
      <c r="I26" s="50">
        <f t="shared" si="0"/>
        <v>0.12576829407214404</v>
      </c>
      <c r="J26" s="50">
        <f t="shared" si="4"/>
        <v>0.28908118123244719</v>
      </c>
      <c r="K26" s="30"/>
    </row>
    <row r="27" spans="1:12" x14ac:dyDescent="0.25">
      <c r="A27" s="50">
        <v>2</v>
      </c>
      <c r="B27" s="48">
        <v>75.265085394039232</v>
      </c>
      <c r="C27" s="48">
        <v>72.732072479699525</v>
      </c>
      <c r="D27" s="48">
        <v>94.777854958961058</v>
      </c>
      <c r="E27" s="48">
        <v>88.78653511880519</v>
      </c>
      <c r="G27" s="50">
        <f t="shared" si="2"/>
        <v>0.44179288044726112</v>
      </c>
      <c r="H27" s="50">
        <f t="shared" si="3"/>
        <v>0.36826717639697637</v>
      </c>
      <c r="I27" s="50">
        <f t="shared" si="0"/>
        <v>0.23665475569065161</v>
      </c>
      <c r="J27" s="50">
        <f t="shared" si="4"/>
        <v>0.50514797570753733</v>
      </c>
      <c r="K27" s="30"/>
    </row>
    <row r="30" spans="1:12" x14ac:dyDescent="0.25">
      <c r="L30" s="10"/>
    </row>
    <row r="31" spans="1:12" x14ac:dyDescent="0.25">
      <c r="L31" s="10"/>
    </row>
    <row r="32" spans="1:12" x14ac:dyDescent="0.25">
      <c r="L32" s="10"/>
    </row>
    <row r="33" spans="12:12" x14ac:dyDescent="0.25">
      <c r="L33" s="10"/>
    </row>
    <row r="34" spans="12:12" x14ac:dyDescent="0.25">
      <c r="L34" s="10"/>
    </row>
    <row r="35" spans="12:12" x14ac:dyDescent="0.25">
      <c r="L35" s="10"/>
    </row>
    <row r="36" spans="12:12" x14ac:dyDescent="0.25">
      <c r="L36" s="10"/>
    </row>
    <row r="37" spans="12:12" x14ac:dyDescent="0.25">
      <c r="L37" s="10"/>
    </row>
    <row r="38" spans="12:12" x14ac:dyDescent="0.25">
      <c r="L38" s="10"/>
    </row>
    <row r="39" spans="12:12" x14ac:dyDescent="0.25">
      <c r="L39" s="10"/>
    </row>
    <row r="40" spans="12:12" x14ac:dyDescent="0.25">
      <c r="L40" s="10"/>
    </row>
    <row r="41" spans="12:12" x14ac:dyDescent="0.25">
      <c r="L41" s="10"/>
    </row>
    <row r="42" spans="12:12" x14ac:dyDescent="0.25">
      <c r="L42" s="10"/>
    </row>
    <row r="43" spans="12:12" x14ac:dyDescent="0.25">
      <c r="L43" s="10"/>
    </row>
    <row r="44" spans="12:12" x14ac:dyDescent="0.25">
      <c r="L44" s="10"/>
    </row>
    <row r="45" spans="12:12" x14ac:dyDescent="0.25">
      <c r="L45" s="10"/>
    </row>
    <row r="46" spans="12:12" x14ac:dyDescent="0.25">
      <c r="L46" s="10"/>
    </row>
    <row r="47" spans="12:12" x14ac:dyDescent="0.25">
      <c r="L47" s="10"/>
    </row>
    <row r="48" spans="12:12" x14ac:dyDescent="0.25">
      <c r="L48" s="10"/>
    </row>
    <row r="49" spans="12:12" x14ac:dyDescent="0.25">
      <c r="L49" s="10"/>
    </row>
    <row r="50" spans="12:12" x14ac:dyDescent="0.25">
      <c r="L50" s="10"/>
    </row>
    <row r="51" spans="12:12" x14ac:dyDescent="0.25">
      <c r="L51" s="10"/>
    </row>
    <row r="52" spans="12:12" x14ac:dyDescent="0.25">
      <c r="L52" s="10"/>
    </row>
    <row r="53" spans="12:12" x14ac:dyDescent="0.25">
      <c r="L53" s="10"/>
    </row>
    <row r="54" spans="12:12" x14ac:dyDescent="0.25">
      <c r="L54" s="10"/>
    </row>
    <row r="55" spans="12:12" x14ac:dyDescent="0.25">
      <c r="L55" s="10"/>
    </row>
    <row r="56" spans="12:12" x14ac:dyDescent="0.25">
      <c r="L56" s="10"/>
    </row>
    <row r="57" spans="12:12" x14ac:dyDescent="0.25">
      <c r="L57" s="10"/>
    </row>
    <row r="58" spans="12:12" x14ac:dyDescent="0.25">
      <c r="L58" s="10"/>
    </row>
    <row r="59" spans="12:12" x14ac:dyDescent="0.25">
      <c r="L59" s="10"/>
    </row>
    <row r="60" spans="12:12" x14ac:dyDescent="0.25">
      <c r="L60" s="10"/>
    </row>
    <row r="61" spans="12:12" x14ac:dyDescent="0.25">
      <c r="L61" s="10"/>
    </row>
    <row r="62" spans="12:12" x14ac:dyDescent="0.25">
      <c r="L62" s="10"/>
    </row>
    <row r="63" spans="12:12" x14ac:dyDescent="0.25">
      <c r="L63" s="10"/>
    </row>
    <row r="64" spans="12:12" x14ac:dyDescent="0.25">
      <c r="L64" s="10"/>
    </row>
    <row r="65" spans="12:12" x14ac:dyDescent="0.25">
      <c r="L65" s="10"/>
    </row>
    <row r="66" spans="12:12" x14ac:dyDescent="0.25">
      <c r="L66" s="10"/>
    </row>
    <row r="67" spans="12:12" x14ac:dyDescent="0.25">
      <c r="L67" s="10"/>
    </row>
    <row r="68" spans="12:12" x14ac:dyDescent="0.25">
      <c r="L68" s="10"/>
    </row>
    <row r="69" spans="12:12" x14ac:dyDescent="0.25">
      <c r="L69" s="10"/>
    </row>
    <row r="70" spans="12:12" x14ac:dyDescent="0.25">
      <c r="L70" s="10"/>
    </row>
    <row r="71" spans="12:12" x14ac:dyDescent="0.25">
      <c r="L71" s="10"/>
    </row>
    <row r="72" spans="12:12" x14ac:dyDescent="0.25">
      <c r="L72" s="10"/>
    </row>
    <row r="73" spans="12:12" x14ac:dyDescent="0.25">
      <c r="L73" s="10"/>
    </row>
    <row r="74" spans="12:12" x14ac:dyDescent="0.25">
      <c r="L74" s="10"/>
    </row>
    <row r="75" spans="12:12" x14ac:dyDescent="0.25">
      <c r="L75" s="10"/>
    </row>
    <row r="76" spans="12:12" x14ac:dyDescent="0.25">
      <c r="L76" s="10"/>
    </row>
    <row r="77" spans="12:12" x14ac:dyDescent="0.25">
      <c r="L77" s="10"/>
    </row>
    <row r="78" spans="12:12" x14ac:dyDescent="0.25">
      <c r="L78" s="10"/>
    </row>
    <row r="79" spans="12:12" x14ac:dyDescent="0.25">
      <c r="L79" s="10"/>
    </row>
    <row r="80" spans="12:12" x14ac:dyDescent="0.25">
      <c r="L80" s="10"/>
    </row>
    <row r="81" spans="12:12" x14ac:dyDescent="0.25">
      <c r="L81" s="10"/>
    </row>
    <row r="82" spans="12:12" x14ac:dyDescent="0.25">
      <c r="L82" s="10"/>
    </row>
    <row r="83" spans="12:12" x14ac:dyDescent="0.25">
      <c r="L83" s="10"/>
    </row>
    <row r="84" spans="12:12" x14ac:dyDescent="0.25">
      <c r="L84" s="10"/>
    </row>
    <row r="85" spans="12:12" x14ac:dyDescent="0.25">
      <c r="L85" s="10"/>
    </row>
    <row r="86" spans="12:12" x14ac:dyDescent="0.25">
      <c r="L86" s="10"/>
    </row>
    <row r="87" spans="12:12" x14ac:dyDescent="0.25">
      <c r="L87" s="10"/>
    </row>
    <row r="88" spans="12:12" x14ac:dyDescent="0.25">
      <c r="L88" s="10"/>
    </row>
    <row r="89" spans="12:12" x14ac:dyDescent="0.25">
      <c r="L89" s="10"/>
    </row>
    <row r="90" spans="12:12" x14ac:dyDescent="0.25">
      <c r="L90" s="10"/>
    </row>
    <row r="91" spans="12:12" x14ac:dyDescent="0.25">
      <c r="L91" s="10"/>
    </row>
    <row r="92" spans="12:12" x14ac:dyDescent="0.25">
      <c r="L92" s="10"/>
    </row>
    <row r="93" spans="12:12" x14ac:dyDescent="0.25">
      <c r="L93" s="10"/>
    </row>
    <row r="94" spans="12:12" x14ac:dyDescent="0.25">
      <c r="L94" s="10"/>
    </row>
    <row r="95" spans="12:12" x14ac:dyDescent="0.25">
      <c r="L95" s="10"/>
    </row>
    <row r="96" spans="12:12" x14ac:dyDescent="0.25">
      <c r="L96" s="10"/>
    </row>
    <row r="97" spans="12:12" x14ac:dyDescent="0.25">
      <c r="L97" s="10"/>
    </row>
    <row r="98" spans="12:12" x14ac:dyDescent="0.25">
      <c r="L98" s="10"/>
    </row>
    <row r="99" spans="12:12" x14ac:dyDescent="0.25">
      <c r="L99" s="10"/>
    </row>
    <row r="100" spans="12:12" x14ac:dyDescent="0.25">
      <c r="L100" s="10"/>
    </row>
    <row r="101" spans="12:12" x14ac:dyDescent="0.25">
      <c r="L101" s="10"/>
    </row>
    <row r="102" spans="12:12" x14ac:dyDescent="0.25">
      <c r="L102" s="10"/>
    </row>
    <row r="103" spans="12:12" x14ac:dyDescent="0.25">
      <c r="L103" s="10"/>
    </row>
    <row r="104" spans="12:12" x14ac:dyDescent="0.25">
      <c r="L104" s="10"/>
    </row>
    <row r="105" spans="12:12" x14ac:dyDescent="0.25">
      <c r="L105" s="10"/>
    </row>
    <row r="106" spans="12:12" x14ac:dyDescent="0.25">
      <c r="L106" s="10"/>
    </row>
    <row r="107" spans="12:12" x14ac:dyDescent="0.25">
      <c r="L107" s="10"/>
    </row>
    <row r="108" spans="12:12" x14ac:dyDescent="0.25">
      <c r="L108" s="10"/>
    </row>
    <row r="109" spans="12:12" x14ac:dyDescent="0.25">
      <c r="L109" s="10"/>
    </row>
    <row r="110" spans="12:12" x14ac:dyDescent="0.25">
      <c r="L110" s="10"/>
    </row>
    <row r="111" spans="12:12" x14ac:dyDescent="0.25">
      <c r="L111" s="10"/>
    </row>
    <row r="112" spans="12:12" x14ac:dyDescent="0.25">
      <c r="L112" s="10"/>
    </row>
    <row r="113" spans="12:12" x14ac:dyDescent="0.25">
      <c r="L113" s="10"/>
    </row>
    <row r="114" spans="12:12" x14ac:dyDescent="0.25">
      <c r="L114" s="10"/>
    </row>
    <row r="115" spans="12:12" x14ac:dyDescent="0.25">
      <c r="L115" s="10"/>
    </row>
    <row r="116" spans="12:12" x14ac:dyDescent="0.25">
      <c r="L116" s="10"/>
    </row>
    <row r="117" spans="12:12" x14ac:dyDescent="0.25">
      <c r="L117" s="10"/>
    </row>
    <row r="118" spans="12:12" x14ac:dyDescent="0.25">
      <c r="L118" s="10"/>
    </row>
    <row r="119" spans="12:12" x14ac:dyDescent="0.25">
      <c r="L119" s="10"/>
    </row>
    <row r="120" spans="12:12" x14ac:dyDescent="0.25">
      <c r="L120" s="10"/>
    </row>
    <row r="121" spans="12:12" x14ac:dyDescent="0.25">
      <c r="L121" s="10"/>
    </row>
    <row r="122" spans="12:12" x14ac:dyDescent="0.25">
      <c r="L122" s="10"/>
    </row>
    <row r="123" spans="12:12" x14ac:dyDescent="0.25">
      <c r="L123" s="10"/>
    </row>
    <row r="124" spans="12:12" x14ac:dyDescent="0.25">
      <c r="L124" s="10"/>
    </row>
    <row r="125" spans="12:12" x14ac:dyDescent="0.25">
      <c r="L125" s="10"/>
    </row>
    <row r="126" spans="12:12" x14ac:dyDescent="0.25">
      <c r="L126" s="10"/>
    </row>
    <row r="127" spans="12:12" x14ac:dyDescent="0.25">
      <c r="L127" s="10"/>
    </row>
    <row r="128" spans="12:12" x14ac:dyDescent="0.25">
      <c r="L128" s="10"/>
    </row>
    <row r="129" spans="12:12" x14ac:dyDescent="0.25">
      <c r="L129" s="10"/>
    </row>
    <row r="130" spans="12:12" x14ac:dyDescent="0.25">
      <c r="L130" s="10"/>
    </row>
    <row r="131" spans="12:12" x14ac:dyDescent="0.25">
      <c r="L131" s="10"/>
    </row>
    <row r="132" spans="12:12" x14ac:dyDescent="0.25">
      <c r="L132" s="10"/>
    </row>
    <row r="133" spans="12:12" x14ac:dyDescent="0.25">
      <c r="L133" s="10"/>
    </row>
    <row r="134" spans="12:12" x14ac:dyDescent="0.25">
      <c r="L134" s="10"/>
    </row>
    <row r="135" spans="12:12" x14ac:dyDescent="0.25">
      <c r="L135" s="10"/>
    </row>
    <row r="136" spans="12:12" x14ac:dyDescent="0.25">
      <c r="L136" s="10"/>
    </row>
    <row r="137" spans="12:12" x14ac:dyDescent="0.25">
      <c r="L137" s="10"/>
    </row>
    <row r="138" spans="12:12" x14ac:dyDescent="0.25">
      <c r="L138" s="10"/>
    </row>
    <row r="139" spans="12:12" x14ac:dyDescent="0.25">
      <c r="L139" s="10"/>
    </row>
    <row r="140" spans="12:12" x14ac:dyDescent="0.25">
      <c r="L140" s="10"/>
    </row>
    <row r="141" spans="12:12" x14ac:dyDescent="0.25">
      <c r="L141" s="10"/>
    </row>
    <row r="142" spans="12:12" x14ac:dyDescent="0.25">
      <c r="L142" s="10"/>
    </row>
    <row r="143" spans="12:12" x14ac:dyDescent="0.25">
      <c r="L143" s="10"/>
    </row>
    <row r="144" spans="12:12" x14ac:dyDescent="0.25">
      <c r="L144" s="10"/>
    </row>
    <row r="145" spans="12:12" x14ac:dyDescent="0.25">
      <c r="L145" s="10"/>
    </row>
    <row r="146" spans="12:12" x14ac:dyDescent="0.25">
      <c r="L146" s="10"/>
    </row>
    <row r="147" spans="12:12" x14ac:dyDescent="0.25">
      <c r="L147" s="10"/>
    </row>
    <row r="148" spans="12:12" x14ac:dyDescent="0.25">
      <c r="L148" s="10"/>
    </row>
    <row r="149" spans="12:12" x14ac:dyDescent="0.25">
      <c r="L149" s="10"/>
    </row>
    <row r="150" spans="12:12" x14ac:dyDescent="0.25">
      <c r="L150" s="10"/>
    </row>
    <row r="151" spans="12:12" x14ac:dyDescent="0.25">
      <c r="L151" s="10"/>
    </row>
    <row r="152" spans="12:12" x14ac:dyDescent="0.25">
      <c r="L152" s="10"/>
    </row>
    <row r="153" spans="12:12" x14ac:dyDescent="0.25">
      <c r="L153" s="10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4" tint="-0.249977111117893"/>
  </sheetPr>
  <dimension ref="A1:O56"/>
  <sheetViews>
    <sheetView topLeftCell="B11" zoomScale="85" zoomScaleNormal="85" workbookViewId="0">
      <selection activeCell="S41" sqref="S41"/>
    </sheetView>
  </sheetViews>
  <sheetFormatPr defaultColWidth="9.140625" defaultRowHeight="15" x14ac:dyDescent="0.25"/>
  <cols>
    <col min="1" max="1" width="27" style="10" customWidth="1"/>
    <col min="2" max="6" width="16.7109375" style="10" customWidth="1"/>
    <col min="7" max="10" width="13.5703125" style="10" customWidth="1"/>
    <col min="11" max="11" width="21.140625" style="10" bestFit="1" customWidth="1"/>
    <col min="12" max="12" width="16" style="23" bestFit="1" customWidth="1"/>
    <col min="13" max="13" width="21.140625" style="10" bestFit="1" customWidth="1"/>
    <col min="14" max="16384" width="9.140625" style="10"/>
  </cols>
  <sheetData>
    <row r="1" spans="1:15" ht="21" x14ac:dyDescent="0.25">
      <c r="A1" s="3" t="s">
        <v>23</v>
      </c>
      <c r="B1" s="3"/>
      <c r="C1" s="3"/>
      <c r="D1" s="15"/>
      <c r="M1"/>
      <c r="O1"/>
    </row>
    <row r="2" spans="1:15" x14ac:dyDescent="0.25">
      <c r="M2"/>
      <c r="O2"/>
    </row>
    <row r="3" spans="1:15" ht="30" x14ac:dyDescent="0.25">
      <c r="A3" s="58" t="s">
        <v>39</v>
      </c>
      <c r="B3" s="53" t="s">
        <v>6</v>
      </c>
      <c r="C3" s="53" t="s">
        <v>43</v>
      </c>
      <c r="D3" s="53" t="s">
        <v>41</v>
      </c>
      <c r="E3" s="53" t="s">
        <v>42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O3"/>
    </row>
    <row r="4" spans="1:15" x14ac:dyDescent="0.25">
      <c r="A4" s="57">
        <v>8</v>
      </c>
      <c r="B4" s="48">
        <v>41.642339168272649</v>
      </c>
      <c r="C4" s="48">
        <v>45.756857486293079</v>
      </c>
      <c r="D4" s="48">
        <v>74.721447010322649</v>
      </c>
      <c r="E4" s="48">
        <v>52.979996806286238</v>
      </c>
      <c r="G4" s="56">
        <f>2*(B4-B$14)/(B$14+B4)</f>
        <v>-0.14246058435333983</v>
      </c>
      <c r="H4" s="56">
        <f>2*(C4-C$14)/(C$14+C4)</f>
        <v>-9.0862181746182616E-2</v>
      </c>
      <c r="I4" s="56">
        <f t="shared" ref="I4:J4" si="0">2*(D4-D$14)/(D$14+D4)</f>
        <v>0</v>
      </c>
      <c r="J4" s="56">
        <f t="shared" si="0"/>
        <v>0</v>
      </c>
      <c r="K4" s="12" t="s">
        <v>6</v>
      </c>
      <c r="M4"/>
    </row>
    <row r="5" spans="1:15" ht="15.75" thickBot="1" x14ac:dyDescent="0.3">
      <c r="A5" s="57">
        <v>9</v>
      </c>
      <c r="B5" s="48">
        <v>42.281087459663851</v>
      </c>
      <c r="C5" s="48">
        <v>46.192401516828959</v>
      </c>
      <c r="D5" s="48">
        <v>74.721447010322649</v>
      </c>
      <c r="E5" s="48">
        <v>52.979996806286238</v>
      </c>
      <c r="G5" s="56">
        <f t="shared" ref="G5:G27" si="1">2*(B5-B$14)/(B$14+B5)</f>
        <v>-0.12730743378138457</v>
      </c>
      <c r="H5" s="56">
        <f t="shared" ref="H5:H27" si="2">2*(C5-C$14)/(C$14+C5)</f>
        <v>-8.1406126657782782E-2</v>
      </c>
      <c r="I5" s="56">
        <f t="shared" ref="I5:J27" si="3">2*(D5-D$14)/(D$14+D5)</f>
        <v>0</v>
      </c>
      <c r="J5" s="56">
        <f t="shared" si="3"/>
        <v>0</v>
      </c>
      <c r="K5" s="13" t="s">
        <v>19</v>
      </c>
      <c r="L5" s="33">
        <f>INDEX(LINEST(G4:G27,A4:A27^{1,2}),1,2)</f>
        <v>1.6452240994715574E-2</v>
      </c>
    </row>
    <row r="6" spans="1:15" ht="15.75" thickBot="1" x14ac:dyDescent="0.3">
      <c r="A6" s="57">
        <v>10</v>
      </c>
      <c r="B6" s="48">
        <v>42.919833151010266</v>
      </c>
      <c r="C6" s="48">
        <v>46.627945547364845</v>
      </c>
      <c r="D6" s="48">
        <v>74.721447010322649</v>
      </c>
      <c r="E6" s="48">
        <v>52.979996806286238</v>
      </c>
      <c r="G6" s="56">
        <f t="shared" si="1"/>
        <v>-0.11236718797119483</v>
      </c>
      <c r="H6" s="56">
        <f t="shared" si="2"/>
        <v>-7.2035217692733716E-2</v>
      </c>
      <c r="I6" s="56">
        <f t="shared" si="3"/>
        <v>0</v>
      </c>
      <c r="J6" s="56">
        <f t="shared" si="3"/>
        <v>0</v>
      </c>
      <c r="K6" s="14" t="s">
        <v>18</v>
      </c>
      <c r="L6" s="33">
        <f>INDEX(LINEST(G4:G24,A4:A24^{1,2}),1,3)</f>
        <v>-0.2688460761762187</v>
      </c>
    </row>
    <row r="7" spans="1:15" x14ac:dyDescent="0.25">
      <c r="A7" s="57">
        <v>11</v>
      </c>
      <c r="B7" s="48">
        <v>43.558576242311851</v>
      </c>
      <c r="C7" s="48">
        <v>47.063489577900725</v>
      </c>
      <c r="D7" s="48">
        <v>74.721447010322649</v>
      </c>
      <c r="E7" s="48">
        <v>52.979996806286238</v>
      </c>
      <c r="G7" s="56">
        <f t="shared" si="1"/>
        <v>-9.7635391194071747E-2</v>
      </c>
      <c r="H7" s="56">
        <f t="shared" si="2"/>
        <v>-6.2748309970605556E-2</v>
      </c>
      <c r="I7" s="56">
        <f t="shared" si="3"/>
        <v>0</v>
      </c>
      <c r="J7" s="56">
        <f t="shared" si="3"/>
        <v>0</v>
      </c>
    </row>
    <row r="8" spans="1:15" x14ac:dyDescent="0.25">
      <c r="A8" s="57">
        <v>12</v>
      </c>
      <c r="B8" s="48">
        <v>44.197316733568634</v>
      </c>
      <c r="C8" s="48">
        <v>47.499033608436577</v>
      </c>
      <c r="D8" s="48">
        <v>74.721447010322649</v>
      </c>
      <c r="E8" s="48">
        <v>52.979996806286238</v>
      </c>
      <c r="G8" s="56">
        <f t="shared" si="1"/>
        <v>-8.310771119422436E-2</v>
      </c>
      <c r="H8" s="56">
        <f t="shared" si="2"/>
        <v>-5.3544279044900979E-2</v>
      </c>
      <c r="I8" s="56">
        <f t="shared" si="3"/>
        <v>0</v>
      </c>
      <c r="J8" s="56">
        <f t="shared" si="3"/>
        <v>0</v>
      </c>
    </row>
    <row r="9" spans="1:15" x14ac:dyDescent="0.25">
      <c r="A9" s="57">
        <v>13</v>
      </c>
      <c r="B9" s="48">
        <v>44.836054624780594</v>
      </c>
      <c r="C9" s="48">
        <v>47.934577638972492</v>
      </c>
      <c r="D9" s="48">
        <v>74.721447010322649</v>
      </c>
      <c r="E9" s="48">
        <v>52.979996806286238</v>
      </c>
      <c r="G9" s="56">
        <f t="shared" si="1"/>
        <v>-6.8779934941243737E-2</v>
      </c>
      <c r="H9" s="56">
        <f t="shared" si="2"/>
        <v>-4.442202044919439E-2</v>
      </c>
      <c r="I9" s="56">
        <f t="shared" si="3"/>
        <v>0</v>
      </c>
      <c r="J9" s="56">
        <f t="shared" si="3"/>
        <v>0</v>
      </c>
      <c r="K9" s="12" t="s">
        <v>28</v>
      </c>
    </row>
    <row r="10" spans="1:15" ht="15.75" thickBot="1" x14ac:dyDescent="0.3">
      <c r="A10" s="57">
        <v>14</v>
      </c>
      <c r="B10" s="48">
        <v>45.474789915947781</v>
      </c>
      <c r="C10" s="48">
        <v>48.370121669508386</v>
      </c>
      <c r="D10" s="48">
        <v>74.721447010322649</v>
      </c>
      <c r="E10" s="48">
        <v>52.979996806286238</v>
      </c>
      <c r="G10" s="56">
        <f t="shared" si="1"/>
        <v>-5.4647964556713932E-2</v>
      </c>
      <c r="H10" s="56">
        <f t="shared" si="2"/>
        <v>-3.5380449255323083E-2</v>
      </c>
      <c r="I10" s="56">
        <f t="shared" si="3"/>
        <v>0</v>
      </c>
      <c r="J10" s="56">
        <f t="shared" si="3"/>
        <v>0</v>
      </c>
      <c r="K10" s="13" t="s">
        <v>19</v>
      </c>
      <c r="L10" s="33">
        <f>INDEX(LINEST(H4:H27,A4:A27^{1,2}),1,2)</f>
        <v>1.0040833508512583E-2</v>
      </c>
    </row>
    <row r="11" spans="1:15" ht="15.75" thickBot="1" x14ac:dyDescent="0.3">
      <c r="A11" s="57">
        <v>15</v>
      </c>
      <c r="B11" s="48">
        <v>46.113522607070124</v>
      </c>
      <c r="C11" s="48">
        <v>48.805665700044244</v>
      </c>
      <c r="D11" s="48">
        <v>74.721447010322649</v>
      </c>
      <c r="E11" s="48">
        <v>52.979996806286238</v>
      </c>
      <c r="G11" s="56">
        <f t="shared" si="1"/>
        <v>-4.0707813406699239E-2</v>
      </c>
      <c r="H11" s="56">
        <f t="shared" si="2"/>
        <v>-2.641849964323904E-2</v>
      </c>
      <c r="I11" s="56">
        <f t="shared" si="3"/>
        <v>0</v>
      </c>
      <c r="J11" s="56">
        <f t="shared" si="3"/>
        <v>0</v>
      </c>
      <c r="K11" s="14" t="s">
        <v>18</v>
      </c>
      <c r="L11" s="33">
        <f>INDEX(LINEST(H4:H27,A4:A27^{1,2}),1,3)</f>
        <v>-0.16872544216890883</v>
      </c>
    </row>
    <row r="12" spans="1:15" x14ac:dyDescent="0.25">
      <c r="A12" s="57">
        <v>16</v>
      </c>
      <c r="B12" s="48">
        <v>46.752252698147714</v>
      </c>
      <c r="C12" s="48">
        <v>49.241209730580131</v>
      </c>
      <c r="D12" s="48">
        <v>74.721447010322649</v>
      </c>
      <c r="E12" s="48">
        <v>52.979996806286238</v>
      </c>
      <c r="G12" s="56">
        <f t="shared" si="1"/>
        <v>-2.6955602352263582E-2</v>
      </c>
      <c r="H12" s="56">
        <f t="shared" si="2"/>
        <v>-1.7535124482179875E-2</v>
      </c>
      <c r="I12" s="56">
        <f t="shared" si="3"/>
        <v>0</v>
      </c>
      <c r="J12" s="56">
        <f t="shared" si="3"/>
        <v>0</v>
      </c>
    </row>
    <row r="13" spans="1:15" x14ac:dyDescent="0.25">
      <c r="A13" s="57">
        <v>17</v>
      </c>
      <c r="B13" s="48">
        <v>47.390980189180446</v>
      </c>
      <c r="C13" s="48">
        <v>49.676753761116018</v>
      </c>
      <c r="D13" s="48">
        <v>74.721447010322649</v>
      </c>
      <c r="E13" s="48">
        <v>52.979996806286238</v>
      </c>
      <c r="G13" s="56">
        <f t="shared" si="1"/>
        <v>-1.3387556150639019E-2</v>
      </c>
      <c r="H13" s="56">
        <f t="shared" si="2"/>
        <v>-8.7292949228115757E-3</v>
      </c>
      <c r="I13" s="56">
        <f t="shared" si="3"/>
        <v>0</v>
      </c>
      <c r="J13" s="56">
        <f t="shared" si="3"/>
        <v>0</v>
      </c>
    </row>
    <row r="14" spans="1:15" x14ac:dyDescent="0.25">
      <c r="A14" s="57">
        <v>18</v>
      </c>
      <c r="B14" s="48">
        <v>48.029705080168377</v>
      </c>
      <c r="C14" s="48">
        <v>50.112297791651898</v>
      </c>
      <c r="D14" s="48">
        <v>74.721447010322649</v>
      </c>
      <c r="E14" s="48">
        <v>52.979996806286238</v>
      </c>
      <c r="G14" s="56">
        <f t="shared" si="1"/>
        <v>0</v>
      </c>
      <c r="H14" s="56">
        <f t="shared" si="2"/>
        <v>0</v>
      </c>
      <c r="I14" s="56">
        <f t="shared" si="3"/>
        <v>0</v>
      </c>
      <c r="J14" s="56">
        <f t="shared" si="3"/>
        <v>0</v>
      </c>
      <c r="L14" s="10"/>
    </row>
    <row r="15" spans="1:15" x14ac:dyDescent="0.25">
      <c r="A15" s="57">
        <v>19</v>
      </c>
      <c r="B15" s="48">
        <v>48.668427371111541</v>
      </c>
      <c r="C15" s="48">
        <v>50.547841822187799</v>
      </c>
      <c r="D15" s="48">
        <v>74.721447010322649</v>
      </c>
      <c r="E15" s="48">
        <v>52.979996806286238</v>
      </c>
      <c r="G15" s="56">
        <f t="shared" si="1"/>
        <v>1.3210643778771552E-2</v>
      </c>
      <c r="H15" s="56">
        <f t="shared" si="2"/>
        <v>8.6537537541030475E-3</v>
      </c>
      <c r="I15" s="56">
        <f t="shared" si="3"/>
        <v>0</v>
      </c>
      <c r="J15" s="56">
        <f t="shared" si="3"/>
        <v>0</v>
      </c>
      <c r="L15" s="10"/>
    </row>
    <row r="16" spans="1:15" x14ac:dyDescent="0.25">
      <c r="A16" s="57">
        <v>20</v>
      </c>
      <c r="B16" s="48">
        <v>49.30714706200984</v>
      </c>
      <c r="C16" s="48">
        <v>50.983385852723664</v>
      </c>
      <c r="D16" s="48">
        <v>74.721447010322649</v>
      </c>
      <c r="E16" s="48">
        <v>52.979996806286238</v>
      </c>
      <c r="G16" s="56">
        <f t="shared" si="1"/>
        <v>2.6247858929637994E-2</v>
      </c>
      <c r="H16" s="56">
        <f t="shared" si="2"/>
        <v>1.7232942686969593E-2</v>
      </c>
      <c r="I16" s="56">
        <f t="shared" si="3"/>
        <v>0</v>
      </c>
      <c r="J16" s="56">
        <f t="shared" si="3"/>
        <v>0</v>
      </c>
      <c r="L16" s="10"/>
    </row>
    <row r="17" spans="1:12" x14ac:dyDescent="0.25">
      <c r="A17" s="57">
        <v>21</v>
      </c>
      <c r="B17" s="48">
        <v>49.945864152863386</v>
      </c>
      <c r="C17" s="48">
        <v>51.418929883259544</v>
      </c>
      <c r="D17" s="48">
        <v>74.721447010322649</v>
      </c>
      <c r="E17" s="48">
        <v>52.979996806286238</v>
      </c>
      <c r="G17" s="56">
        <f t="shared" si="1"/>
        <v>3.9115038324247675E-2</v>
      </c>
      <c r="H17" s="56">
        <f t="shared" si="2"/>
        <v>2.5738526392910303E-2</v>
      </c>
      <c r="I17" s="56">
        <f t="shared" si="3"/>
        <v>0</v>
      </c>
      <c r="J17" s="56">
        <f t="shared" si="3"/>
        <v>0</v>
      </c>
      <c r="L17" s="10"/>
    </row>
    <row r="18" spans="1:12" x14ac:dyDescent="0.25">
      <c r="A18" s="57">
        <v>22</v>
      </c>
      <c r="B18" s="48">
        <v>50.584578643672117</v>
      </c>
      <c r="C18" s="48">
        <v>51.854473913795424</v>
      </c>
      <c r="D18" s="48">
        <v>74.721447010322649</v>
      </c>
      <c r="E18" s="48">
        <v>52.979996806286238</v>
      </c>
      <c r="G18" s="56">
        <f t="shared" si="1"/>
        <v>5.1815486905698371E-2</v>
      </c>
      <c r="H18" s="56">
        <f t="shared" si="2"/>
        <v>3.4171448070871011E-2</v>
      </c>
      <c r="I18" s="56">
        <f t="shared" si="3"/>
        <v>0</v>
      </c>
      <c r="J18" s="56">
        <f t="shared" si="3"/>
        <v>0</v>
      </c>
      <c r="L18" s="10"/>
    </row>
    <row r="19" spans="1:12" x14ac:dyDescent="0.25">
      <c r="A19" s="57">
        <v>23</v>
      </c>
      <c r="B19" s="48">
        <v>51.223290534436018</v>
      </c>
      <c r="C19" s="48">
        <v>52.290017944331304</v>
      </c>
      <c r="D19" s="48">
        <v>74.721447010322649</v>
      </c>
      <c r="E19" s="48">
        <v>52.979996806286238</v>
      </c>
      <c r="G19" s="56">
        <f t="shared" si="1"/>
        <v>6.4352424518615267E-2</v>
      </c>
      <c r="H19" s="56">
        <f t="shared" si="2"/>
        <v>4.2532634873103284E-2</v>
      </c>
      <c r="I19" s="56">
        <f t="shared" si="3"/>
        <v>0</v>
      </c>
      <c r="J19" s="56">
        <f t="shared" si="3"/>
        <v>0</v>
      </c>
      <c r="K19" s="30"/>
    </row>
    <row r="20" spans="1:12" x14ac:dyDescent="0.25">
      <c r="A20" s="57">
        <v>24</v>
      </c>
      <c r="B20" s="48">
        <v>51.861999825155102</v>
      </c>
      <c r="C20" s="48">
        <v>52.725561974867169</v>
      </c>
      <c r="D20" s="48">
        <v>74.721447010322649</v>
      </c>
      <c r="E20" s="48">
        <v>52.979996806286238</v>
      </c>
      <c r="G20" s="56">
        <f t="shared" si="1"/>
        <v>7.6728988630616377E-2</v>
      </c>
      <c r="H20" s="56">
        <f t="shared" si="2"/>
        <v>5.0822998244972654E-2</v>
      </c>
      <c r="I20" s="56">
        <f t="shared" si="3"/>
        <v>0</v>
      </c>
      <c r="J20" s="56">
        <f t="shared" si="3"/>
        <v>0</v>
      </c>
      <c r="K20" s="30"/>
    </row>
    <row r="21" spans="1:12" x14ac:dyDescent="0.25">
      <c r="A21" s="57">
        <v>25</v>
      </c>
      <c r="B21" s="48">
        <v>52.500706515829414</v>
      </c>
      <c r="C21" s="48">
        <v>53.161106005403056</v>
      </c>
      <c r="D21" s="48">
        <v>74.721447010322649</v>
      </c>
      <c r="E21" s="48">
        <v>52.979996806286238</v>
      </c>
      <c r="G21" s="56">
        <f t="shared" si="1"/>
        <v>8.8948236950002341E-2</v>
      </c>
      <c r="H21" s="56">
        <f t="shared" si="2"/>
        <v>5.9043434256170049E-2</v>
      </c>
      <c r="I21" s="56">
        <f t="shared" si="3"/>
        <v>0</v>
      </c>
      <c r="J21" s="56">
        <f t="shared" si="3"/>
        <v>0</v>
      </c>
      <c r="K21" s="30"/>
    </row>
    <row r="22" spans="1:12" x14ac:dyDescent="0.25">
      <c r="A22" s="57">
        <v>26</v>
      </c>
      <c r="B22" s="48">
        <v>53.139410606458917</v>
      </c>
      <c r="C22" s="48">
        <v>53.59665003593895</v>
      </c>
      <c r="D22" s="48">
        <v>74.721447010322649</v>
      </c>
      <c r="E22" s="48">
        <v>52.979996806286238</v>
      </c>
      <c r="G22" s="56">
        <f t="shared" si="1"/>
        <v>0.10101314994425616</v>
      </c>
      <c r="H22" s="56">
        <f t="shared" si="2"/>
        <v>6.7194823923574148E-2</v>
      </c>
      <c r="I22" s="56">
        <f t="shared" si="3"/>
        <v>0</v>
      </c>
      <c r="J22" s="56">
        <f t="shared" si="3"/>
        <v>0</v>
      </c>
      <c r="K22" s="30"/>
    </row>
    <row r="23" spans="1:12" x14ac:dyDescent="0.25">
      <c r="A23" s="57">
        <v>27</v>
      </c>
      <c r="B23" s="48">
        <v>53.778112097043604</v>
      </c>
      <c r="C23" s="48">
        <v>54.032194066474815</v>
      </c>
      <c r="D23" s="48">
        <v>74.721447010322649</v>
      </c>
      <c r="E23" s="48">
        <v>52.979996806286238</v>
      </c>
      <c r="G23" s="56">
        <f t="shared" si="1"/>
        <v>0.11292663326371591</v>
      </c>
      <c r="H23" s="56">
        <f t="shared" si="2"/>
        <v>7.5278033526014781E-2</v>
      </c>
      <c r="I23" s="56">
        <f t="shared" si="3"/>
        <v>0</v>
      </c>
      <c r="J23" s="56">
        <f t="shared" si="3"/>
        <v>0</v>
      </c>
      <c r="K23" s="30"/>
    </row>
    <row r="24" spans="1:12" x14ac:dyDescent="0.25">
      <c r="A24" s="57">
        <v>28</v>
      </c>
      <c r="B24" s="48">
        <v>54.416810987583482</v>
      </c>
      <c r="C24" s="48">
        <v>54.467738097010709</v>
      </c>
      <c r="D24" s="48">
        <v>74.721447010322649</v>
      </c>
      <c r="E24" s="48">
        <v>52.979996806286238</v>
      </c>
      <c r="G24" s="56">
        <f t="shared" si="1"/>
        <v>0.1246915200745541</v>
      </c>
      <c r="H24" s="56">
        <f t="shared" si="2"/>
        <v>8.329391491117244E-2</v>
      </c>
      <c r="I24" s="56">
        <f t="shared" si="3"/>
        <v>0</v>
      </c>
      <c r="J24" s="56">
        <f t="shared" si="3"/>
        <v>0</v>
      </c>
      <c r="K24" s="30"/>
    </row>
    <row r="25" spans="1:12" x14ac:dyDescent="0.25">
      <c r="A25" s="57">
        <v>29</v>
      </c>
      <c r="B25" s="48">
        <v>55.055507278078558</v>
      </c>
      <c r="C25" s="48">
        <v>54.903282127546603</v>
      </c>
      <c r="D25" s="48">
        <v>74.721447010322649</v>
      </c>
      <c r="E25" s="48">
        <v>52.979996806286238</v>
      </c>
      <c r="G25" s="56">
        <f t="shared" si="1"/>
        <v>0.13631057330500052</v>
      </c>
      <c r="H25" s="56">
        <f t="shared" si="2"/>
        <v>9.1243305794835458E-2</v>
      </c>
      <c r="I25" s="56">
        <f t="shared" si="3"/>
        <v>0</v>
      </c>
      <c r="J25" s="56">
        <f t="shared" si="3"/>
        <v>0</v>
      </c>
      <c r="K25" s="30"/>
    </row>
    <row r="26" spans="1:12" x14ac:dyDescent="0.25">
      <c r="A26" s="57">
        <v>30</v>
      </c>
      <c r="B26" s="48">
        <v>55.694200968528826</v>
      </c>
      <c r="C26" s="48">
        <v>55.338826158082497</v>
      </c>
      <c r="D26" s="48">
        <v>74.721447010322649</v>
      </c>
      <c r="E26" s="48">
        <v>52.979996806286238</v>
      </c>
      <c r="G26" s="56">
        <f t="shared" si="1"/>
        <v>0.14778648780854925</v>
      </c>
      <c r="H26" s="56">
        <f t="shared" si="2"/>
        <v>9.9127030052746326E-2</v>
      </c>
      <c r="I26" s="56">
        <f t="shared" si="3"/>
        <v>0</v>
      </c>
      <c r="J26" s="56">
        <f t="shared" si="3"/>
        <v>0</v>
      </c>
    </row>
    <row r="27" spans="1:12" x14ac:dyDescent="0.25">
      <c r="A27" s="57">
        <v>31</v>
      </c>
      <c r="B27" s="48">
        <v>56.332892058934284</v>
      </c>
      <c r="C27" s="48">
        <v>55.774370188618356</v>
      </c>
      <c r="D27" s="48">
        <v>74.721447010322649</v>
      </c>
      <c r="E27" s="48">
        <v>52.979996806286238</v>
      </c>
      <c r="G27" s="56">
        <f t="shared" si="1"/>
        <v>0.15912189244770841</v>
      </c>
      <c r="H27" s="56">
        <f t="shared" si="2"/>
        <v>0.10694589800524208</v>
      </c>
      <c r="I27" s="56">
        <f t="shared" si="3"/>
        <v>0</v>
      </c>
      <c r="J27" s="56">
        <f t="shared" si="3"/>
        <v>0</v>
      </c>
    </row>
    <row r="30" spans="1:12" x14ac:dyDescent="0.25">
      <c r="A30" s="53" t="s">
        <v>44</v>
      </c>
      <c r="B30" s="53" t="s">
        <v>6</v>
      </c>
      <c r="C30" s="53" t="s">
        <v>43</v>
      </c>
      <c r="D30" s="53" t="s">
        <v>41</v>
      </c>
      <c r="E30" s="53" t="s">
        <v>42</v>
      </c>
    </row>
    <row r="31" spans="1:12" x14ac:dyDescent="0.25">
      <c r="A31" s="57">
        <f>(100/A4)^2</f>
        <v>156.25</v>
      </c>
      <c r="B31" s="56">
        <f>G4</f>
        <v>-0.14246058435333983</v>
      </c>
      <c r="C31" s="56">
        <f t="shared" ref="C31:E31" si="4">H4</f>
        <v>-9.0862181746182616E-2</v>
      </c>
      <c r="D31" s="56">
        <f t="shared" si="4"/>
        <v>0</v>
      </c>
      <c r="E31" s="56">
        <f t="shared" si="4"/>
        <v>0</v>
      </c>
    </row>
    <row r="32" spans="1:12" x14ac:dyDescent="0.25">
      <c r="A32" s="57">
        <f t="shared" ref="A32:A54" si="5">(100/A5)^2</f>
        <v>123.45679012345678</v>
      </c>
      <c r="B32" s="56">
        <f t="shared" ref="B32:B54" si="6">G5</f>
        <v>-0.12730743378138457</v>
      </c>
      <c r="C32" s="56">
        <f t="shared" ref="C32:C54" si="7">H5</f>
        <v>-8.1406126657782782E-2</v>
      </c>
      <c r="D32" s="56">
        <f t="shared" ref="D32:D54" si="8">I5</f>
        <v>0</v>
      </c>
      <c r="E32" s="56">
        <f t="shared" ref="E32:E54" si="9">J5</f>
        <v>0</v>
      </c>
    </row>
    <row r="33" spans="1:5" x14ac:dyDescent="0.25">
      <c r="A33" s="57">
        <f t="shared" si="5"/>
        <v>100</v>
      </c>
      <c r="B33" s="56">
        <f t="shared" si="6"/>
        <v>-0.11236718797119483</v>
      </c>
      <c r="C33" s="56">
        <f t="shared" si="7"/>
        <v>-7.2035217692733716E-2</v>
      </c>
      <c r="D33" s="56">
        <f t="shared" si="8"/>
        <v>0</v>
      </c>
      <c r="E33" s="56">
        <f t="shared" si="9"/>
        <v>0</v>
      </c>
    </row>
    <row r="34" spans="1:5" x14ac:dyDescent="0.25">
      <c r="A34" s="57">
        <f t="shared" si="5"/>
        <v>82.644628099173573</v>
      </c>
      <c r="B34" s="56">
        <f t="shared" si="6"/>
        <v>-9.7635391194071747E-2</v>
      </c>
      <c r="C34" s="56">
        <f t="shared" si="7"/>
        <v>-6.2748309970605556E-2</v>
      </c>
      <c r="D34" s="56">
        <f t="shared" si="8"/>
        <v>0</v>
      </c>
      <c r="E34" s="56">
        <f t="shared" si="9"/>
        <v>0</v>
      </c>
    </row>
    <row r="35" spans="1:5" x14ac:dyDescent="0.25">
      <c r="A35" s="57">
        <f t="shared" si="5"/>
        <v>69.444444444444457</v>
      </c>
      <c r="B35" s="56">
        <f t="shared" si="6"/>
        <v>-8.310771119422436E-2</v>
      </c>
      <c r="C35" s="56">
        <f t="shared" si="7"/>
        <v>-5.3544279044900979E-2</v>
      </c>
      <c r="D35" s="56">
        <f t="shared" si="8"/>
        <v>0</v>
      </c>
      <c r="E35" s="56">
        <f t="shared" si="9"/>
        <v>0</v>
      </c>
    </row>
    <row r="36" spans="1:5" x14ac:dyDescent="0.25">
      <c r="A36" s="57">
        <f t="shared" si="5"/>
        <v>59.171597633136095</v>
      </c>
      <c r="B36" s="56">
        <f t="shared" si="6"/>
        <v>-6.8779934941243737E-2</v>
      </c>
      <c r="C36" s="56">
        <f t="shared" si="7"/>
        <v>-4.442202044919439E-2</v>
      </c>
      <c r="D36" s="56">
        <f t="shared" si="8"/>
        <v>0</v>
      </c>
      <c r="E36" s="56">
        <f t="shared" si="9"/>
        <v>0</v>
      </c>
    </row>
    <row r="37" spans="1:5" x14ac:dyDescent="0.25">
      <c r="A37" s="57">
        <f t="shared" si="5"/>
        <v>51.020408163265309</v>
      </c>
      <c r="B37" s="56">
        <f t="shared" si="6"/>
        <v>-5.4647964556713932E-2</v>
      </c>
      <c r="C37" s="56">
        <f t="shared" si="7"/>
        <v>-3.5380449255323083E-2</v>
      </c>
      <c r="D37" s="56">
        <f t="shared" si="8"/>
        <v>0</v>
      </c>
      <c r="E37" s="56">
        <f t="shared" si="9"/>
        <v>0</v>
      </c>
    </row>
    <row r="38" spans="1:5" x14ac:dyDescent="0.25">
      <c r="A38" s="57">
        <f t="shared" si="5"/>
        <v>44.44444444444445</v>
      </c>
      <c r="B38" s="56">
        <f t="shared" si="6"/>
        <v>-4.0707813406699239E-2</v>
      </c>
      <c r="C38" s="56">
        <f t="shared" si="7"/>
        <v>-2.641849964323904E-2</v>
      </c>
      <c r="D38" s="56">
        <f t="shared" si="8"/>
        <v>0</v>
      </c>
      <c r="E38" s="56">
        <f t="shared" si="9"/>
        <v>0</v>
      </c>
    </row>
    <row r="39" spans="1:5" x14ac:dyDescent="0.25">
      <c r="A39" s="57">
        <f t="shared" si="5"/>
        <v>39.0625</v>
      </c>
      <c r="B39" s="56">
        <f t="shared" si="6"/>
        <v>-2.6955602352263582E-2</v>
      </c>
      <c r="C39" s="56">
        <f t="shared" si="7"/>
        <v>-1.7535124482179875E-2</v>
      </c>
      <c r="D39" s="56">
        <f t="shared" si="8"/>
        <v>0</v>
      </c>
      <c r="E39" s="56">
        <f t="shared" si="9"/>
        <v>0</v>
      </c>
    </row>
    <row r="40" spans="1:5" x14ac:dyDescent="0.25">
      <c r="A40" s="57">
        <f t="shared" si="5"/>
        <v>34.602076124567482</v>
      </c>
      <c r="B40" s="56">
        <f t="shared" si="6"/>
        <v>-1.3387556150639019E-2</v>
      </c>
      <c r="C40" s="56">
        <f t="shared" si="7"/>
        <v>-8.7292949228115757E-3</v>
      </c>
      <c r="D40" s="56">
        <f t="shared" si="8"/>
        <v>0</v>
      </c>
      <c r="E40" s="56">
        <f t="shared" si="9"/>
        <v>0</v>
      </c>
    </row>
    <row r="41" spans="1:5" x14ac:dyDescent="0.25">
      <c r="A41" s="57">
        <f t="shared" si="5"/>
        <v>30.864197530864196</v>
      </c>
      <c r="B41" s="56">
        <f t="shared" si="6"/>
        <v>0</v>
      </c>
      <c r="C41" s="56">
        <f t="shared" si="7"/>
        <v>0</v>
      </c>
      <c r="D41" s="56">
        <f t="shared" si="8"/>
        <v>0</v>
      </c>
      <c r="E41" s="56">
        <f t="shared" si="9"/>
        <v>0</v>
      </c>
    </row>
    <row r="42" spans="1:5" x14ac:dyDescent="0.25">
      <c r="A42" s="57">
        <f t="shared" si="5"/>
        <v>27.700831024930753</v>
      </c>
      <c r="B42" s="56">
        <f t="shared" si="6"/>
        <v>1.3210643778771552E-2</v>
      </c>
      <c r="C42" s="56">
        <f t="shared" si="7"/>
        <v>8.6537537541030475E-3</v>
      </c>
      <c r="D42" s="56">
        <f t="shared" si="8"/>
        <v>0</v>
      </c>
      <c r="E42" s="56">
        <f t="shared" si="9"/>
        <v>0</v>
      </c>
    </row>
    <row r="43" spans="1:5" x14ac:dyDescent="0.25">
      <c r="A43" s="57">
        <f t="shared" si="5"/>
        <v>25</v>
      </c>
      <c r="B43" s="56">
        <f t="shared" si="6"/>
        <v>2.6247858929637994E-2</v>
      </c>
      <c r="C43" s="56">
        <f t="shared" si="7"/>
        <v>1.7232942686969593E-2</v>
      </c>
      <c r="D43" s="56">
        <f t="shared" si="8"/>
        <v>0</v>
      </c>
      <c r="E43" s="56">
        <f t="shared" si="9"/>
        <v>0</v>
      </c>
    </row>
    <row r="44" spans="1:5" x14ac:dyDescent="0.25">
      <c r="A44" s="57">
        <f t="shared" si="5"/>
        <v>22.675736961451246</v>
      </c>
      <c r="B44" s="56">
        <f t="shared" si="6"/>
        <v>3.9115038324247675E-2</v>
      </c>
      <c r="C44" s="56">
        <f t="shared" si="7"/>
        <v>2.5738526392910303E-2</v>
      </c>
      <c r="D44" s="56">
        <f t="shared" si="8"/>
        <v>0</v>
      </c>
      <c r="E44" s="56">
        <f t="shared" si="9"/>
        <v>0</v>
      </c>
    </row>
    <row r="45" spans="1:5" x14ac:dyDescent="0.25">
      <c r="A45" s="57">
        <f t="shared" si="5"/>
        <v>20.661157024793393</v>
      </c>
      <c r="B45" s="56">
        <f t="shared" si="6"/>
        <v>5.1815486905698371E-2</v>
      </c>
      <c r="C45" s="56">
        <f t="shared" si="7"/>
        <v>3.4171448070871011E-2</v>
      </c>
      <c r="D45" s="56">
        <f t="shared" si="8"/>
        <v>0</v>
      </c>
      <c r="E45" s="56">
        <f t="shared" si="9"/>
        <v>0</v>
      </c>
    </row>
    <row r="46" spans="1:5" x14ac:dyDescent="0.25">
      <c r="A46" s="57">
        <f t="shared" si="5"/>
        <v>18.903591682419659</v>
      </c>
      <c r="B46" s="56">
        <f t="shared" si="6"/>
        <v>6.4352424518615267E-2</v>
      </c>
      <c r="C46" s="56">
        <f t="shared" si="7"/>
        <v>4.2532634873103284E-2</v>
      </c>
      <c r="D46" s="56">
        <f t="shared" si="8"/>
        <v>0</v>
      </c>
      <c r="E46" s="56">
        <f t="shared" si="9"/>
        <v>0</v>
      </c>
    </row>
    <row r="47" spans="1:5" x14ac:dyDescent="0.25">
      <c r="A47" s="57">
        <f t="shared" si="5"/>
        <v>17.361111111111114</v>
      </c>
      <c r="B47" s="56">
        <f t="shared" si="6"/>
        <v>7.6728988630616377E-2</v>
      </c>
      <c r="C47" s="56">
        <f t="shared" si="7"/>
        <v>5.0822998244972654E-2</v>
      </c>
      <c r="D47" s="56">
        <f t="shared" si="8"/>
        <v>0</v>
      </c>
      <c r="E47" s="56">
        <f t="shared" si="9"/>
        <v>0</v>
      </c>
    </row>
    <row r="48" spans="1:5" x14ac:dyDescent="0.25">
      <c r="A48" s="57">
        <f t="shared" si="5"/>
        <v>16</v>
      </c>
      <c r="B48" s="56">
        <f t="shared" si="6"/>
        <v>8.8948236950002341E-2</v>
      </c>
      <c r="C48" s="56">
        <f t="shared" si="7"/>
        <v>5.9043434256170049E-2</v>
      </c>
      <c r="D48" s="56">
        <f t="shared" si="8"/>
        <v>0</v>
      </c>
      <c r="E48" s="56">
        <f t="shared" si="9"/>
        <v>0</v>
      </c>
    </row>
    <row r="49" spans="1:5" x14ac:dyDescent="0.25">
      <c r="A49" s="57">
        <f t="shared" si="5"/>
        <v>14.792899408284024</v>
      </c>
      <c r="B49" s="56">
        <f t="shared" si="6"/>
        <v>0.10101314994425616</v>
      </c>
      <c r="C49" s="56">
        <f t="shared" si="7"/>
        <v>6.7194823923574148E-2</v>
      </c>
      <c r="D49" s="56">
        <f t="shared" si="8"/>
        <v>0</v>
      </c>
      <c r="E49" s="56">
        <f t="shared" si="9"/>
        <v>0</v>
      </c>
    </row>
    <row r="50" spans="1:5" x14ac:dyDescent="0.25">
      <c r="A50" s="57">
        <f t="shared" si="5"/>
        <v>13.717421124828533</v>
      </c>
      <c r="B50" s="56">
        <f t="shared" si="6"/>
        <v>0.11292663326371591</v>
      </c>
      <c r="C50" s="56">
        <f t="shared" si="7"/>
        <v>7.5278033526014781E-2</v>
      </c>
      <c r="D50" s="56">
        <f t="shared" si="8"/>
        <v>0</v>
      </c>
      <c r="E50" s="56">
        <f t="shared" si="9"/>
        <v>0</v>
      </c>
    </row>
    <row r="51" spans="1:5" x14ac:dyDescent="0.25">
      <c r="A51" s="57">
        <f t="shared" si="5"/>
        <v>12.755102040816327</v>
      </c>
      <c r="B51" s="56">
        <f t="shared" si="6"/>
        <v>0.1246915200745541</v>
      </c>
      <c r="C51" s="56">
        <f t="shared" si="7"/>
        <v>8.329391491117244E-2</v>
      </c>
      <c r="D51" s="56">
        <f t="shared" si="8"/>
        <v>0</v>
      </c>
      <c r="E51" s="56">
        <f t="shared" si="9"/>
        <v>0</v>
      </c>
    </row>
    <row r="52" spans="1:5" x14ac:dyDescent="0.25">
      <c r="A52" s="57">
        <f t="shared" si="5"/>
        <v>11.890606420927465</v>
      </c>
      <c r="B52" s="56">
        <f t="shared" si="6"/>
        <v>0.13631057330500052</v>
      </c>
      <c r="C52" s="56">
        <f t="shared" si="7"/>
        <v>9.1243305794835458E-2</v>
      </c>
      <c r="D52" s="56">
        <f t="shared" si="8"/>
        <v>0</v>
      </c>
      <c r="E52" s="56">
        <f t="shared" si="9"/>
        <v>0</v>
      </c>
    </row>
    <row r="53" spans="1:5" x14ac:dyDescent="0.25">
      <c r="A53" s="57">
        <f t="shared" si="5"/>
        <v>11.111111111111112</v>
      </c>
      <c r="B53" s="56">
        <f t="shared" si="6"/>
        <v>0.14778648780854925</v>
      </c>
      <c r="C53" s="56">
        <f t="shared" si="7"/>
        <v>9.9127030052746326E-2</v>
      </c>
      <c r="D53" s="56">
        <f t="shared" si="8"/>
        <v>0</v>
      </c>
      <c r="E53" s="56">
        <f t="shared" si="9"/>
        <v>0</v>
      </c>
    </row>
    <row r="54" spans="1:5" x14ac:dyDescent="0.25">
      <c r="A54" s="57">
        <f t="shared" si="5"/>
        <v>10.405827263267428</v>
      </c>
      <c r="B54" s="56">
        <f t="shared" si="6"/>
        <v>0.15912189244770841</v>
      </c>
      <c r="C54" s="56">
        <f t="shared" si="7"/>
        <v>0.10694589800524208</v>
      </c>
      <c r="D54" s="56">
        <f t="shared" si="8"/>
        <v>0</v>
      </c>
      <c r="E54" s="56">
        <f t="shared" si="9"/>
        <v>0</v>
      </c>
    </row>
    <row r="55" spans="1:5" x14ac:dyDescent="0.25">
      <c r="A55" s="46"/>
    </row>
    <row r="56" spans="1:5" x14ac:dyDescent="0.25">
      <c r="A56" s="46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4" tint="-0.249977111117893"/>
  </sheetPr>
  <dimension ref="A1:O24"/>
  <sheetViews>
    <sheetView topLeftCell="B1" zoomScale="85" zoomScaleNormal="85" workbookViewId="0">
      <selection activeCell="T28" sqref="T28"/>
    </sheetView>
  </sheetViews>
  <sheetFormatPr defaultColWidth="9.140625" defaultRowHeight="15" x14ac:dyDescent="0.25"/>
  <cols>
    <col min="1" max="1" width="24.85546875" style="10" customWidth="1"/>
    <col min="2" max="7" width="12.5703125" style="10" customWidth="1"/>
    <col min="8" max="8" width="13.42578125" style="10" bestFit="1" customWidth="1"/>
    <col min="9" max="9" width="13.42578125" style="10" customWidth="1"/>
    <col min="10" max="10" width="12.5703125" style="10" customWidth="1"/>
    <col min="11" max="11" width="13.42578125" style="10" bestFit="1" customWidth="1"/>
    <col min="12" max="12" width="12.5703125" style="24" customWidth="1"/>
    <col min="13" max="13" width="9.140625" style="10"/>
    <col min="14" max="14" width="12.5703125" style="10" customWidth="1"/>
    <col min="15" max="16384" width="9.140625" style="10"/>
  </cols>
  <sheetData>
    <row r="1" spans="1:15" ht="21" x14ac:dyDescent="0.25">
      <c r="A1" s="3" t="s">
        <v>23</v>
      </c>
      <c r="B1" s="3"/>
      <c r="C1" s="3"/>
      <c r="D1" s="3"/>
      <c r="E1" s="3"/>
      <c r="M1"/>
      <c r="O1"/>
    </row>
    <row r="2" spans="1:15" ht="15.75" thickBot="1" x14ac:dyDescent="0.3">
      <c r="M2"/>
      <c r="O2"/>
    </row>
    <row r="3" spans="1:15" ht="15.75" thickBot="1" x14ac:dyDescent="0.3">
      <c r="A3" s="53" t="s">
        <v>45</v>
      </c>
      <c r="B3" s="53" t="s">
        <v>6</v>
      </c>
      <c r="C3" s="53" t="s">
        <v>43</v>
      </c>
      <c r="D3" s="53" t="s">
        <v>41</v>
      </c>
      <c r="E3" s="53" t="s">
        <v>42</v>
      </c>
      <c r="F3" s="6" t="s">
        <v>16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N3" s="8" t="s">
        <v>29</v>
      </c>
      <c r="O3"/>
    </row>
    <row r="4" spans="1:15" x14ac:dyDescent="0.25">
      <c r="A4" s="57">
        <v>0</v>
      </c>
      <c r="B4" s="48">
        <v>48.029705080168377</v>
      </c>
      <c r="C4" s="48">
        <v>50.112297791651898</v>
      </c>
      <c r="D4" s="48">
        <v>74.721447010322649</v>
      </c>
      <c r="E4" s="48">
        <v>52.979996806286238</v>
      </c>
      <c r="G4" s="56">
        <f>2*(B4-B$4)/(B$4+B4)</f>
        <v>0</v>
      </c>
      <c r="H4" s="56">
        <f>2*(C4-C$4)/(C$4+C4)</f>
        <v>0</v>
      </c>
      <c r="I4" s="56">
        <f>2*(D4-D$4)/(D$4+D4)</f>
        <v>0</v>
      </c>
      <c r="J4" s="56">
        <f t="shared" ref="J4" si="0">2*(E4-E$4)/(E$4+E4)</f>
        <v>0</v>
      </c>
      <c r="K4" s="12" t="s">
        <v>6</v>
      </c>
      <c r="M4"/>
      <c r="N4" s="31">
        <f>A4^0.5</f>
        <v>0</v>
      </c>
    </row>
    <row r="5" spans="1:15" x14ac:dyDescent="0.25">
      <c r="A5" s="57">
        <v>1</v>
      </c>
      <c r="B5" s="48">
        <v>60.849308725611792</v>
      </c>
      <c r="C5" s="48">
        <v>62.377412748413214</v>
      </c>
      <c r="D5" s="48">
        <v>93.012171157225751</v>
      </c>
      <c r="E5" s="48">
        <v>69.378718321151865</v>
      </c>
      <c r="G5" s="56">
        <f t="shared" ref="G5:G24" si="1">2*(B5-B$4)/(B$4+B5)</f>
        <v>0.23548346366015388</v>
      </c>
      <c r="H5" s="56">
        <f t="shared" ref="H5:I24" si="2">2*(C5-C$4)/(C$4+C5)</f>
        <v>0.21806643288308378</v>
      </c>
      <c r="I5" s="56">
        <f t="shared" si="2"/>
        <v>0.21809252488231162</v>
      </c>
      <c r="J5" s="56">
        <f t="shared" ref="J5:J24" si="3">2*(E5-E$4)/(E$4+E5)</f>
        <v>0.26804337554192453</v>
      </c>
      <c r="K5" s="13" t="s">
        <v>19</v>
      </c>
      <c r="L5" s="32">
        <f>INDEX(LINEST(G6:G24,N6:N24^{1}),1)</f>
        <v>0.32286559712724089</v>
      </c>
      <c r="N5" s="31">
        <f t="shared" ref="N5:N24" si="4">A5^0.5</f>
        <v>1</v>
      </c>
      <c r="O5" s="24"/>
    </row>
    <row r="6" spans="1:15" x14ac:dyDescent="0.25">
      <c r="A6" s="57">
        <v>2</v>
      </c>
      <c r="B6" s="48">
        <v>73.598934636721552</v>
      </c>
      <c r="C6" s="48">
        <v>73.008434159683361</v>
      </c>
      <c r="D6" s="48">
        <v>114.90915551510011</v>
      </c>
      <c r="E6" s="48">
        <v>85.777439836017493</v>
      </c>
      <c r="G6" s="56">
        <f t="shared" ref="G6" si="5">2*(B6-B$4)/(B$4+B6)</f>
        <v>0.42044751328420082</v>
      </c>
      <c r="H6" s="56">
        <f t="shared" ref="H6:I6" si="6">2*(C6-C$4)/(C$4+C6)</f>
        <v>0.37192982863489471</v>
      </c>
      <c r="I6" s="56">
        <f t="shared" si="6"/>
        <v>0.42385256355856071</v>
      </c>
      <c r="J6" s="56">
        <f t="shared" ref="J6" si="7">2*(E6-E$4)/(E$4+E6)</f>
        <v>0.47273059842231363</v>
      </c>
      <c r="K6" s="24"/>
      <c r="N6" s="31">
        <f t="shared" si="4"/>
        <v>1.4142135623730951</v>
      </c>
      <c r="O6" s="24"/>
    </row>
    <row r="7" spans="1:15" x14ac:dyDescent="0.25">
      <c r="A7" s="57">
        <v>3</v>
      </c>
      <c r="B7" s="48">
        <v>86.285355645325339</v>
      </c>
      <c r="C7" s="48">
        <v>84.666073249099156</v>
      </c>
      <c r="D7" s="48">
        <v>144.9378127145832</v>
      </c>
      <c r="E7" s="48">
        <v>102.17616135088312</v>
      </c>
      <c r="G7" s="56">
        <f t="shared" si="1"/>
        <v>0.56964052070589333</v>
      </c>
      <c r="H7" s="56">
        <f t="shared" si="2"/>
        <v>0.51274956345925449</v>
      </c>
      <c r="I7" s="56">
        <f t="shared" si="2"/>
        <v>0.63932078977410067</v>
      </c>
      <c r="J7" s="56">
        <f t="shared" si="3"/>
        <v>0.63415033123934894</v>
      </c>
      <c r="K7" s="24"/>
      <c r="N7" s="31">
        <f t="shared" si="4"/>
        <v>1.7320508075688772</v>
      </c>
      <c r="O7" s="24"/>
    </row>
    <row r="8" spans="1:15" x14ac:dyDescent="0.25">
      <c r="A8" s="57">
        <v>4</v>
      </c>
      <c r="B8" s="48">
        <v>98.90834327169695</v>
      </c>
      <c r="C8" s="48">
        <v>96.693919672006885</v>
      </c>
      <c r="D8" s="48">
        <v>178.26831762770891</v>
      </c>
      <c r="E8" s="48">
        <v>118.57488286574869</v>
      </c>
      <c r="G8" s="56">
        <f t="shared" si="1"/>
        <v>0.69251822468326241</v>
      </c>
      <c r="H8" s="56">
        <f t="shared" si="2"/>
        <v>0.6346001236887131</v>
      </c>
      <c r="I8" s="56">
        <f t="shared" si="2"/>
        <v>0.81858545356992851</v>
      </c>
      <c r="J8" s="56">
        <f t="shared" si="3"/>
        <v>0.76471023365656021</v>
      </c>
      <c r="N8" s="31">
        <f t="shared" si="4"/>
        <v>2</v>
      </c>
      <c r="O8" s="24"/>
    </row>
    <row r="9" spans="1:15" x14ac:dyDescent="0.25">
      <c r="A9" s="57">
        <v>5</v>
      </c>
      <c r="B9" s="48">
        <v>111.46067440500836</v>
      </c>
      <c r="C9" s="48">
        <v>108.73469389597646</v>
      </c>
      <c r="D9" s="48">
        <v>222.84077065470959</v>
      </c>
      <c r="E9" s="48">
        <v>134.97360438061432</v>
      </c>
      <c r="G9" s="56">
        <f t="shared" si="1"/>
        <v>0.79542063326440771</v>
      </c>
      <c r="H9" s="56">
        <f t="shared" si="2"/>
        <v>0.73809891495591118</v>
      </c>
      <c r="I9" s="56">
        <f t="shared" si="2"/>
        <v>0.99555195418744902</v>
      </c>
      <c r="J9" s="56">
        <f t="shared" si="3"/>
        <v>0.87248775289805547</v>
      </c>
      <c r="N9" s="31">
        <f t="shared" si="4"/>
        <v>2.2360679774997898</v>
      </c>
      <c r="O9" s="24"/>
    </row>
    <row r="10" spans="1:15" ht="15.75" thickBot="1" x14ac:dyDescent="0.3">
      <c r="A10" s="57">
        <v>6</v>
      </c>
      <c r="B10" s="48">
        <v>123.9493093428909</v>
      </c>
      <c r="C10" s="48">
        <v>113.85172588172557</v>
      </c>
      <c r="D10" s="48">
        <v>274.2337847084803</v>
      </c>
      <c r="E10" s="48">
        <v>151.37232589547986</v>
      </c>
      <c r="G10" s="56">
        <f t="shared" si="1"/>
        <v>0.88289381721846949</v>
      </c>
      <c r="H10" s="56">
        <f t="shared" si="2"/>
        <v>0.7774806529149958</v>
      </c>
      <c r="I10" s="56">
        <f t="shared" si="2"/>
        <v>1.1434838601814101</v>
      </c>
      <c r="J10" s="56">
        <f t="shared" si="3"/>
        <v>0.96296756296514829</v>
      </c>
      <c r="K10" s="12" t="s">
        <v>28</v>
      </c>
      <c r="N10" s="31">
        <f t="shared" si="4"/>
        <v>2.4494897427831779</v>
      </c>
      <c r="O10" s="24"/>
    </row>
    <row r="11" spans="1:15" ht="15.75" thickBot="1" x14ac:dyDescent="0.3">
      <c r="A11" s="57">
        <v>7</v>
      </c>
      <c r="B11" s="48">
        <v>136.37057471054445</v>
      </c>
      <c r="C11" s="48">
        <v>125.5212655062374</v>
      </c>
      <c r="D11" s="48">
        <v>325.18077449126542</v>
      </c>
      <c r="E11" s="48">
        <v>167.77104741034543</v>
      </c>
      <c r="G11" s="56">
        <f t="shared" si="1"/>
        <v>0.95814246844570439</v>
      </c>
      <c r="H11" s="56">
        <f t="shared" si="2"/>
        <v>0.85870794053965138</v>
      </c>
      <c r="I11" s="56">
        <f t="shared" si="2"/>
        <v>1.2526028314646316</v>
      </c>
      <c r="J11" s="56">
        <f t="shared" si="3"/>
        <v>1.0400045989491242</v>
      </c>
      <c r="K11" s="7" t="s">
        <v>19</v>
      </c>
      <c r="L11" s="32">
        <f>INDEX(LINEST(H6:H24,N6:N24^{1}),1)</f>
        <v>0.32063046576874588</v>
      </c>
      <c r="N11" s="31">
        <f t="shared" si="4"/>
        <v>2.6457513110645907</v>
      </c>
      <c r="O11" s="24"/>
    </row>
    <row r="12" spans="1:15" x14ac:dyDescent="0.25">
      <c r="A12" s="57">
        <v>8</v>
      </c>
      <c r="B12" s="48">
        <v>148.72569212013371</v>
      </c>
      <c r="C12" s="48">
        <v>137.19390920912488</v>
      </c>
      <c r="D12" s="48">
        <v>381.20048337563856</v>
      </c>
      <c r="E12" s="48">
        <v>184.16976892521103</v>
      </c>
      <c r="G12" s="56">
        <f t="shared" si="1"/>
        <v>1.0235651826867469</v>
      </c>
      <c r="H12" s="56">
        <f t="shared" si="2"/>
        <v>0.92983156097023356</v>
      </c>
      <c r="I12" s="56">
        <f t="shared" si="2"/>
        <v>1.3444364744896817</v>
      </c>
      <c r="J12" s="56">
        <f t="shared" si="3"/>
        <v>1.1063875329099742</v>
      </c>
      <c r="K12" s="24"/>
      <c r="N12" s="31">
        <f t="shared" si="4"/>
        <v>2.8284271247461903</v>
      </c>
      <c r="O12" s="24"/>
    </row>
    <row r="13" spans="1:15" x14ac:dyDescent="0.25">
      <c r="A13" s="57">
        <v>9</v>
      </c>
      <c r="B13" s="48">
        <v>161.01647770192673</v>
      </c>
      <c r="C13" s="48">
        <v>148.8760542185783</v>
      </c>
      <c r="D13" s="48">
        <v>442.29291136159821</v>
      </c>
      <c r="E13" s="48">
        <v>200.56849044007669</v>
      </c>
      <c r="G13" s="56">
        <f t="shared" si="1"/>
        <v>1.0809742719821211</v>
      </c>
      <c r="H13" s="56">
        <f t="shared" si="2"/>
        <v>0.99265867000947738</v>
      </c>
      <c r="I13" s="56">
        <f t="shared" si="2"/>
        <v>1.421900411078558</v>
      </c>
      <c r="J13" s="56">
        <f t="shared" si="3"/>
        <v>1.1641835866319692</v>
      </c>
      <c r="K13" s="24"/>
      <c r="N13" s="31">
        <f t="shared" si="4"/>
        <v>3</v>
      </c>
      <c r="O13" s="24"/>
    </row>
    <row r="14" spans="1:15" x14ac:dyDescent="0.25">
      <c r="A14" s="57">
        <v>10</v>
      </c>
      <c r="B14" s="48">
        <v>173.24140857681502</v>
      </c>
      <c r="C14" s="48">
        <v>160.5495193642258</v>
      </c>
      <c r="D14" s="48">
        <v>508.45805844914503</v>
      </c>
      <c r="E14" s="48">
        <v>216.96721195494226</v>
      </c>
      <c r="G14" s="56">
        <f t="shared" si="1"/>
        <v>1.1317492051018554</v>
      </c>
      <c r="H14" s="56">
        <f t="shared" si="2"/>
        <v>1.04847877098541</v>
      </c>
      <c r="I14" s="56">
        <f t="shared" si="2"/>
        <v>1.4874892117379734</v>
      </c>
      <c r="J14" s="56">
        <f t="shared" si="3"/>
        <v>1.214957664509172</v>
      </c>
      <c r="N14" s="31">
        <f t="shared" si="4"/>
        <v>3.1622776601683795</v>
      </c>
      <c r="O14" s="24"/>
    </row>
    <row r="15" spans="1:15" ht="15.75" thickBot="1" x14ac:dyDescent="0.3">
      <c r="A15" s="57">
        <v>11</v>
      </c>
      <c r="B15" s="48">
        <v>185.40364400431565</v>
      </c>
      <c r="C15" s="48">
        <v>172.30305955745698</v>
      </c>
      <c r="D15" s="48">
        <v>579.69592463827667</v>
      </c>
      <c r="E15" s="48">
        <v>233.36593346980783</v>
      </c>
      <c r="G15" s="56">
        <f t="shared" si="1"/>
        <v>1.1769864028676467</v>
      </c>
      <c r="H15" s="56">
        <f t="shared" si="2"/>
        <v>1.0987619130455215</v>
      </c>
      <c r="I15" s="56">
        <f t="shared" si="2"/>
        <v>1.5432795628753839</v>
      </c>
      <c r="J15" s="56">
        <f t="shared" si="3"/>
        <v>1.259916189411834</v>
      </c>
      <c r="K15" s="12" t="s">
        <v>41</v>
      </c>
      <c r="N15" s="31">
        <f t="shared" si="4"/>
        <v>3.3166247903553998</v>
      </c>
      <c r="O15" s="24"/>
    </row>
    <row r="16" spans="1:15" ht="15.75" thickBot="1" x14ac:dyDescent="0.3">
      <c r="A16" s="57">
        <v>12</v>
      </c>
      <c r="B16" s="48">
        <v>197.49856588970454</v>
      </c>
      <c r="C16" s="48">
        <v>184.06021637200837</v>
      </c>
      <c r="D16" s="48">
        <v>656.36764450526448</v>
      </c>
      <c r="E16" s="48">
        <v>249.76465498467351</v>
      </c>
      <c r="G16" s="56">
        <f t="shared" si="1"/>
        <v>1.2175287205755336</v>
      </c>
      <c r="H16" s="56">
        <f t="shared" si="2"/>
        <v>1.1440105945716752</v>
      </c>
      <c r="I16" s="56">
        <f t="shared" si="2"/>
        <v>1.5911773386993311</v>
      </c>
      <c r="J16" s="56">
        <f t="shared" si="3"/>
        <v>1.3000041917454837</v>
      </c>
      <c r="K16" s="7" t="s">
        <v>19</v>
      </c>
      <c r="L16" s="32" cm="1">
        <f t="array" ref="L16">_xlfn.SINGLE(INDEX(LINEST(I6:I24,N6:N24^{1}),1))</f>
        <v>0.4366167381405554</v>
      </c>
      <c r="N16" s="31">
        <f t="shared" si="4"/>
        <v>3.4641016151377544</v>
      </c>
      <c r="O16" s="24"/>
    </row>
    <row r="17" spans="1:15" x14ac:dyDescent="0.25">
      <c r="A17" s="57">
        <v>13</v>
      </c>
      <c r="B17" s="48">
        <v>209.53123503879229</v>
      </c>
      <c r="C17" s="48">
        <v>195.73706483006183</v>
      </c>
      <c r="D17" s="48">
        <v>737.76497354130981</v>
      </c>
      <c r="E17" s="48">
        <v>266.16337649953891</v>
      </c>
      <c r="G17" s="56">
        <f t="shared" si="1"/>
        <v>1.2540840228648844</v>
      </c>
      <c r="H17" s="56">
        <f t="shared" si="2"/>
        <v>1.1846666225649849</v>
      </c>
      <c r="I17" s="56">
        <f t="shared" si="2"/>
        <v>1.6321344203656178</v>
      </c>
      <c r="J17" s="56">
        <f t="shared" si="3"/>
        <v>1.3359724658231626</v>
      </c>
      <c r="N17" s="31">
        <f t="shared" si="4"/>
        <v>3.6055512754639891</v>
      </c>
      <c r="O17" s="24"/>
    </row>
    <row r="18" spans="1:15" x14ac:dyDescent="0.25">
      <c r="A18" s="57">
        <v>14</v>
      </c>
      <c r="B18" s="48">
        <v>221.49732202112079</v>
      </c>
      <c r="C18" s="48">
        <v>207.40797286734727</v>
      </c>
      <c r="D18" s="48">
        <v>824.23502167894037</v>
      </c>
      <c r="E18" s="48">
        <v>282.5620980144044</v>
      </c>
      <c r="G18" s="56">
        <f t="shared" si="1"/>
        <v>1.2872001654643912</v>
      </c>
      <c r="H18" s="56">
        <f t="shared" si="2"/>
        <v>1.2216178141873868</v>
      </c>
      <c r="I18" s="56">
        <f t="shared" si="2"/>
        <v>1.667519175342177</v>
      </c>
      <c r="J18" s="56">
        <f t="shared" si="3"/>
        <v>1.3684250337103241</v>
      </c>
      <c r="N18" s="31">
        <f t="shared" si="4"/>
        <v>3.7416573867739413</v>
      </c>
      <c r="O18" s="24"/>
    </row>
    <row r="19" spans="1:15" x14ac:dyDescent="0.25">
      <c r="A19" s="57">
        <v>15</v>
      </c>
      <c r="B19" s="48">
        <v>233.39939784273093</v>
      </c>
      <c r="C19" s="48">
        <v>212.09412004294842</v>
      </c>
      <c r="D19" s="48">
        <v>920.34237349550324</v>
      </c>
      <c r="E19" s="48">
        <v>298.96081952927017</v>
      </c>
      <c r="G19" s="56">
        <f t="shared" si="1"/>
        <v>1.3173455825096148</v>
      </c>
      <c r="H19" s="56">
        <f t="shared" si="2"/>
        <v>1.2355290430265105</v>
      </c>
      <c r="I19" s="56">
        <f t="shared" si="2"/>
        <v>1.699631539322416</v>
      </c>
      <c r="J19" s="56">
        <f t="shared" si="3"/>
        <v>1.3978533395709045</v>
      </c>
      <c r="K19" s="24"/>
      <c r="N19" s="31">
        <f t="shared" si="4"/>
        <v>3.872983346207417</v>
      </c>
      <c r="O19" s="24"/>
    </row>
    <row r="20" spans="1:15" x14ac:dyDescent="0.25">
      <c r="A20" s="57">
        <v>16</v>
      </c>
      <c r="B20" s="48">
        <v>245.23636727133402</v>
      </c>
      <c r="C20" s="48">
        <v>223.45612277608834</v>
      </c>
      <c r="D20" s="48">
        <v>1018.1494889740017</v>
      </c>
      <c r="E20" s="48">
        <v>315.35954104413571</v>
      </c>
      <c r="G20" s="56">
        <f t="shared" si="1"/>
        <v>1.3448992623653921</v>
      </c>
      <c r="H20" s="56">
        <f t="shared" si="2"/>
        <v>1.2672794953795736</v>
      </c>
      <c r="I20" s="56">
        <f t="shared" si="2"/>
        <v>1.726513188154198</v>
      </c>
      <c r="J20" s="56">
        <f t="shared" si="3"/>
        <v>1.4246613098830487</v>
      </c>
      <c r="K20" s="24"/>
      <c r="N20" s="31">
        <f t="shared" si="4"/>
        <v>4</v>
      </c>
      <c r="O20" s="24"/>
    </row>
    <row r="21" spans="1:15" ht="15.75" thickBot="1" x14ac:dyDescent="0.3">
      <c r="A21" s="57">
        <v>17</v>
      </c>
      <c r="B21" s="48">
        <v>257.00945439616595</v>
      </c>
      <c r="C21" s="48">
        <v>234.77187632257051</v>
      </c>
      <c r="D21" s="48">
        <v>1120.8312254612779</v>
      </c>
      <c r="E21" s="48">
        <v>331.75826255900131</v>
      </c>
      <c r="G21" s="56">
        <f t="shared" si="1"/>
        <v>1.3701830917365265</v>
      </c>
      <c r="H21" s="56">
        <f t="shared" si="2"/>
        <v>1.2963835502977474</v>
      </c>
      <c r="I21" s="56">
        <f t="shared" si="2"/>
        <v>1.7500019907751991</v>
      </c>
      <c r="J21" s="56">
        <f t="shared" si="3"/>
        <v>1.4491840047965214</v>
      </c>
      <c r="K21" s="12" t="s">
        <v>42</v>
      </c>
      <c r="N21" s="31">
        <f t="shared" si="4"/>
        <v>4.1231056256176606</v>
      </c>
      <c r="O21" s="24"/>
    </row>
    <row r="22" spans="1:15" ht="15.75" thickBot="1" x14ac:dyDescent="0.3">
      <c r="A22" s="57">
        <v>18</v>
      </c>
      <c r="B22" s="48">
        <v>268.71706129833098</v>
      </c>
      <c r="C22" s="48">
        <v>246.08531408873677</v>
      </c>
      <c r="D22" s="48">
        <v>1228.6593104297665</v>
      </c>
      <c r="E22" s="48">
        <v>348.15698407386685</v>
      </c>
      <c r="G22" s="56">
        <f t="shared" si="1"/>
        <v>1.3934624099963204</v>
      </c>
      <c r="H22" s="56">
        <f t="shared" si="2"/>
        <v>1.323258584381992</v>
      </c>
      <c r="I22" s="56">
        <f t="shared" si="2"/>
        <v>1.7706842100167886</v>
      </c>
      <c r="J22" s="56">
        <f t="shared" si="3"/>
        <v>1.4717016946177299</v>
      </c>
      <c r="K22" s="7" t="s">
        <v>19</v>
      </c>
      <c r="L22" s="32">
        <f>INDEX(LINEST(J6:J24,N6:N24^{1}),1)</f>
        <v>0.32770199972105701</v>
      </c>
      <c r="N22" s="31">
        <f t="shared" si="4"/>
        <v>4.2426406871192848</v>
      </c>
      <c r="O22" s="24"/>
    </row>
    <row r="23" spans="1:15" x14ac:dyDescent="0.25">
      <c r="A23" s="57">
        <v>19</v>
      </c>
      <c r="B23" s="48">
        <v>280.36037448843695</v>
      </c>
      <c r="C23" s="48">
        <v>257.40699077603398</v>
      </c>
      <c r="D23" s="48">
        <v>1341.6337438794717</v>
      </c>
      <c r="E23" s="48">
        <v>364.55570558873268</v>
      </c>
      <c r="G23" s="56">
        <f t="shared" si="1"/>
        <v>1.4149676489221192</v>
      </c>
      <c r="H23" s="56">
        <f t="shared" si="2"/>
        <v>1.3481735988001673</v>
      </c>
      <c r="I23" s="56">
        <f t="shared" si="2"/>
        <v>1.7889753996993352</v>
      </c>
      <c r="J23" s="56">
        <f t="shared" si="3"/>
        <v>1.4924506191696791</v>
      </c>
      <c r="N23" s="31">
        <f t="shared" si="4"/>
        <v>4.358898943540674</v>
      </c>
      <c r="O23" s="24"/>
    </row>
    <row r="24" spans="1:15" x14ac:dyDescent="0.25">
      <c r="A24" s="57">
        <v>20</v>
      </c>
      <c r="B24" s="48">
        <v>291.94078388653946</v>
      </c>
      <c r="C24" s="48">
        <v>268.71868112311608</v>
      </c>
      <c r="D24" s="48">
        <v>1459.7545258103921</v>
      </c>
      <c r="E24" s="48">
        <v>380.95442710359799</v>
      </c>
      <c r="G24" s="56">
        <f t="shared" si="1"/>
        <v>1.4348955966601942</v>
      </c>
      <c r="H24" s="56">
        <f t="shared" si="2"/>
        <v>1.3712995147181324</v>
      </c>
      <c r="I24" s="56">
        <f t="shared" si="2"/>
        <v>1.8052196363219224</v>
      </c>
      <c r="J24" s="56">
        <f t="shared" si="3"/>
        <v>1.5116313075241188</v>
      </c>
      <c r="K24" s="30"/>
      <c r="N24" s="31">
        <f t="shared" si="4"/>
        <v>4.4721359549995796</v>
      </c>
      <c r="O24" s="24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4" tint="-0.249977111117893"/>
  </sheetPr>
  <dimension ref="A1:AE27"/>
  <sheetViews>
    <sheetView topLeftCell="E1" zoomScale="85" zoomScaleNormal="85" workbookViewId="0">
      <selection activeCell="U30" sqref="U30"/>
    </sheetView>
  </sheetViews>
  <sheetFormatPr defaultColWidth="9.140625" defaultRowHeight="15" x14ac:dyDescent="0.25"/>
  <cols>
    <col min="1" max="1" width="28.140625" style="10" customWidth="1"/>
    <col min="2" max="6" width="16.7109375" style="10" customWidth="1"/>
    <col min="7" max="10" width="13.5703125" style="10" customWidth="1"/>
    <col min="11" max="11" width="21.140625" style="10" bestFit="1" customWidth="1"/>
    <col min="12" max="12" width="12.42578125" style="30" customWidth="1"/>
    <col min="13" max="13" width="21.140625" style="10" bestFit="1" customWidth="1"/>
    <col min="14" max="26" width="9.140625" style="10"/>
    <col min="27" max="27" width="25.85546875" style="10" bestFit="1" customWidth="1"/>
    <col min="28" max="28" width="25.85546875" style="10" customWidth="1"/>
    <col min="29" max="29" width="24.85546875" style="10" bestFit="1" customWidth="1"/>
    <col min="30" max="30" width="11.7109375" style="10" bestFit="1" customWidth="1"/>
    <col min="31" max="31" width="14.28515625" style="10" bestFit="1" customWidth="1"/>
    <col min="32" max="16384" width="9.140625" style="10"/>
  </cols>
  <sheetData>
    <row r="1" spans="1:31" ht="21" x14ac:dyDescent="0.25">
      <c r="A1" s="3" t="s">
        <v>23</v>
      </c>
      <c r="B1" s="3"/>
      <c r="C1" s="3"/>
      <c r="D1" s="15"/>
      <c r="M1"/>
      <c r="O1"/>
    </row>
    <row r="2" spans="1:31" ht="15.75" thickBot="1" x14ac:dyDescent="0.3">
      <c r="M2"/>
      <c r="O2"/>
    </row>
    <row r="3" spans="1:31" ht="15.75" thickBot="1" x14ac:dyDescent="0.3">
      <c r="A3" s="53" t="s">
        <v>25</v>
      </c>
      <c r="B3" s="53" t="s">
        <v>6</v>
      </c>
      <c r="C3" s="53" t="s">
        <v>43</v>
      </c>
      <c r="D3" s="53" t="s">
        <v>41</v>
      </c>
      <c r="E3" s="53" t="s">
        <v>42</v>
      </c>
      <c r="F3" s="53" t="s">
        <v>16</v>
      </c>
      <c r="G3" s="53" t="s">
        <v>6</v>
      </c>
      <c r="H3" s="53" t="s">
        <v>43</v>
      </c>
      <c r="I3" s="53" t="s">
        <v>41</v>
      </c>
      <c r="J3" s="53" t="s">
        <v>42</v>
      </c>
      <c r="M3"/>
      <c r="O3"/>
      <c r="AA3" s="8" t="s">
        <v>24</v>
      </c>
      <c r="AB3" s="8" t="s">
        <v>7</v>
      </c>
      <c r="AC3" s="7" t="s">
        <v>22</v>
      </c>
      <c r="AD3" s="8" t="s">
        <v>26</v>
      </c>
      <c r="AE3" s="5" t="s">
        <v>40</v>
      </c>
    </row>
    <row r="4" spans="1:31" ht="15.75" thickBot="1" x14ac:dyDescent="0.3">
      <c r="A4" s="56">
        <v>0.2</v>
      </c>
      <c r="B4" s="48">
        <v>10.236598870833749</v>
      </c>
      <c r="C4" s="48">
        <v>11.162618310053707</v>
      </c>
      <c r="D4" s="48">
        <v>15.070432285691874</v>
      </c>
      <c r="E4" s="48">
        <v>10.804376631142716</v>
      </c>
      <c r="F4" s="10">
        <f>ROUND(A4*300,0)</f>
        <v>60</v>
      </c>
      <c r="G4" s="56">
        <f t="shared" ref="G4:G27" si="0">2*(B4-B$16)/(B$16+B4)</f>
        <v>-1.2997481234392849</v>
      </c>
      <c r="H4" s="56">
        <f t="shared" ref="H4:H27" si="1">2*(C4-C$16)/(C$16+C4)</f>
        <v>-1.2731949984068895</v>
      </c>
      <c r="I4" s="56">
        <f t="shared" ref="I4:I27" si="2">2*(D4-D$16)/(D$16+D4)</f>
        <v>-1.3295498414006701</v>
      </c>
      <c r="J4" s="56">
        <f t="shared" ref="J4:J19" si="3">2*(E4-E$16)/(E$16+E4)</f>
        <v>-1.3245252279570454</v>
      </c>
      <c r="K4" s="12" t="s">
        <v>6</v>
      </c>
      <c r="M4"/>
      <c r="AA4" s="2" t="s">
        <v>8</v>
      </c>
      <c r="AB4" s="20">
        <v>1</v>
      </c>
      <c r="AC4" s="34">
        <v>70</v>
      </c>
      <c r="AD4" s="25">
        <v>70</v>
      </c>
      <c r="AE4" s="25">
        <f>0</f>
        <v>0</v>
      </c>
    </row>
    <row r="5" spans="1:31" ht="15.75" thickBot="1" x14ac:dyDescent="0.3">
      <c r="A5" s="56">
        <v>0.3</v>
      </c>
      <c r="B5" s="48">
        <v>14.972260206796582</v>
      </c>
      <c r="C5" s="48">
        <v>16.63936911840559</v>
      </c>
      <c r="D5" s="48">
        <v>22.531172444678937</v>
      </c>
      <c r="E5" s="48">
        <v>16.078742055735923</v>
      </c>
      <c r="F5" s="10">
        <f t="shared" ref="F5:F27" si="4">ROUND(A5*300,0)</f>
        <v>90</v>
      </c>
      <c r="G5" s="56">
        <f t="shared" si="0"/>
        <v>-1.0525305914779353</v>
      </c>
      <c r="H5" s="56">
        <f t="shared" si="1"/>
        <v>-1.0052784501509273</v>
      </c>
      <c r="I5" s="56">
        <f t="shared" si="2"/>
        <v>-1.0744391753104818</v>
      </c>
      <c r="J5" s="56">
        <f t="shared" si="3"/>
        <v>-1.0713350581400092</v>
      </c>
      <c r="K5" s="7" t="s">
        <v>20</v>
      </c>
      <c r="L5" s="32">
        <f>INDEX(LINEST(G4:G27,A4:A27^{1,2}),1)</f>
        <v>-0.55808621047869578</v>
      </c>
      <c r="AA5" s="2" t="s">
        <v>8</v>
      </c>
      <c r="AB5" s="20">
        <v>16</v>
      </c>
      <c r="AC5" s="35">
        <v>50</v>
      </c>
      <c r="AD5" s="25">
        <v>50</v>
      </c>
      <c r="AE5" s="25">
        <f>AE4+AD4</f>
        <v>70</v>
      </c>
    </row>
    <row r="6" spans="1:31" ht="15.75" thickBot="1" x14ac:dyDescent="0.3">
      <c r="A6" s="56">
        <v>0.5</v>
      </c>
      <c r="B6" s="48">
        <v>24.493250576191922</v>
      </c>
      <c r="C6" s="48">
        <v>27.611769105563823</v>
      </c>
      <c r="D6" s="48">
        <v>37.481164117765985</v>
      </c>
      <c r="E6" s="48">
        <v>26.686558545010886</v>
      </c>
      <c r="F6" s="10">
        <f t="shared" si="4"/>
        <v>150</v>
      </c>
      <c r="G6" s="56">
        <f t="shared" si="0"/>
        <v>-0.65293029319279794</v>
      </c>
      <c r="H6" s="56">
        <f t="shared" si="1"/>
        <v>-0.58188577935216712</v>
      </c>
      <c r="I6" s="56">
        <f t="shared" si="2"/>
        <v>-0.66523697364298151</v>
      </c>
      <c r="J6" s="56">
        <f t="shared" si="3"/>
        <v>-0.66338504926996655</v>
      </c>
      <c r="K6" s="13" t="s">
        <v>19</v>
      </c>
      <c r="L6" s="32">
        <f>INDEX(LINEST(G4:G27,A4:A27^{1,2}),1,2)</f>
        <v>2.1563607355775924</v>
      </c>
      <c r="AA6" s="2" t="s">
        <v>8</v>
      </c>
      <c r="AB6" s="20">
        <v>10</v>
      </c>
      <c r="AC6" s="35">
        <v>70</v>
      </c>
      <c r="AD6" s="25">
        <v>70</v>
      </c>
      <c r="AE6" s="25">
        <f t="shared" ref="AE6:AE13" si="5">AE5+AD5</f>
        <v>120</v>
      </c>
    </row>
    <row r="7" spans="1:31" ht="15.75" thickBot="1" x14ac:dyDescent="0.3">
      <c r="A7" s="56">
        <v>0.55000000000000004</v>
      </c>
      <c r="B7" s="48">
        <v>27.188035274799709</v>
      </c>
      <c r="C7" s="48">
        <v>29.729260170418868</v>
      </c>
      <c r="D7" s="48">
        <v>42.245503765564351</v>
      </c>
      <c r="E7" s="48">
        <v>29.838815581583344</v>
      </c>
      <c r="F7" s="10">
        <f t="shared" si="4"/>
        <v>165</v>
      </c>
      <c r="G7" s="56">
        <f t="shared" si="0"/>
        <v>-0.55814669936119177</v>
      </c>
      <c r="H7" s="56">
        <f t="shared" si="1"/>
        <v>-0.51354725013274949</v>
      </c>
      <c r="I7" s="56">
        <f t="shared" si="2"/>
        <v>-0.55678725900057768</v>
      </c>
      <c r="J7" s="56">
        <f t="shared" si="3"/>
        <v>-0.56225107845443245</v>
      </c>
      <c r="K7" s="14" t="s">
        <v>18</v>
      </c>
      <c r="L7" s="32">
        <f>INDEX(LINEST(G4:G27,A4:A27^{1,2}),1,3)</f>
        <v>-1.6157553825212256</v>
      </c>
      <c r="AA7" s="2" t="s">
        <v>8</v>
      </c>
      <c r="AB7" s="20">
        <v>40</v>
      </c>
      <c r="AC7" s="35">
        <v>10</v>
      </c>
      <c r="AD7" s="25">
        <v>10</v>
      </c>
      <c r="AE7" s="25">
        <f t="shared" si="5"/>
        <v>190</v>
      </c>
    </row>
    <row r="8" spans="1:31" x14ac:dyDescent="0.25">
      <c r="A8" s="56">
        <v>0.6</v>
      </c>
      <c r="B8" s="48">
        <v>29.251918417805744</v>
      </c>
      <c r="C8" s="48">
        <v>31.827032541699786</v>
      </c>
      <c r="D8" s="48">
        <v>44.956159954309619</v>
      </c>
      <c r="E8" s="48">
        <v>31.990466789648362</v>
      </c>
      <c r="F8" s="10">
        <f t="shared" si="4"/>
        <v>180</v>
      </c>
      <c r="G8" s="56">
        <f t="shared" si="0"/>
        <v>-0.49001177706034643</v>
      </c>
      <c r="H8" s="56">
        <f t="shared" si="1"/>
        <v>-0.44932121375190814</v>
      </c>
      <c r="I8" s="56">
        <f t="shared" si="2"/>
        <v>-0.49893513747541973</v>
      </c>
      <c r="J8" s="56">
        <f t="shared" si="3"/>
        <v>-0.49751862231865074</v>
      </c>
      <c r="AA8" s="27" t="s">
        <v>10</v>
      </c>
      <c r="AB8" s="20">
        <v>1</v>
      </c>
      <c r="AC8" s="35">
        <v>40</v>
      </c>
      <c r="AD8" s="25">
        <v>40</v>
      </c>
      <c r="AE8" s="25">
        <f t="shared" si="5"/>
        <v>200</v>
      </c>
    </row>
    <row r="9" spans="1:31" x14ac:dyDescent="0.25">
      <c r="A9" s="56">
        <v>0.65</v>
      </c>
      <c r="B9" s="48">
        <v>31.17002719706511</v>
      </c>
      <c r="C9" s="48">
        <v>33.78745903144592</v>
      </c>
      <c r="D9" s="48">
        <v>47.579520786157232</v>
      </c>
      <c r="E9" s="48">
        <v>34.021659299651716</v>
      </c>
      <c r="F9" s="10">
        <f t="shared" si="4"/>
        <v>195</v>
      </c>
      <c r="G9" s="56">
        <f t="shared" si="0"/>
        <v>-0.42986469821915341</v>
      </c>
      <c r="H9" s="56">
        <f t="shared" si="1"/>
        <v>-0.39219790257247478</v>
      </c>
      <c r="I9" s="56">
        <f t="shared" si="2"/>
        <v>-0.44538561009966487</v>
      </c>
      <c r="J9" s="56">
        <f t="shared" si="3"/>
        <v>-0.4393415019882197</v>
      </c>
      <c r="AA9" s="19" t="s">
        <v>11</v>
      </c>
      <c r="AB9" s="20">
        <v>1</v>
      </c>
      <c r="AC9" s="35">
        <v>20</v>
      </c>
      <c r="AD9" s="25">
        <v>20</v>
      </c>
      <c r="AE9" s="25">
        <f t="shared" si="5"/>
        <v>240</v>
      </c>
    </row>
    <row r="10" spans="1:31" ht="15.75" thickBot="1" x14ac:dyDescent="0.3">
      <c r="A10" s="56">
        <v>0.7</v>
      </c>
      <c r="B10" s="48">
        <v>34.00936170257674</v>
      </c>
      <c r="C10" s="48">
        <v>36.544148804776682</v>
      </c>
      <c r="D10" s="48">
        <v>52.43115579085319</v>
      </c>
      <c r="E10" s="48">
        <v>37.294375034285842</v>
      </c>
      <c r="F10" s="10">
        <f t="shared" si="4"/>
        <v>210</v>
      </c>
      <c r="G10" s="56">
        <f t="shared" si="0"/>
        <v>-0.34598036835882612</v>
      </c>
      <c r="H10" s="56">
        <f t="shared" si="1"/>
        <v>-0.31623736563443627</v>
      </c>
      <c r="I10" s="56">
        <f t="shared" si="2"/>
        <v>-0.35216776830289431</v>
      </c>
      <c r="J10" s="56">
        <f t="shared" si="3"/>
        <v>-0.35110021674035224</v>
      </c>
      <c r="K10" s="12" t="s">
        <v>5</v>
      </c>
      <c r="AA10" s="19" t="s">
        <v>9</v>
      </c>
      <c r="AB10" s="20">
        <v>1</v>
      </c>
      <c r="AC10" s="35">
        <v>20</v>
      </c>
      <c r="AD10" s="25">
        <v>20</v>
      </c>
      <c r="AE10" s="25">
        <f t="shared" si="5"/>
        <v>260</v>
      </c>
    </row>
    <row r="11" spans="1:31" ht="15.75" thickBot="1" x14ac:dyDescent="0.3">
      <c r="A11" s="56">
        <v>0.75</v>
      </c>
      <c r="B11" s="48">
        <v>36.823453462640323</v>
      </c>
      <c r="C11" s="48">
        <v>39.281986898335973</v>
      </c>
      <c r="D11" s="48">
        <v>57.268535117992649</v>
      </c>
      <c r="E11" s="48">
        <v>40.537547948875662</v>
      </c>
      <c r="F11" s="10">
        <f t="shared" si="4"/>
        <v>225</v>
      </c>
      <c r="G11" s="56">
        <f t="shared" si="0"/>
        <v>-0.2683674785210961</v>
      </c>
      <c r="H11" s="56">
        <f t="shared" si="1"/>
        <v>-0.24542496238888126</v>
      </c>
      <c r="I11" s="56">
        <f t="shared" si="2"/>
        <v>-0.26604036442147572</v>
      </c>
      <c r="J11" s="56">
        <f t="shared" si="3"/>
        <v>-0.2697354685970848</v>
      </c>
      <c r="K11" s="7" t="s">
        <v>20</v>
      </c>
      <c r="L11" s="32">
        <f>INDEX(LINEST(H4:H27,A4:A27^{1,2}),1)</f>
        <v>-0.52366420169973649</v>
      </c>
      <c r="AA11" s="19" t="s">
        <v>13</v>
      </c>
      <c r="AB11" s="20">
        <v>1</v>
      </c>
      <c r="AC11" s="35">
        <v>2</v>
      </c>
      <c r="AD11" s="25">
        <v>2</v>
      </c>
      <c r="AE11" s="25">
        <f t="shared" si="5"/>
        <v>280</v>
      </c>
    </row>
    <row r="12" spans="1:31" ht="15.75" thickBot="1" x14ac:dyDescent="0.3">
      <c r="A12" s="56">
        <v>0.8</v>
      </c>
      <c r="B12" s="48">
        <v>38.738889585937216</v>
      </c>
      <c r="C12" s="48">
        <v>41.249131967745541</v>
      </c>
      <c r="D12" s="48">
        <v>59.891895949840269</v>
      </c>
      <c r="E12" s="48">
        <v>42.568740458879041</v>
      </c>
      <c r="F12" s="10">
        <f t="shared" si="4"/>
        <v>240</v>
      </c>
      <c r="G12" s="56">
        <f t="shared" si="0"/>
        <v>-0.21841222699726223</v>
      </c>
      <c r="H12" s="56">
        <f t="shared" si="1"/>
        <v>-0.19716167366392753</v>
      </c>
      <c r="I12" s="56">
        <f t="shared" si="2"/>
        <v>-0.22191897646833181</v>
      </c>
      <c r="J12" s="56">
        <f t="shared" si="3"/>
        <v>-0.22158407308881034</v>
      </c>
      <c r="K12" s="13" t="s">
        <v>19</v>
      </c>
      <c r="L12" s="32">
        <f>INDEX(LINEST(H4:H27,A4:A27^{1,2}),1,2)</f>
        <v>2.0463452007491432</v>
      </c>
      <c r="AA12" s="36" t="s">
        <v>14</v>
      </c>
      <c r="AB12" s="20">
        <v>1</v>
      </c>
      <c r="AC12" s="35">
        <v>8</v>
      </c>
      <c r="AD12" s="25">
        <v>8</v>
      </c>
      <c r="AE12" s="25">
        <f t="shared" si="5"/>
        <v>282</v>
      </c>
    </row>
    <row r="13" spans="1:31" ht="15.75" thickBot="1" x14ac:dyDescent="0.3">
      <c r="A13" s="56">
        <v>0.85</v>
      </c>
      <c r="B13" s="48">
        <v>40.801351777072107</v>
      </c>
      <c r="C13" s="48">
        <v>43.304205071292479</v>
      </c>
      <c r="D13" s="48">
        <v>62.602552138585573</v>
      </c>
      <c r="E13" s="48">
        <v>44.720391666944082</v>
      </c>
      <c r="F13" s="10">
        <f t="shared" si="4"/>
        <v>255</v>
      </c>
      <c r="G13" s="56">
        <f t="shared" si="0"/>
        <v>-0.16702560112314777</v>
      </c>
      <c r="H13" s="56">
        <f t="shared" si="1"/>
        <v>-0.14890835945557995</v>
      </c>
      <c r="I13" s="56">
        <f t="shared" si="2"/>
        <v>-0.17809866307547947</v>
      </c>
      <c r="J13" s="56">
        <f t="shared" si="3"/>
        <v>-0.17275646280778481</v>
      </c>
      <c r="K13" s="14" t="s">
        <v>18</v>
      </c>
      <c r="L13" s="32">
        <f>INDEX(LINEST(H4:H27,A4:A27^{1,2}),1,3)</f>
        <v>-1.5330050998111706</v>
      </c>
      <c r="AA13" s="2" t="s">
        <v>12</v>
      </c>
      <c r="AB13" s="20">
        <v>1</v>
      </c>
      <c r="AC13" s="35">
        <v>10</v>
      </c>
      <c r="AD13" s="25">
        <v>10</v>
      </c>
      <c r="AE13" s="25">
        <f t="shared" si="5"/>
        <v>290</v>
      </c>
    </row>
    <row r="14" spans="1:31" x14ac:dyDescent="0.25">
      <c r="A14" s="56">
        <v>0.9</v>
      </c>
      <c r="B14" s="48">
        <v>43.489326451480224</v>
      </c>
      <c r="C14" s="48">
        <v>45.802071740540583</v>
      </c>
      <c r="D14" s="48">
        <v>67.366891786383846</v>
      </c>
      <c r="E14" s="48">
        <v>47.872648703516511</v>
      </c>
      <c r="F14" s="10">
        <f t="shared" si="4"/>
        <v>270</v>
      </c>
      <c r="G14" s="56">
        <f t="shared" si="0"/>
        <v>-0.10352260557860384</v>
      </c>
      <c r="H14" s="56">
        <f t="shared" si="1"/>
        <v>-9.3037654397657682E-2</v>
      </c>
      <c r="I14" s="56">
        <f t="shared" si="2"/>
        <v>-0.10512706553832027</v>
      </c>
      <c r="J14" s="56">
        <f t="shared" si="3"/>
        <v>-0.10497674297254202</v>
      </c>
    </row>
    <row r="15" spans="1:31" x14ac:dyDescent="0.25">
      <c r="A15" s="56">
        <v>0.95</v>
      </c>
      <c r="B15" s="48">
        <v>46.324162304457055</v>
      </c>
      <c r="C15" s="48">
        <v>48.431935738939508</v>
      </c>
      <c r="D15" s="48">
        <v>72.218526791079796</v>
      </c>
      <c r="E15" s="48">
        <v>51.145364438150629</v>
      </c>
      <c r="F15" s="10">
        <f t="shared" si="4"/>
        <v>285</v>
      </c>
      <c r="G15" s="56">
        <f t="shared" si="0"/>
        <v>-4.0461536812460008E-2</v>
      </c>
      <c r="H15" s="56">
        <f t="shared" si="1"/>
        <v>-3.7270436812189403E-2</v>
      </c>
      <c r="I15" s="56">
        <f t="shared" si="2"/>
        <v>-3.5677321355321541E-2</v>
      </c>
      <c r="J15" s="56">
        <f t="shared" si="3"/>
        <v>-3.8940856974476946E-2</v>
      </c>
    </row>
    <row r="16" spans="1:31" ht="15.75" thickBot="1" x14ac:dyDescent="0.3">
      <c r="A16" s="56">
        <v>1</v>
      </c>
      <c r="B16" s="48">
        <v>48.237211559269028</v>
      </c>
      <c r="C16" s="48">
        <v>50.27129194420133</v>
      </c>
      <c r="D16" s="48">
        <v>74.841887622927445</v>
      </c>
      <c r="E16" s="48">
        <v>53.176556948153987</v>
      </c>
      <c r="F16" s="10">
        <f t="shared" si="4"/>
        <v>300</v>
      </c>
      <c r="G16" s="56">
        <f t="shared" si="0"/>
        <v>0</v>
      </c>
      <c r="H16" s="56">
        <f t="shared" si="1"/>
        <v>0</v>
      </c>
      <c r="I16" s="56">
        <f t="shared" si="2"/>
        <v>0</v>
      </c>
      <c r="J16" s="56">
        <f t="shared" si="3"/>
        <v>0</v>
      </c>
      <c r="K16" s="12" t="s">
        <v>42</v>
      </c>
    </row>
    <row r="17" spans="1:12" ht="15.75" thickBot="1" x14ac:dyDescent="0.3">
      <c r="A17" s="56">
        <v>1.05</v>
      </c>
      <c r="B17" s="48">
        <v>49.932406578462952</v>
      </c>
      <c r="C17" s="48">
        <v>51.956000649398071</v>
      </c>
      <c r="D17" s="48">
        <v>77.46524845477505</v>
      </c>
      <c r="E17" s="48">
        <v>55.207749458157345</v>
      </c>
      <c r="F17" s="10">
        <f t="shared" si="4"/>
        <v>315</v>
      </c>
      <c r="G17" s="56">
        <f t="shared" si="0"/>
        <v>3.4536041829470412E-2</v>
      </c>
      <c r="H17" s="56">
        <f t="shared" si="1"/>
        <v>3.2960057191267586E-2</v>
      </c>
      <c r="I17" s="56">
        <f t="shared" si="2"/>
        <v>3.44482983451182E-2</v>
      </c>
      <c r="J17" s="56">
        <f t="shared" si="3"/>
        <v>3.7481302918317687E-2</v>
      </c>
      <c r="K17" s="7" t="s">
        <v>20</v>
      </c>
      <c r="L17" s="32">
        <f>INDEX(LINEST(J4:J27,A4:A27^{1,2}),1)</f>
        <v>-0.52135948600966053</v>
      </c>
    </row>
    <row r="18" spans="1:12" ht="15.75" thickBot="1" x14ac:dyDescent="0.3">
      <c r="A18" s="56">
        <v>1.1000000000000001</v>
      </c>
      <c r="B18" s="48">
        <v>52.199121862192179</v>
      </c>
      <c r="C18" s="48">
        <v>54.162846294133196</v>
      </c>
      <c r="D18" s="48">
        <v>82.316883459470873</v>
      </c>
      <c r="E18" s="48">
        <v>58.48046519279147</v>
      </c>
      <c r="F18" s="10">
        <f t="shared" si="4"/>
        <v>330</v>
      </c>
      <c r="G18" s="56">
        <f t="shared" si="0"/>
        <v>7.8893965320254736E-2</v>
      </c>
      <c r="H18" s="56">
        <f t="shared" si="1"/>
        <v>7.4526479857587355E-2</v>
      </c>
      <c r="I18" s="56">
        <f t="shared" si="2"/>
        <v>9.5126677118444622E-2</v>
      </c>
      <c r="J18" s="56">
        <f t="shared" si="3"/>
        <v>9.5003576898949033E-2</v>
      </c>
      <c r="K18" s="13" t="s">
        <v>19</v>
      </c>
      <c r="L18" s="32">
        <f>INDEX(LINEST(J4:J27,A4:A27^{1,2}),1,2)</f>
        <v>2.1630838408266411</v>
      </c>
    </row>
    <row r="19" spans="1:12" ht="15.75" thickBot="1" x14ac:dyDescent="0.3">
      <c r="A19" s="56">
        <v>1.1499999999999999</v>
      </c>
      <c r="B19" s="48">
        <v>54.130559165600047</v>
      </c>
      <c r="C19" s="48">
        <v>56.085924594706235</v>
      </c>
      <c r="D19" s="48">
        <v>86.56325132286652</v>
      </c>
      <c r="E19" s="48">
        <v>61.30400955924793</v>
      </c>
      <c r="F19" s="10">
        <f t="shared" si="4"/>
        <v>345</v>
      </c>
      <c r="G19" s="56">
        <f t="shared" si="0"/>
        <v>0.1151406847018365</v>
      </c>
      <c r="H19" s="56">
        <f t="shared" si="1"/>
        <v>0.10934157248046816</v>
      </c>
      <c r="I19" s="56">
        <f t="shared" si="2"/>
        <v>0.14524151803959054</v>
      </c>
      <c r="J19" s="56">
        <f t="shared" si="3"/>
        <v>0.14198833669413141</v>
      </c>
      <c r="K19" s="14" t="s">
        <v>18</v>
      </c>
      <c r="L19" s="32">
        <f>INDEX(LINEST(J4:J27,A4:A27^{1,2}),1,3)</f>
        <v>-1.6439656777006924</v>
      </c>
    </row>
    <row r="20" spans="1:12" x14ac:dyDescent="0.25">
      <c r="A20" s="56">
        <v>1.2</v>
      </c>
      <c r="B20" s="48">
        <v>55.840361569603836</v>
      </c>
      <c r="C20" s="48">
        <v>57.866307343973787</v>
      </c>
      <c r="D20" s="48">
        <v>89.791879296014201</v>
      </c>
      <c r="E20" s="48">
        <v>63.784373437429025</v>
      </c>
      <c r="F20" s="10">
        <f t="shared" si="4"/>
        <v>360</v>
      </c>
      <c r="G20" s="56">
        <f t="shared" si="0"/>
        <v>0.1461054438869418</v>
      </c>
      <c r="H20" s="56">
        <f t="shared" si="1"/>
        <v>0.14046946575043809</v>
      </c>
      <c r="I20" s="56">
        <f t="shared" si="2"/>
        <v>0.1816151322158287</v>
      </c>
      <c r="J20" s="56">
        <f t="shared" ref="J20:J27" si="6">2*(E20-E$16)/(E$16+E20)</f>
        <v>0.18139076791377151</v>
      </c>
      <c r="K20" s="30"/>
    </row>
    <row r="21" spans="1:12" x14ac:dyDescent="0.25">
      <c r="A21" s="56">
        <v>1.25</v>
      </c>
      <c r="B21" s="48">
        <v>57.235934682139209</v>
      </c>
      <c r="C21" s="48">
        <v>59.341749485649821</v>
      </c>
      <c r="D21" s="48">
        <v>92.415240127861821</v>
      </c>
      <c r="E21" s="48">
        <v>65.815565947432376</v>
      </c>
      <c r="F21" s="10">
        <f t="shared" si="4"/>
        <v>375</v>
      </c>
      <c r="G21" s="56">
        <f t="shared" si="0"/>
        <v>0.17063534072025865</v>
      </c>
      <c r="H21" s="56">
        <f t="shared" si="1"/>
        <v>0.16549960521355106</v>
      </c>
      <c r="I21" s="56">
        <f t="shared" si="2"/>
        <v>0.21013576809854612</v>
      </c>
      <c r="J21" s="56">
        <f t="shared" si="6"/>
        <v>0.21243438122990566</v>
      </c>
      <c r="K21" s="30"/>
    </row>
    <row r="22" spans="1:12" x14ac:dyDescent="0.25">
      <c r="A22" s="56">
        <v>1.3</v>
      </c>
      <c r="B22" s="48">
        <v>59.450908707100304</v>
      </c>
      <c r="C22" s="48">
        <v>61.544982232878425</v>
      </c>
      <c r="D22" s="48">
        <v>97.252619455001266</v>
      </c>
      <c r="E22" s="48">
        <v>69.058738862022238</v>
      </c>
      <c r="F22" s="10">
        <f t="shared" si="4"/>
        <v>390</v>
      </c>
      <c r="G22" s="56">
        <f t="shared" si="0"/>
        <v>0.2082624735225001</v>
      </c>
      <c r="H22" s="56">
        <f t="shared" si="1"/>
        <v>0.20164668106940004</v>
      </c>
      <c r="I22" s="56">
        <f t="shared" si="2"/>
        <v>0.26044679998909764</v>
      </c>
      <c r="J22" s="56">
        <f t="shared" si="6"/>
        <v>0.25986245312536055</v>
      </c>
      <c r="K22" s="30"/>
    </row>
    <row r="23" spans="1:12" x14ac:dyDescent="0.25">
      <c r="A23" s="56">
        <v>1.35</v>
      </c>
      <c r="B23" s="48">
        <v>61.686653141763891</v>
      </c>
      <c r="C23" s="48">
        <v>63.756034926974642</v>
      </c>
      <c r="D23" s="48">
        <v>102.1042544596971</v>
      </c>
      <c r="E23" s="48">
        <v>72.331454596656357</v>
      </c>
      <c r="F23" s="10">
        <f t="shared" si="4"/>
        <v>405</v>
      </c>
      <c r="G23" s="56">
        <f t="shared" si="0"/>
        <v>0.244704671166251</v>
      </c>
      <c r="H23" s="56">
        <f t="shared" si="1"/>
        <v>0.23651774276893989</v>
      </c>
      <c r="I23" s="56">
        <f t="shared" si="2"/>
        <v>0.30814310519456894</v>
      </c>
      <c r="J23" s="56">
        <f t="shared" si="6"/>
        <v>0.30523784757220002</v>
      </c>
      <c r="K23" s="30"/>
    </row>
    <row r="24" spans="1:12" x14ac:dyDescent="0.25">
      <c r="A24" s="56">
        <v>1.4</v>
      </c>
      <c r="B24" s="48">
        <v>63.076454032727661</v>
      </c>
      <c r="C24" s="48">
        <v>65.230673258518991</v>
      </c>
      <c r="D24" s="48">
        <v>104.72761529154479</v>
      </c>
      <c r="E24" s="48">
        <v>74.362647106659779</v>
      </c>
      <c r="F24" s="10">
        <f t="shared" si="4"/>
        <v>420</v>
      </c>
      <c r="G24" s="56">
        <f t="shared" si="0"/>
        <v>0.26662031826082561</v>
      </c>
      <c r="H24" s="56">
        <f t="shared" si="1"/>
        <v>0.25903249850445548</v>
      </c>
      <c r="I24" s="56">
        <f t="shared" si="2"/>
        <v>0.33285972488158772</v>
      </c>
      <c r="J24" s="56">
        <f t="shared" si="6"/>
        <v>0.33222867141934553</v>
      </c>
      <c r="K24" s="30"/>
    </row>
    <row r="25" spans="1:12" x14ac:dyDescent="0.25">
      <c r="A25" s="56">
        <v>1.45</v>
      </c>
      <c r="B25" s="48">
        <v>64.572671935313835</v>
      </c>
      <c r="C25" s="48">
        <v>66.930009347585084</v>
      </c>
      <c r="D25" s="48">
        <v>107.43827148028994</v>
      </c>
      <c r="E25" s="48">
        <v>76.514298314724783</v>
      </c>
      <c r="F25" s="10">
        <f t="shared" si="4"/>
        <v>435</v>
      </c>
      <c r="G25" s="56">
        <f t="shared" si="0"/>
        <v>0.28961044670929453</v>
      </c>
      <c r="H25" s="56">
        <f t="shared" si="1"/>
        <v>0.28427529762506509</v>
      </c>
      <c r="I25" s="56">
        <f t="shared" si="2"/>
        <v>0.3576514747159571</v>
      </c>
      <c r="J25" s="56">
        <f t="shared" si="6"/>
        <v>0.35989802548939975</v>
      </c>
      <c r="K25" s="30"/>
    </row>
    <row r="26" spans="1:12" x14ac:dyDescent="0.25">
      <c r="A26" s="56">
        <v>1.5</v>
      </c>
      <c r="B26" s="48">
        <v>66.689665726727839</v>
      </c>
      <c r="C26" s="48">
        <v>69.200605728159758</v>
      </c>
      <c r="D26" s="48">
        <v>112.20261112808825</v>
      </c>
      <c r="E26" s="48">
        <v>79.666555351297234</v>
      </c>
      <c r="F26" s="10">
        <f t="shared" si="4"/>
        <v>450</v>
      </c>
      <c r="G26" s="56">
        <f t="shared" si="0"/>
        <v>0.32111642817092584</v>
      </c>
      <c r="H26" s="56">
        <f t="shared" si="1"/>
        <v>0.31688311900544258</v>
      </c>
      <c r="I26" s="56">
        <f t="shared" si="2"/>
        <v>0.3994848686236267</v>
      </c>
      <c r="J26" s="56">
        <f t="shared" si="6"/>
        <v>0.39881628704136707</v>
      </c>
      <c r="K26" s="30"/>
    </row>
    <row r="27" spans="1:12" x14ac:dyDescent="0.25">
      <c r="A27" s="56">
        <v>2</v>
      </c>
      <c r="B27" s="48">
        <v>84.711933649867916</v>
      </c>
      <c r="C27" s="48">
        <v>89.523442764748253</v>
      </c>
      <c r="D27" s="48">
        <v>149.56333463324972</v>
      </c>
      <c r="E27" s="48">
        <v>106.15655375444031</v>
      </c>
      <c r="F27" s="10">
        <f t="shared" si="4"/>
        <v>600</v>
      </c>
      <c r="G27" s="56">
        <f t="shared" si="0"/>
        <v>0.54870186691643597</v>
      </c>
      <c r="H27" s="56">
        <f t="shared" si="1"/>
        <v>0.56156837240357127</v>
      </c>
      <c r="I27" s="56">
        <f t="shared" si="2"/>
        <v>0.66595105282373102</v>
      </c>
      <c r="J27" s="56">
        <f t="shared" si="6"/>
        <v>0.66502180962470459</v>
      </c>
      <c r="K27" s="30"/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>
    <tabColor theme="4" tint="-0.249977111117893"/>
  </sheetPr>
  <dimension ref="A1:N13"/>
  <sheetViews>
    <sheetView zoomScale="61" zoomScaleNormal="100" workbookViewId="0">
      <selection activeCell="A13" sqref="A13"/>
    </sheetView>
  </sheetViews>
  <sheetFormatPr defaultColWidth="9.140625" defaultRowHeight="15" x14ac:dyDescent="0.25"/>
  <cols>
    <col min="1" max="1" width="42.85546875" style="10" customWidth="1"/>
    <col min="2" max="5" width="16.7109375" style="10" customWidth="1"/>
    <col min="6" max="6" width="21.140625" style="10" bestFit="1" customWidth="1"/>
    <col min="7" max="7" width="9.140625" style="10"/>
    <col min="8" max="8" width="39.28515625" style="10" customWidth="1"/>
    <col min="9" max="9" width="16" style="10" bestFit="1" customWidth="1"/>
    <col min="10" max="10" width="24.85546875" style="10" bestFit="1" customWidth="1"/>
    <col min="11" max="11" width="11.7109375" style="10" bestFit="1" customWidth="1"/>
    <col min="12" max="12" width="20.140625" style="10" bestFit="1" customWidth="1"/>
    <col min="13" max="16384" width="9.140625" style="10"/>
  </cols>
  <sheetData>
    <row r="1" spans="1:14" ht="21" x14ac:dyDescent="0.25">
      <c r="A1" s="3" t="s">
        <v>21</v>
      </c>
      <c r="B1" s="16"/>
      <c r="N1"/>
    </row>
    <row r="2" spans="1:14" x14ac:dyDescent="0.25">
      <c r="N2"/>
    </row>
    <row r="3" spans="1:14" x14ac:dyDescent="0.25">
      <c r="A3" s="53" t="s">
        <v>15</v>
      </c>
      <c r="B3" s="53" t="s">
        <v>6</v>
      </c>
      <c r="C3" s="53" t="s">
        <v>43</v>
      </c>
      <c r="D3" s="53" t="s">
        <v>41</v>
      </c>
      <c r="E3" s="53" t="s">
        <v>42</v>
      </c>
      <c r="H3" s="53" t="s">
        <v>24</v>
      </c>
      <c r="I3" s="53" t="s">
        <v>7</v>
      </c>
      <c r="J3" s="53" t="s">
        <v>22</v>
      </c>
      <c r="K3" s="53" t="s">
        <v>26</v>
      </c>
      <c r="L3" s="53" t="s">
        <v>40</v>
      </c>
      <c r="N3"/>
    </row>
    <row r="4" spans="1:14" x14ac:dyDescent="0.25">
      <c r="A4" s="49" t="s">
        <v>8</v>
      </c>
      <c r="B4" s="54">
        <v>15.738406011210575</v>
      </c>
      <c r="C4" s="54">
        <v>18.461129894665845</v>
      </c>
      <c r="D4" s="54">
        <v>8.5176120889088995</v>
      </c>
      <c r="E4" s="54">
        <v>6.1839071065578386</v>
      </c>
      <c r="H4" s="49" t="s">
        <v>8</v>
      </c>
      <c r="I4" s="55">
        <v>1</v>
      </c>
      <c r="J4" s="49">
        <v>70</v>
      </c>
      <c r="K4" s="55">
        <v>70</v>
      </c>
      <c r="L4" s="49">
        <f>0</f>
        <v>0</v>
      </c>
    </row>
    <row r="5" spans="1:14" x14ac:dyDescent="0.25">
      <c r="A5" s="49" t="s">
        <v>10</v>
      </c>
      <c r="B5" s="54">
        <v>32.718157474804464</v>
      </c>
      <c r="C5" s="54">
        <v>31.067603502256009</v>
      </c>
      <c r="D5" s="54">
        <v>18.667549155932285</v>
      </c>
      <c r="E5" s="54">
        <v>21.895709002604811</v>
      </c>
      <c r="H5" s="49" t="s">
        <v>8</v>
      </c>
      <c r="I5" s="55">
        <v>16</v>
      </c>
      <c r="J5" s="49">
        <v>50</v>
      </c>
      <c r="K5" s="55">
        <v>50</v>
      </c>
      <c r="L5" s="49">
        <f>L4+K4</f>
        <v>70</v>
      </c>
    </row>
    <row r="6" spans="1:14" x14ac:dyDescent="0.25">
      <c r="A6" s="49" t="s">
        <v>11</v>
      </c>
      <c r="B6" s="54">
        <v>40.413935400156788</v>
      </c>
      <c r="C6" s="54">
        <v>38.190526646286997</v>
      </c>
      <c r="D6" s="54">
        <v>24.26936508698363</v>
      </c>
      <c r="E6" s="54">
        <v>31.025516037054757</v>
      </c>
      <c r="H6" s="49" t="s">
        <v>8</v>
      </c>
      <c r="I6" s="55">
        <v>10</v>
      </c>
      <c r="J6" s="49">
        <v>70</v>
      </c>
      <c r="K6" s="55">
        <v>70</v>
      </c>
      <c r="L6" s="49">
        <f t="shared" ref="L6:L13" si="0">L5+K5</f>
        <v>120</v>
      </c>
    </row>
    <row r="7" spans="1:14" x14ac:dyDescent="0.25">
      <c r="A7" s="49" t="s">
        <v>9</v>
      </c>
      <c r="B7" s="54">
        <v>69.220971335614649</v>
      </c>
      <c r="C7" s="54">
        <v>55.619229014175119</v>
      </c>
      <c r="D7" s="54">
        <v>41.433200865031068</v>
      </c>
      <c r="E7" s="54">
        <v>66.595071370352599</v>
      </c>
      <c r="H7" s="49" t="s">
        <v>8</v>
      </c>
      <c r="I7" s="55">
        <v>40</v>
      </c>
      <c r="J7" s="49">
        <v>10</v>
      </c>
      <c r="K7" s="55">
        <v>10</v>
      </c>
      <c r="L7" s="49">
        <f t="shared" si="0"/>
        <v>190</v>
      </c>
    </row>
    <row r="8" spans="1:14" x14ac:dyDescent="0.25">
      <c r="A8" s="49" t="s">
        <v>13</v>
      </c>
      <c r="B8" s="54">
        <v>37.326908386881115</v>
      </c>
      <c r="C8" s="54">
        <v>35.26013925981183</v>
      </c>
      <c r="D8" s="54">
        <v>21.984943481678425</v>
      </c>
      <c r="E8" s="54">
        <v>27.365679283237267</v>
      </c>
      <c r="H8" s="49" t="s">
        <v>10</v>
      </c>
      <c r="I8" s="55">
        <v>1</v>
      </c>
      <c r="J8" s="49">
        <v>40</v>
      </c>
      <c r="K8" s="55">
        <v>40</v>
      </c>
      <c r="L8" s="49">
        <f t="shared" si="0"/>
        <v>200</v>
      </c>
    </row>
    <row r="9" spans="1:14" x14ac:dyDescent="0.25">
      <c r="A9" s="49" t="s">
        <v>14</v>
      </c>
      <c r="B9" s="54">
        <v>44.57491046085071</v>
      </c>
      <c r="C9" s="54">
        <v>39.61731485178386</v>
      </c>
      <c r="D9" s="54">
        <v>26.275902426190285</v>
      </c>
      <c r="E9" s="54">
        <v>36.258068116561731</v>
      </c>
      <c r="H9" s="49" t="s">
        <v>11</v>
      </c>
      <c r="I9" s="55">
        <v>1</v>
      </c>
      <c r="J9" s="49">
        <v>20</v>
      </c>
      <c r="K9" s="55">
        <v>20</v>
      </c>
      <c r="L9" s="49">
        <f t="shared" si="0"/>
        <v>240</v>
      </c>
    </row>
    <row r="10" spans="1:14" x14ac:dyDescent="0.25">
      <c r="A10" s="49" t="s">
        <v>12</v>
      </c>
      <c r="B10" s="54">
        <v>62.909069725800933</v>
      </c>
      <c r="C10" s="54">
        <v>48.420786885090195</v>
      </c>
      <c r="D10" s="54">
        <v>36.252624394035529</v>
      </c>
      <c r="E10" s="54">
        <v>59.164602702192404</v>
      </c>
      <c r="H10" s="49" t="s">
        <v>9</v>
      </c>
      <c r="I10" s="55">
        <v>1</v>
      </c>
      <c r="J10" s="49">
        <v>20</v>
      </c>
      <c r="K10" s="55">
        <v>20</v>
      </c>
      <c r="L10" s="49">
        <f t="shared" si="0"/>
        <v>260</v>
      </c>
    </row>
    <row r="11" spans="1:14" x14ac:dyDescent="0.25">
      <c r="H11" s="49" t="s">
        <v>13</v>
      </c>
      <c r="I11" s="55">
        <v>1</v>
      </c>
      <c r="J11" s="49">
        <v>2</v>
      </c>
      <c r="K11" s="55">
        <v>2</v>
      </c>
      <c r="L11" s="49">
        <f t="shared" si="0"/>
        <v>280</v>
      </c>
    </row>
    <row r="12" spans="1:14" x14ac:dyDescent="0.25">
      <c r="H12" s="49" t="s">
        <v>14</v>
      </c>
      <c r="I12" s="55">
        <v>1</v>
      </c>
      <c r="J12" s="49">
        <v>8</v>
      </c>
      <c r="K12" s="55">
        <v>8</v>
      </c>
      <c r="L12" s="49">
        <f t="shared" si="0"/>
        <v>282</v>
      </c>
    </row>
    <row r="13" spans="1:14" x14ac:dyDescent="0.25">
      <c r="H13" s="49" t="s">
        <v>12</v>
      </c>
      <c r="I13" s="55">
        <v>1</v>
      </c>
      <c r="J13" s="49">
        <v>10</v>
      </c>
      <c r="K13" s="55">
        <v>10</v>
      </c>
      <c r="L13" s="49">
        <f t="shared" si="0"/>
        <v>290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573B5-90B6-4893-8430-2CAEB1F44D09}">
  <sheetPr codeName="Sheet14">
    <tabColor rgb="FF002060"/>
  </sheetPr>
  <dimension ref="A1:F13"/>
  <sheetViews>
    <sheetView workbookViewId="0">
      <selection activeCell="L11" sqref="L11"/>
    </sheetView>
  </sheetViews>
  <sheetFormatPr defaultRowHeight="15" x14ac:dyDescent="0.25"/>
  <cols>
    <col min="1" max="1" width="36.28515625" bestFit="1" customWidth="1"/>
    <col min="2" max="2" width="16.5703125" bestFit="1" customWidth="1"/>
    <col min="3" max="3" width="15.5703125" bestFit="1" customWidth="1"/>
    <col min="4" max="4" width="24.7109375" bestFit="1" customWidth="1"/>
    <col min="5" max="5" width="14.5703125" bestFit="1" customWidth="1"/>
    <col min="6" max="6" width="24" customWidth="1"/>
  </cols>
  <sheetData>
    <row r="1" spans="1:6" x14ac:dyDescent="0.25">
      <c r="A1" s="51" t="s">
        <v>51</v>
      </c>
    </row>
    <row r="2" spans="1:6" x14ac:dyDescent="0.25">
      <c r="A2" s="47" t="s">
        <v>50</v>
      </c>
      <c r="B2" s="48" t="s">
        <v>46</v>
      </c>
      <c r="C2" s="48" t="s">
        <v>47</v>
      </c>
      <c r="D2" s="48" t="s">
        <v>66</v>
      </c>
      <c r="E2" s="48" t="s">
        <v>67</v>
      </c>
      <c r="F2" s="48" t="s">
        <v>48</v>
      </c>
    </row>
    <row r="3" spans="1:6" x14ac:dyDescent="0.25">
      <c r="A3" s="49" t="s">
        <v>52</v>
      </c>
      <c r="B3" s="50">
        <v>9.4137805841346012E-2</v>
      </c>
      <c r="C3" s="50">
        <v>2.8746013685526872E-2</v>
      </c>
      <c r="D3" s="50">
        <v>0.13188706581222576</v>
      </c>
      <c r="E3" s="50">
        <v>0.11508684778619593</v>
      </c>
      <c r="F3" s="50">
        <v>0.14822226687349338</v>
      </c>
    </row>
    <row r="4" spans="1:6" x14ac:dyDescent="0.25">
      <c r="A4" s="49" t="s">
        <v>53</v>
      </c>
      <c r="B4" s="50">
        <v>9.5784849738612454E-2</v>
      </c>
      <c r="C4" s="50">
        <v>2.7599704098439481E-2</v>
      </c>
      <c r="D4" s="50">
        <v>0.12454319138103709</v>
      </c>
      <c r="E4" s="50">
        <v>0.11213803194429839</v>
      </c>
      <c r="F4" s="50">
        <v>0.14524100089557601</v>
      </c>
    </row>
    <row r="5" spans="1:6" x14ac:dyDescent="0.25">
      <c r="A5" s="49" t="s">
        <v>54</v>
      </c>
      <c r="B5" s="50">
        <v>8.771258944864968E-2</v>
      </c>
      <c r="C5" s="50">
        <v>8.771258944864968E-2</v>
      </c>
      <c r="D5" s="50">
        <v>8.4487908420082247E-2</v>
      </c>
      <c r="E5" s="50">
        <v>0.12069701202868899</v>
      </c>
      <c r="F5" s="50">
        <v>8.1971570170691566E-2</v>
      </c>
    </row>
    <row r="6" spans="1:6" x14ac:dyDescent="0.25">
      <c r="A6" s="49" t="s">
        <v>55</v>
      </c>
      <c r="B6" s="50">
        <v>4.2196366925017603E-2</v>
      </c>
      <c r="C6" s="50">
        <v>3.5575044671937617E-2</v>
      </c>
      <c r="D6" s="50">
        <v>8.5539916275590988E-2</v>
      </c>
      <c r="E6" s="50">
        <v>0</v>
      </c>
      <c r="F6" s="50">
        <v>4.7793344511408264E-2</v>
      </c>
    </row>
    <row r="7" spans="1:6" ht="15.75" thickBot="1" x14ac:dyDescent="0.3"/>
    <row r="8" spans="1:6" x14ac:dyDescent="0.25">
      <c r="A8" s="51" t="s">
        <v>49</v>
      </c>
    </row>
    <row r="9" spans="1:6" x14ac:dyDescent="0.25">
      <c r="A9" s="47"/>
      <c r="B9" s="48" t="s">
        <v>46</v>
      </c>
      <c r="C9" s="48" t="s">
        <v>47</v>
      </c>
      <c r="D9" s="48" t="s">
        <v>66</v>
      </c>
      <c r="E9" s="48" t="s">
        <v>67</v>
      </c>
      <c r="F9" s="48" t="s">
        <v>48</v>
      </c>
    </row>
    <row r="10" spans="1:6" x14ac:dyDescent="0.25">
      <c r="A10" s="49" t="s">
        <v>56</v>
      </c>
      <c r="B10" s="50">
        <v>0.18902471863756198</v>
      </c>
      <c r="C10" s="50">
        <v>3.0694001583116304E-2</v>
      </c>
      <c r="D10" s="50">
        <v>3.4560928113058553E-2</v>
      </c>
      <c r="E10" s="50">
        <v>3.9186442231809115E-2</v>
      </c>
      <c r="F10" s="50">
        <v>0.23261871091092146</v>
      </c>
    </row>
    <row r="11" spans="1:6" x14ac:dyDescent="0.25">
      <c r="A11" s="49" t="s">
        <v>57</v>
      </c>
      <c r="B11" s="50">
        <v>0.16219033976452391</v>
      </c>
      <c r="C11" s="50">
        <v>4.2537471810248251E-2</v>
      </c>
      <c r="D11" s="50">
        <v>3.1987040730365734E-2</v>
      </c>
      <c r="E11" s="50">
        <v>4.2887837175118682E-2</v>
      </c>
      <c r="F11" s="50">
        <v>0.18959403219689852</v>
      </c>
    </row>
    <row r="12" spans="1:6" x14ac:dyDescent="0.25">
      <c r="A12" s="49" t="s">
        <v>58</v>
      </c>
      <c r="B12" s="50">
        <v>8.8764626714183947E-2</v>
      </c>
      <c r="C12" s="50">
        <v>8.8764626714183947E-2</v>
      </c>
      <c r="D12" s="50">
        <v>6.8043956140881656E-2</v>
      </c>
      <c r="E12" s="50">
        <v>9.7205651629830969E-2</v>
      </c>
      <c r="F12" s="50">
        <v>8.8764533367779119E-2</v>
      </c>
    </row>
    <row r="13" spans="1:6" x14ac:dyDescent="0.25">
      <c r="A13" s="49" t="s">
        <v>59</v>
      </c>
      <c r="B13" s="50">
        <v>5.344485198516602E-2</v>
      </c>
      <c r="C13" s="50">
        <v>4.5380327536111542E-2</v>
      </c>
      <c r="D13" s="50">
        <v>7.8518294324851468E-2</v>
      </c>
      <c r="E13" s="50">
        <v>0</v>
      </c>
      <c r="F13" s="50">
        <v>4.5737849421395804E-2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3E3FF-1FD4-4B80-A614-612C66582905}">
  <sheetPr codeName="Sheet20">
    <tabColor theme="9" tint="0.39997558519241921"/>
  </sheetPr>
  <dimension ref="A1:AD354"/>
  <sheetViews>
    <sheetView zoomScale="55" zoomScaleNormal="55" workbookViewId="0">
      <selection activeCell="S19" sqref="S19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42578125" style="10" customWidth="1"/>
    <col min="16" max="16" width="4.140625" style="10" customWidth="1"/>
    <col min="17" max="17" width="20.140625" style="10" customWidth="1"/>
    <col min="18" max="18" width="33.7109375" style="10" customWidth="1"/>
    <col min="19" max="19" width="17.85546875" style="10" bestFit="1" customWidth="1"/>
    <col min="20" max="22" width="20.140625" style="10" bestFit="1" customWidth="1"/>
    <col min="23" max="30" width="21.7109375" style="10" bestFit="1" customWidth="1"/>
    <col min="31" max="16384" width="9.140625" style="10"/>
  </cols>
  <sheetData>
    <row r="1" spans="1:30" x14ac:dyDescent="0.25">
      <c r="A1"/>
      <c r="B1"/>
      <c r="C1"/>
      <c r="D1"/>
      <c r="E1"/>
      <c r="F1"/>
    </row>
    <row r="2" spans="1:30" x14ac:dyDescent="0.25">
      <c r="A2"/>
      <c r="B2"/>
      <c r="C2"/>
      <c r="D2"/>
      <c r="E2"/>
      <c r="F2"/>
    </row>
    <row r="3" spans="1:30" x14ac:dyDescent="0.25">
      <c r="A3"/>
      <c r="B3"/>
      <c r="C3"/>
      <c r="D3"/>
      <c r="E3"/>
      <c r="F3"/>
    </row>
    <row r="4" spans="1:30" ht="15.75" thickBot="1" x14ac:dyDescent="0.3">
      <c r="A4"/>
      <c r="B4"/>
      <c r="C4"/>
      <c r="D4"/>
      <c r="E4"/>
      <c r="F4"/>
    </row>
    <row r="5" spans="1:30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43</v>
      </c>
      <c r="K5" s="4"/>
      <c r="L5" s="4"/>
      <c r="M5" s="4"/>
      <c r="N5" s="4"/>
      <c r="Q5" s="3" t="s">
        <v>38</v>
      </c>
      <c r="R5" s="3" t="s">
        <v>38</v>
      </c>
      <c r="S5" s="1" t="s">
        <v>74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30.75" thickBot="1" x14ac:dyDescent="0.3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2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>
        <v>96</v>
      </c>
      <c r="T7" s="39">
        <v>55</v>
      </c>
      <c r="U7" s="39">
        <v>38</v>
      </c>
      <c r="V7" s="39">
        <v>26</v>
      </c>
      <c r="W7" s="26">
        <v>21</v>
      </c>
      <c r="X7" s="26">
        <v>17</v>
      </c>
      <c r="Y7" s="26">
        <v>14</v>
      </c>
      <c r="Z7" s="26">
        <v>11</v>
      </c>
      <c r="AA7" s="26">
        <v>9</v>
      </c>
      <c r="AB7" s="26">
        <v>8</v>
      </c>
      <c r="AC7" s="26">
        <v>7</v>
      </c>
      <c r="AD7" s="26">
        <v>6</v>
      </c>
    </row>
    <row r="8" spans="1:30" x14ac:dyDescent="0.25">
      <c r="B8" s="37">
        <v>4</v>
      </c>
      <c r="C8" s="24"/>
      <c r="D8" s="9">
        <v>3.2979898472965998</v>
      </c>
      <c r="E8" s="9">
        <v>3.0433774414635892</v>
      </c>
      <c r="F8" s="9">
        <v>3.1984362297344187</v>
      </c>
      <c r="G8" s="9">
        <v>3.2322265901329992</v>
      </c>
      <c r="H8" s="9">
        <v>2.4122267981387013</v>
      </c>
      <c r="I8" s="24"/>
      <c r="J8" s="9">
        <v>2.9907078485191545</v>
      </c>
      <c r="K8" s="9">
        <v>2.8356018644672649</v>
      </c>
      <c r="L8" s="22">
        <v>3.1275698006757078</v>
      </c>
      <c r="M8" s="22">
        <v>3.2594666281469364</v>
      </c>
      <c r="N8" s="22">
        <v>2.211452530273851</v>
      </c>
      <c r="O8" s="24"/>
      <c r="P8" s="21"/>
      <c r="Q8" s="42">
        <v>2</v>
      </c>
      <c r="R8" s="39">
        <v>25</v>
      </c>
      <c r="S8" s="39">
        <v>57</v>
      </c>
      <c r="T8" s="39">
        <v>39</v>
      </c>
      <c r="U8" s="39">
        <v>29</v>
      </c>
      <c r="V8" s="39">
        <v>22</v>
      </c>
      <c r="W8" s="26">
        <v>19</v>
      </c>
      <c r="X8" s="26">
        <v>15</v>
      </c>
      <c r="Y8" s="26">
        <v>13</v>
      </c>
      <c r="Z8" s="26">
        <v>11</v>
      </c>
      <c r="AA8" s="26">
        <v>9</v>
      </c>
      <c r="AB8" s="26">
        <v>7</v>
      </c>
      <c r="AC8" s="26">
        <v>7</v>
      </c>
      <c r="AD8" s="26">
        <v>6</v>
      </c>
    </row>
    <row r="9" spans="1:30" x14ac:dyDescent="0.25">
      <c r="B9" s="37">
        <v>5</v>
      </c>
      <c r="C9" s="24"/>
      <c r="D9" s="9">
        <v>3.8603970147532336</v>
      </c>
      <c r="E9" s="9">
        <v>3.5805437695993274</v>
      </c>
      <c r="F9" s="9">
        <v>3.7745833200261312</v>
      </c>
      <c r="G9" s="9">
        <v>3.8168211896209785</v>
      </c>
      <c r="H9" s="9">
        <v>2.8260040032931366</v>
      </c>
      <c r="I9" s="24"/>
      <c r="J9" s="9">
        <v>3.7374175705435477</v>
      </c>
      <c r="K9" s="9">
        <v>3.543647405307456</v>
      </c>
      <c r="L9" s="22">
        <v>3.9086716315107908</v>
      </c>
      <c r="M9" s="22">
        <v>4.0735415762732741</v>
      </c>
      <c r="N9" s="22">
        <v>2.7635816080504312</v>
      </c>
      <c r="O9" s="24"/>
      <c r="P9" s="21"/>
      <c r="Q9" s="42">
        <v>3</v>
      </c>
      <c r="R9" s="39">
        <v>35</v>
      </c>
      <c r="S9" s="39">
        <v>52</v>
      </c>
      <c r="T9" s="39">
        <v>36</v>
      </c>
      <c r="U9" s="39">
        <v>28</v>
      </c>
      <c r="V9" s="39">
        <v>21</v>
      </c>
      <c r="W9" s="26">
        <v>18</v>
      </c>
      <c r="X9" s="26">
        <v>14</v>
      </c>
      <c r="Y9" s="26">
        <v>12</v>
      </c>
      <c r="Z9" s="26">
        <v>10</v>
      </c>
      <c r="AA9" s="26">
        <v>9</v>
      </c>
      <c r="AB9" s="26">
        <v>7</v>
      </c>
      <c r="AC9" s="26">
        <v>6</v>
      </c>
      <c r="AD9" s="26">
        <v>6</v>
      </c>
    </row>
    <row r="10" spans="1:30" x14ac:dyDescent="0.25">
      <c r="B10" s="37">
        <v>6</v>
      </c>
      <c r="C10" s="24"/>
      <c r="D10" s="9">
        <v>4.4227874824892046</v>
      </c>
      <c r="E10" s="9">
        <v>4.1176941264171782</v>
      </c>
      <c r="F10" s="9">
        <v>4.350751811092783</v>
      </c>
      <c r="G10" s="9">
        <v>4.4014407034020753</v>
      </c>
      <c r="H10" s="9">
        <v>3.2397698976618576</v>
      </c>
      <c r="I10" s="24"/>
      <c r="J10" s="9">
        <v>4.4817324504401634</v>
      </c>
      <c r="K10" s="9">
        <v>4.2498441511283263</v>
      </c>
      <c r="L10" s="22">
        <v>4.6879279866392913</v>
      </c>
      <c r="M10" s="22">
        <v>4.8857713274219146</v>
      </c>
      <c r="N10" s="22">
        <v>3.3138690935804411</v>
      </c>
      <c r="O10" s="24"/>
      <c r="P10" s="21"/>
      <c r="Q10" s="43"/>
      <c r="R10" s="39">
        <v>50</v>
      </c>
      <c r="S10" s="39">
        <v>48</v>
      </c>
      <c r="T10" s="39">
        <v>34</v>
      </c>
      <c r="U10" s="39">
        <v>27</v>
      </c>
      <c r="V10" s="39">
        <v>20</v>
      </c>
      <c r="W10" s="26">
        <v>17</v>
      </c>
      <c r="X10" s="26">
        <v>14</v>
      </c>
      <c r="Y10" s="26">
        <v>12</v>
      </c>
      <c r="Z10" s="26">
        <v>10</v>
      </c>
      <c r="AA10" s="26">
        <v>8</v>
      </c>
      <c r="AB10" s="26">
        <v>7</v>
      </c>
      <c r="AC10" s="26">
        <v>6</v>
      </c>
      <c r="AD10" s="26">
        <v>6</v>
      </c>
    </row>
    <row r="11" spans="1:30" ht="15.75" thickBot="1" x14ac:dyDescent="0.3">
      <c r="B11" s="37">
        <v>7</v>
      </c>
      <c r="C11" s="21"/>
      <c r="D11" s="9">
        <v>4.518376515899484</v>
      </c>
      <c r="E11" s="9">
        <v>4.2059949744954075</v>
      </c>
      <c r="F11" s="9">
        <v>4.4433318263276265</v>
      </c>
      <c r="G11" s="9">
        <v>4.4951098681235875</v>
      </c>
      <c r="H11" s="9">
        <v>3.3107759167456021</v>
      </c>
      <c r="I11" s="24"/>
      <c r="J11" s="9">
        <v>4.6187609356743815</v>
      </c>
      <c r="K11" s="9">
        <v>4.3763197610355027</v>
      </c>
      <c r="L11" s="22">
        <v>4.822488824232062</v>
      </c>
      <c r="M11" s="22">
        <v>5.0244510205546087</v>
      </c>
      <c r="N11" s="22">
        <v>3.4149065445414717</v>
      </c>
      <c r="O11" s="24"/>
      <c r="P11" s="21"/>
      <c r="Q11" s="43"/>
      <c r="R11" s="39">
        <v>75</v>
      </c>
      <c r="S11" s="39">
        <v>45</v>
      </c>
      <c r="T11" s="39">
        <v>32</v>
      </c>
      <c r="U11" s="39">
        <v>26</v>
      </c>
      <c r="V11" s="39">
        <v>20</v>
      </c>
      <c r="W11" s="26">
        <v>17</v>
      </c>
      <c r="X11" s="26">
        <v>14</v>
      </c>
      <c r="Y11" s="26">
        <v>12</v>
      </c>
      <c r="Z11" s="26">
        <v>10</v>
      </c>
      <c r="AA11" s="26">
        <v>8</v>
      </c>
      <c r="AB11" s="26">
        <v>7</v>
      </c>
      <c r="AC11" s="26">
        <v>6</v>
      </c>
      <c r="AD11" s="26">
        <v>6</v>
      </c>
    </row>
    <row r="12" spans="1:30" ht="15.75" thickBot="1" x14ac:dyDescent="0.3">
      <c r="B12" s="37">
        <v>8</v>
      </c>
      <c r="C12" s="21"/>
      <c r="D12" s="9">
        <v>4.4807889073433005</v>
      </c>
      <c r="E12" s="9">
        <v>4.166242423119817</v>
      </c>
      <c r="F12" s="9">
        <v>4.3979559517390951</v>
      </c>
      <c r="G12" s="9">
        <v>4.4487237595159188</v>
      </c>
      <c r="H12" s="9">
        <v>3.2839948640752166</v>
      </c>
      <c r="I12" s="24"/>
      <c r="J12" s="9">
        <v>4.5721838916794413</v>
      </c>
      <c r="K12" s="9">
        <v>4.3278680520759591</v>
      </c>
      <c r="L12" s="22">
        <v>4.7639330693959447</v>
      </c>
      <c r="M12" s="22">
        <v>4.9617692392445099</v>
      </c>
      <c r="N12" s="22">
        <v>3.3803717582044794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25">
      <c r="B13" s="37">
        <v>9</v>
      </c>
      <c r="C13" s="21"/>
      <c r="D13" s="9">
        <v>4.3098628494054969</v>
      </c>
      <c r="E13" s="9">
        <v>3.9982795688912951</v>
      </c>
      <c r="F13" s="9">
        <v>4.2144467822626979</v>
      </c>
      <c r="G13" s="9">
        <v>4.262101505226906</v>
      </c>
      <c r="H13" s="9">
        <v>3.1593070648882802</v>
      </c>
      <c r="I13" s="24"/>
      <c r="J13" s="9">
        <v>4.3596566734873887</v>
      </c>
      <c r="K13" s="9">
        <v>4.1209357887691622</v>
      </c>
      <c r="L13" s="22">
        <v>4.5280048702092195</v>
      </c>
      <c r="M13" s="22">
        <v>4.7134705369937304</v>
      </c>
      <c r="N13" s="22">
        <v>3.2228135812385674</v>
      </c>
      <c r="O13" s="24"/>
      <c r="P13" s="21"/>
      <c r="Q13" s="21"/>
      <c r="R13" s="39">
        <v>10</v>
      </c>
      <c r="S13" s="40">
        <v>127</v>
      </c>
      <c r="T13" s="40">
        <v>65</v>
      </c>
      <c r="U13" s="40">
        <v>43</v>
      </c>
      <c r="V13" s="40">
        <v>29</v>
      </c>
      <c r="W13" s="26">
        <v>24</v>
      </c>
      <c r="X13" s="26">
        <v>18</v>
      </c>
      <c r="Y13" s="26">
        <v>15</v>
      </c>
      <c r="Z13" s="26">
        <v>13</v>
      </c>
      <c r="AA13" s="26">
        <v>10</v>
      </c>
      <c r="AB13" s="26">
        <v>9</v>
      </c>
      <c r="AC13" s="26">
        <v>7</v>
      </c>
      <c r="AD13" s="26">
        <v>7</v>
      </c>
    </row>
    <row r="14" spans="1:30" x14ac:dyDescent="0.25">
      <c r="B14" s="37">
        <v>10</v>
      </c>
      <c r="C14" s="21"/>
      <c r="D14" s="9">
        <v>5.176445633886102</v>
      </c>
      <c r="E14" s="9">
        <v>4.7651377473073486</v>
      </c>
      <c r="F14" s="9">
        <v>4.9937643698657963</v>
      </c>
      <c r="G14" s="9">
        <v>5.0474027775081352</v>
      </c>
      <c r="H14" s="9">
        <v>3.810656149267782</v>
      </c>
      <c r="I14" s="24"/>
      <c r="J14" s="9">
        <v>5.2059967741540412</v>
      </c>
      <c r="K14" s="9">
        <v>4.8855160653410108</v>
      </c>
      <c r="L14" s="22">
        <v>5.3219322582342432</v>
      </c>
      <c r="M14" s="22">
        <v>5.5279341929333539</v>
      </c>
      <c r="N14" s="22">
        <v>3.856770345421257</v>
      </c>
      <c r="O14" s="24"/>
      <c r="P14" s="21"/>
      <c r="Q14" s="21"/>
      <c r="R14" s="39">
        <v>25</v>
      </c>
      <c r="S14" s="39">
        <v>65</v>
      </c>
      <c r="T14" s="39">
        <v>42</v>
      </c>
      <c r="U14" s="39">
        <v>32</v>
      </c>
      <c r="V14" s="39">
        <v>24</v>
      </c>
      <c r="W14" s="26">
        <v>20</v>
      </c>
      <c r="X14" s="26">
        <v>16</v>
      </c>
      <c r="Y14" s="26">
        <v>14</v>
      </c>
      <c r="Z14" s="26">
        <v>12</v>
      </c>
      <c r="AA14" s="26">
        <v>10</v>
      </c>
      <c r="AB14" s="26">
        <v>8</v>
      </c>
      <c r="AC14" s="26">
        <v>7</v>
      </c>
      <c r="AD14" s="26">
        <v>6</v>
      </c>
    </row>
    <row r="15" spans="1:30" x14ac:dyDescent="0.25">
      <c r="B15" s="37">
        <v>11</v>
      </c>
      <c r="C15" s="21"/>
      <c r="D15" s="9">
        <v>4.3009476711986263</v>
      </c>
      <c r="E15" s="9">
        <v>3.9824829370613086</v>
      </c>
      <c r="F15" s="9">
        <v>4.192309144284514</v>
      </c>
      <c r="G15" s="9">
        <v>4.2389856709677289</v>
      </c>
      <c r="H15" s="9">
        <v>3.1543955856620784</v>
      </c>
      <c r="I15" s="24"/>
      <c r="J15" s="9">
        <v>4.3628170104395299</v>
      </c>
      <c r="K15" s="9">
        <v>4.1147768070885737</v>
      </c>
      <c r="L15" s="22">
        <v>4.5107807026859419</v>
      </c>
      <c r="M15" s="22">
        <v>4.6921152751985478</v>
      </c>
      <c r="N15" s="22">
        <v>3.225069331940964</v>
      </c>
      <c r="O15" s="24"/>
      <c r="P15" s="21"/>
      <c r="Q15" s="21"/>
      <c r="R15" s="39">
        <v>35</v>
      </c>
      <c r="S15" s="39">
        <v>57</v>
      </c>
      <c r="T15" s="39">
        <v>39</v>
      </c>
      <c r="U15" s="39">
        <v>30</v>
      </c>
      <c r="V15" s="39">
        <v>23</v>
      </c>
      <c r="W15" s="26">
        <v>20</v>
      </c>
      <c r="X15" s="26">
        <v>16</v>
      </c>
      <c r="Y15" s="26">
        <v>13</v>
      </c>
      <c r="Z15" s="26">
        <v>11</v>
      </c>
      <c r="AA15" s="26">
        <v>9</v>
      </c>
      <c r="AB15" s="26">
        <v>8</v>
      </c>
      <c r="AC15" s="26">
        <v>7</v>
      </c>
      <c r="AD15" s="26">
        <v>6</v>
      </c>
    </row>
    <row r="16" spans="1:30" x14ac:dyDescent="0.25">
      <c r="B16" s="37">
        <v>12</v>
      </c>
      <c r="C16" s="21"/>
      <c r="D16" s="9">
        <v>5.2015866598871581</v>
      </c>
      <c r="E16" s="9">
        <v>4.769529804365277</v>
      </c>
      <c r="F16" s="9">
        <v>4.984495961336445</v>
      </c>
      <c r="G16" s="9">
        <v>5.0362388570553653</v>
      </c>
      <c r="H16" s="9">
        <v>3.8335949884604466</v>
      </c>
      <c r="I16" s="24"/>
      <c r="J16" s="9">
        <v>5.1880788036936609</v>
      </c>
      <c r="K16" s="9">
        <v>4.852535559111895</v>
      </c>
      <c r="L16" s="22">
        <v>5.2654658090675115</v>
      </c>
      <c r="M16" s="22">
        <v>5.4632031176700844</v>
      </c>
      <c r="N16" s="22">
        <v>3.8449273941461515</v>
      </c>
      <c r="O16" s="24"/>
      <c r="P16" s="21"/>
      <c r="Q16" s="21"/>
      <c r="R16" s="39">
        <v>50</v>
      </c>
      <c r="S16" s="39">
        <v>52</v>
      </c>
      <c r="T16" s="39">
        <v>37</v>
      </c>
      <c r="U16" s="39">
        <v>29</v>
      </c>
      <c r="V16" s="39">
        <v>22</v>
      </c>
      <c r="W16" s="26">
        <v>19</v>
      </c>
      <c r="X16" s="26">
        <v>15</v>
      </c>
      <c r="Y16" s="26">
        <v>13</v>
      </c>
      <c r="Z16" s="26">
        <v>11</v>
      </c>
      <c r="AA16" s="26">
        <v>9</v>
      </c>
      <c r="AB16" s="26">
        <v>8</v>
      </c>
      <c r="AC16" s="26">
        <v>7</v>
      </c>
      <c r="AD16" s="26">
        <v>6</v>
      </c>
    </row>
    <row r="17" spans="2:30" ht="15.75" thickBot="1" x14ac:dyDescent="0.3">
      <c r="B17" s="37">
        <v>13</v>
      </c>
      <c r="C17" s="21"/>
      <c r="D17" s="9">
        <v>4.1989780321529304</v>
      </c>
      <c r="E17" s="9">
        <v>3.8772128680008517</v>
      </c>
      <c r="F17" s="9">
        <v>4.0737959190225022</v>
      </c>
      <c r="G17" s="9">
        <v>4.1180290959836308</v>
      </c>
      <c r="H17" s="9">
        <v>3.0811585084611974</v>
      </c>
      <c r="I17" s="24"/>
      <c r="J17" s="9">
        <v>4.2509010634481488</v>
      </c>
      <c r="K17" s="9">
        <v>3.9993002023922646</v>
      </c>
      <c r="L17" s="22">
        <v>4.3708214230757401</v>
      </c>
      <c r="M17" s="22">
        <v>4.5422554223394176</v>
      </c>
      <c r="N17" s="22">
        <v>3.1417643299689479</v>
      </c>
      <c r="O17" s="24"/>
      <c r="P17" s="21"/>
      <c r="Q17" s="21"/>
      <c r="R17" s="39">
        <v>75</v>
      </c>
      <c r="S17" s="39">
        <v>48</v>
      </c>
      <c r="T17" s="39">
        <v>34</v>
      </c>
      <c r="U17" s="39">
        <v>27</v>
      </c>
      <c r="V17" s="39">
        <v>21</v>
      </c>
      <c r="W17" s="26">
        <v>18</v>
      </c>
      <c r="X17" s="26">
        <v>15</v>
      </c>
      <c r="Y17" s="26">
        <v>13</v>
      </c>
      <c r="Z17" s="26">
        <v>11</v>
      </c>
      <c r="AA17" s="26">
        <v>9</v>
      </c>
      <c r="AB17" s="26">
        <v>8</v>
      </c>
      <c r="AC17" s="26">
        <v>7</v>
      </c>
      <c r="AD17" s="26">
        <v>6</v>
      </c>
    </row>
    <row r="18" spans="2:30" ht="15.75" thickBot="1" x14ac:dyDescent="0.3">
      <c r="B18" s="37">
        <v>14</v>
      </c>
      <c r="C18" s="21"/>
      <c r="D18" s="9">
        <v>5.1468977820951185</v>
      </c>
      <c r="E18" s="9">
        <v>4.6971636138726165</v>
      </c>
      <c r="F18" s="9">
        <v>4.8925424718001729</v>
      </c>
      <c r="G18" s="9">
        <v>4.9411323473333963</v>
      </c>
      <c r="H18" s="9">
        <v>3.7979179878800595</v>
      </c>
      <c r="I18" s="24"/>
      <c r="J18" s="9">
        <v>5.0869748686799863</v>
      </c>
      <c r="K18" s="9">
        <v>4.7381816813767337</v>
      </c>
      <c r="L18" s="22">
        <v>5.1160221080592834</v>
      </c>
      <c r="M18" s="22">
        <v>5.3005448972985594</v>
      </c>
      <c r="N18" s="22">
        <v>3.7714741499537232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25">
      <c r="B19" s="37">
        <v>15</v>
      </c>
      <c r="C19" s="21"/>
      <c r="D19" s="9">
        <v>5.4396743533709078</v>
      </c>
      <c r="E19" s="9">
        <v>4.9687902346900383</v>
      </c>
      <c r="F19" s="9">
        <v>5.1782090013952917</v>
      </c>
      <c r="G19" s="9">
        <v>5.230271960735033</v>
      </c>
      <c r="H19" s="9">
        <v>4.0151362295118203</v>
      </c>
      <c r="I19" s="24"/>
      <c r="J19" s="9">
        <v>5.4490012300303237</v>
      </c>
      <c r="K19" s="9">
        <v>5.0755686801610196</v>
      </c>
      <c r="L19" s="22">
        <v>5.480419504913896</v>
      </c>
      <c r="M19" s="22">
        <v>5.6781201042592473</v>
      </c>
      <c r="N19" s="22">
        <v>4.0398457679998341</v>
      </c>
      <c r="O19" s="24"/>
      <c r="P19" s="21"/>
      <c r="Q19" s="21"/>
      <c r="R19" s="39">
        <v>10</v>
      </c>
      <c r="S19" s="40">
        <v>88</v>
      </c>
      <c r="T19" s="40">
        <v>54</v>
      </c>
      <c r="U19" s="40">
        <v>38</v>
      </c>
      <c r="V19" s="40">
        <v>26</v>
      </c>
      <c r="W19" s="26">
        <v>21</v>
      </c>
      <c r="X19" s="26">
        <v>17</v>
      </c>
      <c r="Y19" s="26">
        <v>14</v>
      </c>
      <c r="Z19" s="26">
        <v>11</v>
      </c>
      <c r="AA19" s="26">
        <v>9</v>
      </c>
      <c r="AB19" s="26">
        <v>8</v>
      </c>
      <c r="AC19" s="26">
        <v>7</v>
      </c>
      <c r="AD19" s="26">
        <v>6</v>
      </c>
    </row>
    <row r="20" spans="2:30" x14ac:dyDescent="0.25">
      <c r="B20" s="37">
        <v>16</v>
      </c>
      <c r="C20" s="21"/>
      <c r="D20" s="9">
        <v>4.6254676693376942</v>
      </c>
      <c r="E20" s="9">
        <v>4.2341675798893181</v>
      </c>
      <c r="F20" s="9">
        <v>4.420834268521312</v>
      </c>
      <c r="G20" s="9">
        <v>4.4656435010726359</v>
      </c>
      <c r="H20" s="9">
        <v>3.4063529140662689</v>
      </c>
      <c r="I20" s="24"/>
      <c r="J20" s="9">
        <v>4.6405390621346134</v>
      </c>
      <c r="K20" s="9">
        <v>4.3319318274410987</v>
      </c>
      <c r="L20" s="22">
        <v>4.689423277882895</v>
      </c>
      <c r="M20" s="22">
        <v>4.8607982314186851</v>
      </c>
      <c r="N20" s="22">
        <v>3.434742509913792</v>
      </c>
      <c r="O20" s="24"/>
      <c r="P20" s="21"/>
      <c r="Q20" s="21"/>
      <c r="R20" s="39">
        <v>25</v>
      </c>
      <c r="S20" s="39">
        <v>54</v>
      </c>
      <c r="T20" s="39">
        <v>39</v>
      </c>
      <c r="U20" s="39">
        <v>29</v>
      </c>
      <c r="V20" s="39">
        <v>22</v>
      </c>
      <c r="W20" s="26">
        <v>19</v>
      </c>
      <c r="X20" s="26">
        <v>15</v>
      </c>
      <c r="Y20" s="26">
        <v>13</v>
      </c>
      <c r="Z20" s="26">
        <v>11</v>
      </c>
      <c r="AA20" s="26">
        <v>9</v>
      </c>
      <c r="AB20" s="26">
        <v>7</v>
      </c>
      <c r="AC20" s="26">
        <v>7</v>
      </c>
      <c r="AD20" s="26">
        <v>6</v>
      </c>
    </row>
    <row r="21" spans="2:30" x14ac:dyDescent="0.25">
      <c r="B21" s="37">
        <v>17</v>
      </c>
      <c r="C21" s="21"/>
      <c r="D21" s="9">
        <v>5.3448197042201731</v>
      </c>
      <c r="E21" s="9">
        <v>4.8578018711978297</v>
      </c>
      <c r="F21" s="9">
        <v>5.0446327898633241</v>
      </c>
      <c r="G21" s="9">
        <v>5.0929080876400352</v>
      </c>
      <c r="H21" s="9">
        <v>3.9499656547285844</v>
      </c>
      <c r="I21" s="24"/>
      <c r="J21" s="9">
        <v>5.2858710236301336</v>
      </c>
      <c r="K21" s="9">
        <v>4.903848281693401</v>
      </c>
      <c r="L21" s="22">
        <v>5.2680366278819033</v>
      </c>
      <c r="M21" s="22">
        <v>5.4500534515124119</v>
      </c>
      <c r="N21" s="22">
        <v>3.9202141198673464</v>
      </c>
      <c r="O21" s="24"/>
      <c r="P21" s="21"/>
      <c r="Q21" s="21"/>
      <c r="R21" s="39">
        <v>35</v>
      </c>
      <c r="S21" s="39">
        <v>49</v>
      </c>
      <c r="T21" s="39">
        <v>36</v>
      </c>
      <c r="U21" s="39">
        <v>28</v>
      </c>
      <c r="V21" s="39">
        <v>21</v>
      </c>
      <c r="W21" s="26">
        <v>18</v>
      </c>
      <c r="X21" s="26">
        <v>14</v>
      </c>
      <c r="Y21" s="26">
        <v>12</v>
      </c>
      <c r="Z21" s="26">
        <v>10</v>
      </c>
      <c r="AA21" s="26">
        <v>9</v>
      </c>
      <c r="AB21" s="26">
        <v>7</v>
      </c>
      <c r="AC21" s="26">
        <v>6</v>
      </c>
      <c r="AD21" s="26">
        <v>6</v>
      </c>
    </row>
    <row r="22" spans="2:30" x14ac:dyDescent="0.25">
      <c r="B22" s="37">
        <v>18</v>
      </c>
      <c r="C22" s="21"/>
      <c r="D22" s="9">
        <v>5.597961616935093</v>
      </c>
      <c r="E22" s="9">
        <v>5.0913210460094147</v>
      </c>
      <c r="F22" s="9">
        <v>5.2892667163352982</v>
      </c>
      <c r="G22" s="9">
        <v>5.340392610855913</v>
      </c>
      <c r="H22" s="9">
        <v>4.138083360037041</v>
      </c>
      <c r="I22" s="24"/>
      <c r="J22" s="9">
        <v>5.601346459779518</v>
      </c>
      <c r="K22" s="9">
        <v>5.1957774127140643</v>
      </c>
      <c r="L22" s="22">
        <v>5.5814065290875829</v>
      </c>
      <c r="M22" s="22">
        <v>5.774128159213852</v>
      </c>
      <c r="N22" s="22">
        <v>4.154311043684177</v>
      </c>
      <c r="O22" s="24"/>
      <c r="P22" s="21"/>
      <c r="Q22" s="21"/>
      <c r="R22" s="39">
        <v>50</v>
      </c>
      <c r="S22" s="39">
        <v>46</v>
      </c>
      <c r="T22" s="39">
        <v>34</v>
      </c>
      <c r="U22" s="39">
        <v>27</v>
      </c>
      <c r="V22" s="39">
        <v>20</v>
      </c>
      <c r="W22" s="26">
        <v>17</v>
      </c>
      <c r="X22" s="26">
        <v>14</v>
      </c>
      <c r="Y22" s="26">
        <v>12</v>
      </c>
      <c r="Z22" s="26">
        <v>10</v>
      </c>
      <c r="AA22" s="26">
        <v>8</v>
      </c>
      <c r="AB22" s="26">
        <v>7</v>
      </c>
      <c r="AC22" s="26">
        <v>6</v>
      </c>
      <c r="AD22" s="26">
        <v>6</v>
      </c>
    </row>
    <row r="23" spans="2:30" ht="15.75" thickBot="1" x14ac:dyDescent="0.3">
      <c r="B23" s="37">
        <v>19</v>
      </c>
      <c r="C23" s="21"/>
      <c r="D23" s="9">
        <v>4.3882924103794174</v>
      </c>
      <c r="E23" s="9">
        <v>4.005751162449787</v>
      </c>
      <c r="F23" s="9">
        <v>4.1744895224589644</v>
      </c>
      <c r="G23" s="9">
        <v>4.2155169517349309</v>
      </c>
      <c r="H23" s="9">
        <v>3.2322836044149876</v>
      </c>
      <c r="I23" s="24"/>
      <c r="J23" s="9">
        <v>4.3875279209811282</v>
      </c>
      <c r="K23" s="9">
        <v>4.0848675998615205</v>
      </c>
      <c r="L23" s="22">
        <v>4.4091795214126597</v>
      </c>
      <c r="M23" s="22">
        <v>4.5657155239634086</v>
      </c>
      <c r="N23" s="22">
        <v>3.2460276380329383</v>
      </c>
      <c r="O23" s="24"/>
      <c r="P23" s="21"/>
      <c r="Q23" s="21"/>
      <c r="R23" s="39">
        <v>75</v>
      </c>
      <c r="S23" s="39">
        <v>43</v>
      </c>
      <c r="T23" s="39">
        <v>32</v>
      </c>
      <c r="U23" s="39">
        <v>26</v>
      </c>
      <c r="V23" s="39">
        <v>20</v>
      </c>
      <c r="W23" s="26">
        <v>17</v>
      </c>
      <c r="X23" s="26">
        <v>14</v>
      </c>
      <c r="Y23" s="26">
        <v>12</v>
      </c>
      <c r="Z23" s="26">
        <v>10</v>
      </c>
      <c r="AA23" s="26">
        <v>8</v>
      </c>
      <c r="AB23" s="26">
        <v>7</v>
      </c>
      <c r="AC23" s="26">
        <v>6</v>
      </c>
      <c r="AD23" s="26">
        <v>6</v>
      </c>
    </row>
    <row r="24" spans="2:30" ht="15.75" thickBot="1" x14ac:dyDescent="0.3">
      <c r="B24" s="37">
        <v>20</v>
      </c>
      <c r="C24" s="21"/>
      <c r="D24" s="9">
        <v>4.7195666681113915</v>
      </c>
      <c r="E24" s="9">
        <v>4.2996273633599618</v>
      </c>
      <c r="F24" s="9">
        <v>4.4736811261804244</v>
      </c>
      <c r="G24" s="9">
        <v>4.5170782959020483</v>
      </c>
      <c r="H24" s="9">
        <v>3.4811141070000584</v>
      </c>
      <c r="I24" s="24"/>
      <c r="J24" s="9">
        <v>4.7318487331223036</v>
      </c>
      <c r="K24" s="9">
        <v>4.3958108764054611</v>
      </c>
      <c r="L24" s="22">
        <v>4.7322963722134297</v>
      </c>
      <c r="M24" s="22">
        <v>4.8970485572755962</v>
      </c>
      <c r="N24" s="22">
        <v>3.5033162931473232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25">
      <c r="B25" s="37">
        <v>21</v>
      </c>
      <c r="C25" s="21"/>
      <c r="D25" s="9">
        <v>5.5159488550808335</v>
      </c>
      <c r="E25" s="9">
        <v>4.9827918465601746</v>
      </c>
      <c r="F25" s="9">
        <v>5.1513642869032337</v>
      </c>
      <c r="G25" s="9">
        <v>5.197761600701134</v>
      </c>
      <c r="H25" s="9">
        <v>4.0845831939405457</v>
      </c>
      <c r="I25" s="24"/>
      <c r="J25" s="9">
        <v>5.4087677365287972</v>
      </c>
      <c r="K25" s="9">
        <v>4.9887487736392693</v>
      </c>
      <c r="L25" s="22">
        <v>5.3227236565428546</v>
      </c>
      <c r="M25" s="22">
        <v>5.4956276018513543</v>
      </c>
      <c r="N25" s="22">
        <v>4.0140977557159561</v>
      </c>
      <c r="O25" s="24"/>
      <c r="P25" s="21"/>
      <c r="R25" s="39">
        <v>10</v>
      </c>
      <c r="S25" s="40">
        <v>95</v>
      </c>
      <c r="T25" s="40">
        <v>49</v>
      </c>
      <c r="U25" s="40">
        <v>33</v>
      </c>
      <c r="V25" s="40">
        <v>22</v>
      </c>
      <c r="W25" s="26">
        <v>18</v>
      </c>
      <c r="X25" s="26">
        <v>14</v>
      </c>
      <c r="Y25" s="26">
        <v>12</v>
      </c>
      <c r="Z25" s="26">
        <v>10</v>
      </c>
      <c r="AA25" s="26">
        <v>8</v>
      </c>
      <c r="AB25" s="26">
        <v>7</v>
      </c>
      <c r="AC25" s="26">
        <v>6</v>
      </c>
      <c r="AD25" s="26">
        <v>5</v>
      </c>
    </row>
    <row r="26" spans="2:30" x14ac:dyDescent="0.25">
      <c r="B26" s="37">
        <v>22</v>
      </c>
      <c r="C26" s="21"/>
      <c r="D26" s="9">
        <v>5.7291065032570607</v>
      </c>
      <c r="E26" s="9">
        <v>5.1778647248973284</v>
      </c>
      <c r="F26" s="9">
        <v>5.3545748092038874</v>
      </c>
      <c r="G26" s="9">
        <v>5.4031920031991554</v>
      </c>
      <c r="H26" s="9">
        <v>4.2433415841449689</v>
      </c>
      <c r="I26" s="24"/>
      <c r="J26" s="9">
        <v>5.667104225365228</v>
      </c>
      <c r="K26" s="9">
        <v>5.226885276255838</v>
      </c>
      <c r="L26" s="22">
        <v>5.5767786181515859</v>
      </c>
      <c r="M26" s="22">
        <v>5.7579136724087228</v>
      </c>
      <c r="N26" s="22">
        <v>4.2058440842203701</v>
      </c>
      <c r="O26" s="24"/>
      <c r="P26" s="21"/>
      <c r="R26" s="39">
        <v>25</v>
      </c>
      <c r="S26" s="39">
        <v>56</v>
      </c>
      <c r="T26" s="39">
        <v>35</v>
      </c>
      <c r="U26" s="39">
        <v>26</v>
      </c>
      <c r="V26" s="39">
        <v>19</v>
      </c>
      <c r="W26" s="26">
        <v>16</v>
      </c>
      <c r="X26" s="26">
        <v>13</v>
      </c>
      <c r="Y26" s="26">
        <v>11</v>
      </c>
      <c r="Z26" s="26">
        <v>9</v>
      </c>
      <c r="AA26" s="26">
        <v>7</v>
      </c>
      <c r="AB26" s="26">
        <v>6</v>
      </c>
      <c r="AC26" s="26">
        <v>6</v>
      </c>
      <c r="AD26" s="26">
        <v>5</v>
      </c>
    </row>
    <row r="27" spans="2:30" x14ac:dyDescent="0.25">
      <c r="B27" s="37">
        <v>23</v>
      </c>
      <c r="C27" s="21"/>
      <c r="D27" s="9">
        <v>5.9417418482270516</v>
      </c>
      <c r="E27" s="9">
        <v>5.3724312721818706</v>
      </c>
      <c r="F27" s="9">
        <v>5.5572054764480807</v>
      </c>
      <c r="G27" s="9">
        <v>5.608030649540888</v>
      </c>
      <c r="H27" s="9">
        <v>4.4017134750784237</v>
      </c>
      <c r="I27" s="24"/>
      <c r="J27" s="9">
        <v>5.9184667496178829</v>
      </c>
      <c r="K27" s="9">
        <v>5.4596517977484353</v>
      </c>
      <c r="L27" s="22">
        <v>5.8254600171716415</v>
      </c>
      <c r="M27" s="22">
        <v>6.0148306215729965</v>
      </c>
      <c r="N27" s="22">
        <v>4.392226302950319</v>
      </c>
      <c r="O27" s="24"/>
      <c r="P27" s="21"/>
      <c r="R27" s="39">
        <v>35</v>
      </c>
      <c r="S27" s="39">
        <v>51</v>
      </c>
      <c r="T27" s="39">
        <v>33</v>
      </c>
      <c r="U27" s="39">
        <v>25</v>
      </c>
      <c r="V27" s="39">
        <v>18</v>
      </c>
      <c r="W27" s="26">
        <v>15</v>
      </c>
      <c r="X27" s="26">
        <v>12</v>
      </c>
      <c r="Y27" s="26">
        <v>11</v>
      </c>
      <c r="Z27" s="26">
        <v>9</v>
      </c>
      <c r="AA27" s="26">
        <v>7</v>
      </c>
      <c r="AB27" s="26">
        <v>6</v>
      </c>
      <c r="AC27" s="26">
        <v>5</v>
      </c>
      <c r="AD27" s="26">
        <v>5</v>
      </c>
    </row>
    <row r="28" spans="2:30" x14ac:dyDescent="0.25">
      <c r="B28" s="37">
        <v>24</v>
      </c>
      <c r="C28" s="21"/>
      <c r="D28" s="9">
        <v>6.1548816307953</v>
      </c>
      <c r="E28" s="9">
        <v>5.567486703621304</v>
      </c>
      <c r="F28" s="9">
        <v>5.7604002839693145</v>
      </c>
      <c r="G28" s="9">
        <v>5.8134453372594903</v>
      </c>
      <c r="H28" s="9">
        <v>4.5604587599519997</v>
      </c>
      <c r="I28" s="24"/>
      <c r="J28" s="9">
        <v>6.1787873304633916</v>
      </c>
      <c r="K28" s="9">
        <v>5.699316481103283</v>
      </c>
      <c r="L28" s="22">
        <v>6.0810454723126757</v>
      </c>
      <c r="M28" s="22">
        <v>6.2786448956712002</v>
      </c>
      <c r="N28" s="22">
        <v>4.5854986835915801</v>
      </c>
      <c r="O28" s="24"/>
      <c r="P28" s="21"/>
      <c r="R28" s="39">
        <v>50</v>
      </c>
      <c r="S28" s="39">
        <v>47</v>
      </c>
      <c r="T28" s="39">
        <v>31</v>
      </c>
      <c r="U28" s="39">
        <v>24</v>
      </c>
      <c r="V28" s="39">
        <v>18</v>
      </c>
      <c r="W28" s="26">
        <v>15</v>
      </c>
      <c r="X28" s="26">
        <v>12</v>
      </c>
      <c r="Y28" s="26">
        <v>10</v>
      </c>
      <c r="Z28" s="26">
        <v>9</v>
      </c>
      <c r="AA28" s="26">
        <v>7</v>
      </c>
      <c r="AB28" s="26">
        <v>6</v>
      </c>
      <c r="AC28" s="26">
        <v>5</v>
      </c>
      <c r="AD28" s="26">
        <v>5</v>
      </c>
    </row>
    <row r="29" spans="2:30" ht="15.75" thickBot="1" x14ac:dyDescent="0.3">
      <c r="B29" s="37">
        <v>25</v>
      </c>
      <c r="C29" s="21"/>
      <c r="D29" s="9">
        <v>5.6993693478608067</v>
      </c>
      <c r="E29" s="9">
        <v>5.1195924123047849</v>
      </c>
      <c r="F29" s="9">
        <v>5.2707495468788057</v>
      </c>
      <c r="G29" s="9">
        <v>5.3154551867396496</v>
      </c>
      <c r="H29" s="9">
        <v>4.2282198991152145</v>
      </c>
      <c r="I29" s="24"/>
      <c r="J29" s="9">
        <v>5.576133622523165</v>
      </c>
      <c r="K29" s="9">
        <v>5.1143205580782087</v>
      </c>
      <c r="L29" s="22">
        <v>5.4191418422849216</v>
      </c>
      <c r="M29" s="22">
        <v>5.5837579840074456</v>
      </c>
      <c r="N29" s="22">
        <v>4.1405073953342519</v>
      </c>
      <c r="O29" s="24"/>
      <c r="P29" s="21"/>
      <c r="R29" s="39">
        <v>75</v>
      </c>
      <c r="S29" s="39">
        <v>44</v>
      </c>
      <c r="T29" s="39">
        <v>30</v>
      </c>
      <c r="U29" s="39">
        <v>23</v>
      </c>
      <c r="V29" s="39">
        <v>17</v>
      </c>
      <c r="W29" s="26">
        <v>15</v>
      </c>
      <c r="X29" s="26">
        <v>12</v>
      </c>
      <c r="Y29" s="26">
        <v>10</v>
      </c>
      <c r="Z29" s="26">
        <v>9</v>
      </c>
      <c r="AA29" s="26">
        <v>7</v>
      </c>
      <c r="AB29" s="26">
        <v>6</v>
      </c>
      <c r="AC29" s="26">
        <v>5</v>
      </c>
      <c r="AD29" s="26">
        <v>5</v>
      </c>
    </row>
    <row r="30" spans="2:30" ht="15.75" thickBot="1" x14ac:dyDescent="0.3">
      <c r="B30" s="37">
        <v>26</v>
      </c>
      <c r="C30" s="21"/>
      <c r="D30" s="9">
        <v>5.8855857863868817</v>
      </c>
      <c r="E30" s="9">
        <v>5.2887581241042465</v>
      </c>
      <c r="F30" s="9">
        <v>5.4460271214426443</v>
      </c>
      <c r="G30" s="9">
        <v>5.492525580216026</v>
      </c>
      <c r="H30" s="9">
        <v>4.3671944661073159</v>
      </c>
      <c r="I30" s="24"/>
      <c r="J30" s="9">
        <v>5.7958067317020783</v>
      </c>
      <c r="K30" s="9">
        <v>5.3162794212049738</v>
      </c>
      <c r="L30" s="22">
        <v>5.633303281134749</v>
      </c>
      <c r="M30" s="22">
        <v>5.8045051011041444</v>
      </c>
      <c r="N30" s="22">
        <v>4.3035354548710023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25">
      <c r="B31" s="37">
        <v>27</v>
      </c>
      <c r="C31" s="21"/>
      <c r="D31" s="9">
        <v>6.0723089623384094</v>
      </c>
      <c r="E31" s="9">
        <v>5.4584149966478899</v>
      </c>
      <c r="F31" s="9">
        <v>5.6218708706491922</v>
      </c>
      <c r="G31" s="9">
        <v>5.6701740494349355</v>
      </c>
      <c r="H31" s="9">
        <v>4.5065441129362771</v>
      </c>
      <c r="I31" s="24"/>
      <c r="J31" s="9">
        <v>6.0134652976600833</v>
      </c>
      <c r="K31" s="9">
        <v>5.5166923517952977</v>
      </c>
      <c r="L31" s="22">
        <v>5.8459218664780472</v>
      </c>
      <c r="M31" s="22">
        <v>6.02370589501027</v>
      </c>
      <c r="N31" s="22">
        <v>4.4650135367703987</v>
      </c>
      <c r="O31" s="24"/>
      <c r="P31" s="21"/>
      <c r="R31" s="39">
        <v>10</v>
      </c>
      <c r="S31" s="40">
        <v>90</v>
      </c>
      <c r="T31" s="40">
        <v>44</v>
      </c>
      <c r="U31" s="40">
        <v>29</v>
      </c>
      <c r="V31" s="40">
        <v>20</v>
      </c>
      <c r="W31" s="26">
        <v>16</v>
      </c>
      <c r="X31" s="26">
        <v>13</v>
      </c>
      <c r="Y31" s="26">
        <v>10</v>
      </c>
      <c r="Z31" s="26">
        <v>9</v>
      </c>
      <c r="AA31" s="26">
        <v>7</v>
      </c>
      <c r="AB31" s="26">
        <v>6</v>
      </c>
      <c r="AC31" s="26">
        <v>5</v>
      </c>
      <c r="AD31" s="26">
        <v>5</v>
      </c>
    </row>
    <row r="32" spans="2:30" x14ac:dyDescent="0.25">
      <c r="B32" s="37">
        <v>28</v>
      </c>
      <c r="C32" s="21"/>
      <c r="D32" s="9">
        <v>6.2585129800268797</v>
      </c>
      <c r="E32" s="9">
        <v>5.6275686047554627</v>
      </c>
      <c r="F32" s="9">
        <v>5.797137529405334</v>
      </c>
      <c r="G32" s="9">
        <v>5.8472335271036116</v>
      </c>
      <c r="H32" s="9">
        <v>4.6455095676420823</v>
      </c>
      <c r="I32" s="24"/>
      <c r="J32" s="9">
        <v>6.2331259985014125</v>
      </c>
      <c r="K32" s="9">
        <v>5.7186401083029779</v>
      </c>
      <c r="L32" s="22">
        <v>6.0600716311928604</v>
      </c>
      <c r="M32" s="22">
        <v>6.2444423094834889</v>
      </c>
      <c r="N32" s="22">
        <v>4.6280321904364969</v>
      </c>
      <c r="O32" s="24"/>
      <c r="P32" s="21"/>
      <c r="R32" s="39">
        <v>25</v>
      </c>
      <c r="S32" s="39">
        <v>55</v>
      </c>
      <c r="T32" s="39">
        <v>33</v>
      </c>
      <c r="U32" s="39">
        <v>24</v>
      </c>
      <c r="V32" s="39">
        <v>17</v>
      </c>
      <c r="W32" s="26">
        <v>14</v>
      </c>
      <c r="X32" s="26">
        <v>12</v>
      </c>
      <c r="Y32" s="26">
        <v>10</v>
      </c>
      <c r="Z32" s="26">
        <v>8</v>
      </c>
      <c r="AA32" s="26">
        <v>7</v>
      </c>
      <c r="AB32" s="26">
        <v>6</v>
      </c>
      <c r="AC32" s="26">
        <v>5</v>
      </c>
      <c r="AD32" s="26">
        <v>4</v>
      </c>
    </row>
    <row r="33" spans="2:30" x14ac:dyDescent="0.25">
      <c r="B33" s="37">
        <v>29</v>
      </c>
      <c r="C33" s="21"/>
      <c r="D33" s="9">
        <v>6.4447658240458798</v>
      </c>
      <c r="E33" s="9">
        <v>5.7967694957195706</v>
      </c>
      <c r="F33" s="9">
        <v>5.9724599473665601</v>
      </c>
      <c r="G33" s="9">
        <v>6.0243500300518278</v>
      </c>
      <c r="H33" s="9">
        <v>4.784511196826319</v>
      </c>
      <c r="I33" s="24"/>
      <c r="J33" s="9">
        <v>6.4598057021616651</v>
      </c>
      <c r="K33" s="9">
        <v>5.9259941569451566</v>
      </c>
      <c r="L33" s="22">
        <v>6.2796332282152116</v>
      </c>
      <c r="M33" s="22">
        <v>6.4705841720455952</v>
      </c>
      <c r="N33" s="22">
        <v>4.7964494517391767</v>
      </c>
      <c r="O33" s="24"/>
      <c r="P33" s="21"/>
      <c r="R33" s="39">
        <v>35</v>
      </c>
      <c r="S33" s="39">
        <v>49</v>
      </c>
      <c r="T33" s="39">
        <v>31</v>
      </c>
      <c r="U33" s="39">
        <v>23</v>
      </c>
      <c r="V33" s="39">
        <v>17</v>
      </c>
      <c r="W33" s="26">
        <v>14</v>
      </c>
      <c r="X33" s="26">
        <v>11</v>
      </c>
      <c r="Y33" s="26">
        <v>10</v>
      </c>
      <c r="Z33" s="26">
        <v>8</v>
      </c>
      <c r="AA33" s="26">
        <v>7</v>
      </c>
      <c r="AB33" s="26">
        <v>6</v>
      </c>
      <c r="AC33" s="26">
        <v>5</v>
      </c>
      <c r="AD33" s="26">
        <v>4</v>
      </c>
    </row>
    <row r="34" spans="2:30" x14ac:dyDescent="0.25">
      <c r="B34" s="37">
        <v>30</v>
      </c>
      <c r="C34" s="21"/>
      <c r="D34" s="9">
        <v>4.3202644348281209</v>
      </c>
      <c r="E34" s="9">
        <v>3.8821792972661666</v>
      </c>
      <c r="F34" s="9">
        <v>4.0002207794338913</v>
      </c>
      <c r="G34" s="9">
        <v>4.033439469197349</v>
      </c>
      <c r="H34" s="9">
        <v>3.1954970529898836</v>
      </c>
      <c r="I34" s="24"/>
      <c r="J34" s="9">
        <v>4.3222412886728776</v>
      </c>
      <c r="K34" s="9">
        <v>3.9628509019591118</v>
      </c>
      <c r="L34" s="22">
        <v>4.1966215445299575</v>
      </c>
      <c r="M34" s="22">
        <v>4.3201210074267546</v>
      </c>
      <c r="N34" s="22">
        <v>3.1978377904078541</v>
      </c>
      <c r="O34" s="24"/>
      <c r="P34" s="21"/>
      <c r="R34" s="39">
        <v>50</v>
      </c>
      <c r="S34" s="39">
        <v>46</v>
      </c>
      <c r="T34" s="39">
        <v>30</v>
      </c>
      <c r="U34" s="39">
        <v>22</v>
      </c>
      <c r="V34" s="39">
        <v>16</v>
      </c>
      <c r="W34" s="26">
        <v>14</v>
      </c>
      <c r="X34" s="26">
        <v>11</v>
      </c>
      <c r="Y34" s="26">
        <v>9</v>
      </c>
      <c r="Z34" s="26">
        <v>8</v>
      </c>
      <c r="AA34" s="26">
        <v>7</v>
      </c>
      <c r="AB34" s="26">
        <v>6</v>
      </c>
      <c r="AC34" s="26">
        <v>5</v>
      </c>
      <c r="AD34" s="26">
        <v>4</v>
      </c>
    </row>
    <row r="35" spans="2:30" ht="15.75" thickBot="1" x14ac:dyDescent="0.3">
      <c r="B35" s="37">
        <v>31</v>
      </c>
      <c r="C35" s="21"/>
      <c r="D35" s="9">
        <v>4.6701767786106778</v>
      </c>
      <c r="E35" s="9">
        <v>4.1833210825814922</v>
      </c>
      <c r="F35" s="9">
        <v>4.2996944055121515</v>
      </c>
      <c r="G35" s="9">
        <v>4.3343417202696548</v>
      </c>
      <c r="H35" s="9">
        <v>3.4604248926708676</v>
      </c>
      <c r="I35" s="24"/>
      <c r="J35" s="9">
        <v>4.6384196521533765</v>
      </c>
      <c r="K35" s="9">
        <v>4.2408703725195034</v>
      </c>
      <c r="L35" s="22">
        <v>4.4748293786933493</v>
      </c>
      <c r="M35" s="22">
        <v>4.6024137608003466</v>
      </c>
      <c r="N35" s="22">
        <v>3.4356022688835091</v>
      </c>
      <c r="O35" s="24"/>
      <c r="P35" s="21"/>
      <c r="R35" s="39">
        <v>75</v>
      </c>
      <c r="S35" s="39">
        <v>43</v>
      </c>
      <c r="T35" s="39">
        <v>28</v>
      </c>
      <c r="U35" s="39">
        <v>21</v>
      </c>
      <c r="V35" s="39">
        <v>16</v>
      </c>
      <c r="W35" s="26">
        <v>13</v>
      </c>
      <c r="X35" s="26">
        <v>11</v>
      </c>
      <c r="Y35" s="26">
        <v>9</v>
      </c>
      <c r="Z35" s="26">
        <v>8</v>
      </c>
      <c r="AA35" s="26">
        <v>6</v>
      </c>
      <c r="AB35" s="26">
        <v>6</v>
      </c>
      <c r="AC35" s="26">
        <v>5</v>
      </c>
      <c r="AD35" s="26">
        <v>4</v>
      </c>
    </row>
    <row r="36" spans="2:30" ht="15.75" thickBot="1" x14ac:dyDescent="0.3">
      <c r="B36" s="37">
        <v>32</v>
      </c>
      <c r="C36" s="21"/>
      <c r="D36" s="9">
        <v>4.787262833834685</v>
      </c>
      <c r="E36" s="9">
        <v>4.2896505339340543</v>
      </c>
      <c r="F36" s="9">
        <v>4.4098391157271095</v>
      </c>
      <c r="G36" s="9">
        <v>4.4456096108763168</v>
      </c>
      <c r="H36" s="9">
        <v>3.5478157221887678</v>
      </c>
      <c r="I36" s="24"/>
      <c r="J36" s="9">
        <v>4.78768837235131</v>
      </c>
      <c r="K36" s="9">
        <v>4.3773856757288447</v>
      </c>
      <c r="L36" s="22">
        <v>4.6189011685173975</v>
      </c>
      <c r="M36" s="22">
        <v>4.7505993311243726</v>
      </c>
      <c r="N36" s="22">
        <v>3.5461540430570264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25">
      <c r="B37" s="37">
        <v>33</v>
      </c>
      <c r="C37" s="21"/>
      <c r="D37" s="9">
        <v>4.9037791025872197</v>
      </c>
      <c r="E37" s="9">
        <v>4.3954276965055241</v>
      </c>
      <c r="F37" s="9">
        <v>4.5193497574555286</v>
      </c>
      <c r="G37" s="9">
        <v>4.5562303009294958</v>
      </c>
      <c r="H37" s="9">
        <v>3.6347848721701981</v>
      </c>
      <c r="I37" s="24"/>
      <c r="J37" s="9">
        <v>4.9419014042784859</v>
      </c>
      <c r="K37" s="9">
        <v>4.5177019610872868</v>
      </c>
      <c r="L37" s="22">
        <v>4.7667723773588202</v>
      </c>
      <c r="M37" s="22">
        <v>4.9025862515561274</v>
      </c>
      <c r="N37" s="22">
        <v>3.6605093410124709</v>
      </c>
      <c r="O37" s="24"/>
      <c r="P37" s="21"/>
      <c r="R37" s="39">
        <v>10</v>
      </c>
      <c r="S37" s="40">
        <v>158</v>
      </c>
      <c r="T37" s="40">
        <v>68</v>
      </c>
      <c r="U37" s="40">
        <v>45</v>
      </c>
      <c r="V37" s="40">
        <v>29</v>
      </c>
      <c r="W37" s="26">
        <v>24</v>
      </c>
      <c r="X37" s="26">
        <v>18</v>
      </c>
      <c r="Y37" s="26">
        <v>15</v>
      </c>
      <c r="Z37" s="26">
        <v>12</v>
      </c>
      <c r="AA37" s="26">
        <v>10</v>
      </c>
      <c r="AB37" s="26">
        <v>8</v>
      </c>
      <c r="AC37" s="26">
        <v>7</v>
      </c>
      <c r="AD37" s="26">
        <v>6</v>
      </c>
    </row>
    <row r="38" spans="2:30" x14ac:dyDescent="0.25">
      <c r="B38" s="37">
        <v>34</v>
      </c>
      <c r="D38" s="9">
        <v>6.0122264802816661</v>
      </c>
      <c r="E38" s="9">
        <v>5.3313965716587779</v>
      </c>
      <c r="F38" s="9">
        <v>5.4359692607168872</v>
      </c>
      <c r="G38" s="9">
        <v>5.4752971603657041</v>
      </c>
      <c r="H38" s="9">
        <v>4.4780949084061428</v>
      </c>
      <c r="I38" s="24"/>
      <c r="J38" s="9">
        <v>5.7986860497519146</v>
      </c>
      <c r="K38" s="9">
        <v>5.2542420231125533</v>
      </c>
      <c r="L38" s="22">
        <v>5.4795380481807037</v>
      </c>
      <c r="M38" s="22">
        <v>5.6193331092906815</v>
      </c>
      <c r="N38" s="22">
        <v>4.3102870391701416</v>
      </c>
      <c r="O38" s="24"/>
      <c r="R38" s="39">
        <v>25</v>
      </c>
      <c r="S38" s="39">
        <v>69</v>
      </c>
      <c r="T38" s="39">
        <v>43</v>
      </c>
      <c r="U38" s="39">
        <v>33</v>
      </c>
      <c r="V38" s="39">
        <v>23</v>
      </c>
      <c r="W38" s="26">
        <v>20</v>
      </c>
      <c r="X38" s="26">
        <v>16</v>
      </c>
      <c r="Y38" s="26">
        <v>13</v>
      </c>
      <c r="Z38" s="26">
        <v>11</v>
      </c>
      <c r="AA38" s="26">
        <v>9</v>
      </c>
      <c r="AB38" s="26">
        <v>8</v>
      </c>
      <c r="AC38" s="26">
        <v>7</v>
      </c>
      <c r="AD38" s="26">
        <v>6</v>
      </c>
    </row>
    <row r="39" spans="2:30" x14ac:dyDescent="0.25">
      <c r="B39" s="37">
        <v>35</v>
      </c>
      <c r="D39" s="9">
        <v>6.1590428744853902</v>
      </c>
      <c r="E39" s="9">
        <v>5.4626822250825615</v>
      </c>
      <c r="F39" s="9">
        <v>5.570474388517674</v>
      </c>
      <c r="G39" s="9">
        <v>5.6109779375290936</v>
      </c>
      <c r="H39" s="9">
        <v>4.5881425455768969</v>
      </c>
      <c r="I39" s="24"/>
      <c r="J39" s="9">
        <v>5.9700034956389567</v>
      </c>
      <c r="K39" s="9">
        <v>5.4093589113741016</v>
      </c>
      <c r="L39" s="22">
        <v>5.6412907163815209</v>
      </c>
      <c r="M39" s="22">
        <v>5.7851949824440076</v>
      </c>
      <c r="N39" s="22">
        <v>4.4376517761071614</v>
      </c>
      <c r="O39" s="24"/>
      <c r="R39" s="39">
        <v>35</v>
      </c>
      <c r="S39" s="39">
        <v>60</v>
      </c>
      <c r="T39" s="39">
        <v>40</v>
      </c>
      <c r="U39" s="39">
        <v>30</v>
      </c>
      <c r="V39" s="39">
        <v>22</v>
      </c>
      <c r="W39" s="26">
        <v>19</v>
      </c>
      <c r="X39" s="26">
        <v>15</v>
      </c>
      <c r="Y39" s="26">
        <v>13</v>
      </c>
      <c r="Z39" s="26">
        <v>11</v>
      </c>
      <c r="AA39" s="26">
        <v>9</v>
      </c>
      <c r="AB39" s="26">
        <v>8</v>
      </c>
      <c r="AC39" s="26">
        <v>7</v>
      </c>
      <c r="AD39" s="26">
        <v>6</v>
      </c>
    </row>
    <row r="40" spans="2:30" x14ac:dyDescent="0.25">
      <c r="B40" s="37">
        <v>36</v>
      </c>
      <c r="D40" s="9">
        <v>6.3045132418573226</v>
      </c>
      <c r="E40" s="9">
        <v>5.592663145923142</v>
      </c>
      <c r="F40" s="9">
        <v>5.7034803585897533</v>
      </c>
      <c r="G40" s="9">
        <v>5.7451284115323249</v>
      </c>
      <c r="H40" s="9">
        <v>4.6971940023818162</v>
      </c>
      <c r="I40" s="24"/>
      <c r="J40" s="9">
        <v>6.1536397288801199</v>
      </c>
      <c r="K40" s="9">
        <v>5.5739516711755215</v>
      </c>
      <c r="L40" s="22">
        <v>5.8125193232318981</v>
      </c>
      <c r="M40" s="22">
        <v>5.9605327942469009</v>
      </c>
      <c r="N40" s="22">
        <v>4.5744925139959971</v>
      </c>
      <c r="O40" s="24"/>
      <c r="R40" s="39">
        <v>50</v>
      </c>
      <c r="S40" s="39">
        <v>54</v>
      </c>
      <c r="T40" s="39">
        <v>37</v>
      </c>
      <c r="U40" s="39">
        <v>29</v>
      </c>
      <c r="V40" s="39">
        <v>22</v>
      </c>
      <c r="W40" s="26">
        <v>18</v>
      </c>
      <c r="X40" s="26">
        <v>15</v>
      </c>
      <c r="Y40" s="26">
        <v>13</v>
      </c>
      <c r="Z40" s="26">
        <v>11</v>
      </c>
      <c r="AA40" s="26">
        <v>9</v>
      </c>
      <c r="AB40" s="26">
        <v>8</v>
      </c>
      <c r="AC40" s="26">
        <v>7</v>
      </c>
      <c r="AD40" s="26">
        <v>6</v>
      </c>
    </row>
    <row r="41" spans="2:30" x14ac:dyDescent="0.25">
      <c r="B41" s="37">
        <v>37</v>
      </c>
      <c r="D41" s="9">
        <v>6.4515526686096374</v>
      </c>
      <c r="E41" s="9">
        <v>5.7241649919431845</v>
      </c>
      <c r="F41" s="9">
        <v>5.8382354982596114</v>
      </c>
      <c r="G41" s="9">
        <v>5.8810645180774772</v>
      </c>
      <c r="H41" s="9">
        <v>4.807406746000475</v>
      </c>
      <c r="I41" s="24"/>
      <c r="J41" s="9">
        <v>6.3031560004125637</v>
      </c>
      <c r="K41" s="9">
        <v>5.7122934523228901</v>
      </c>
      <c r="L41" s="22">
        <v>5.957493479824203</v>
      </c>
      <c r="M41" s="22">
        <v>6.1096203194125742</v>
      </c>
      <c r="N41" s="22">
        <v>4.6850875578242865</v>
      </c>
      <c r="O41" s="24"/>
      <c r="R41" s="39">
        <v>75</v>
      </c>
      <c r="S41" s="39">
        <v>49</v>
      </c>
      <c r="T41" s="39">
        <v>35</v>
      </c>
      <c r="U41" s="39">
        <v>27</v>
      </c>
      <c r="V41" s="39">
        <v>21</v>
      </c>
      <c r="W41" s="26">
        <v>18</v>
      </c>
      <c r="X41" s="26">
        <v>15</v>
      </c>
      <c r="Y41" s="26">
        <v>13</v>
      </c>
      <c r="Z41" s="26">
        <v>11</v>
      </c>
      <c r="AA41" s="26">
        <v>9</v>
      </c>
      <c r="AB41" s="26">
        <v>8</v>
      </c>
      <c r="AC41" s="26">
        <v>7</v>
      </c>
      <c r="AD41" s="26">
        <v>6</v>
      </c>
    </row>
    <row r="42" spans="2:30" x14ac:dyDescent="0.25">
      <c r="B42" s="37">
        <v>38</v>
      </c>
      <c r="D42" s="9">
        <v>6.597475578848945</v>
      </c>
      <c r="E42" s="9">
        <v>5.8545845708674333</v>
      </c>
      <c r="F42" s="9">
        <v>5.9717471702350355</v>
      </c>
      <c r="G42" s="9">
        <v>6.0157313290094381</v>
      </c>
      <c r="H42" s="9">
        <v>4.9167931694531823</v>
      </c>
      <c r="I42" s="24"/>
      <c r="J42" s="9">
        <v>6.483775041657144</v>
      </c>
      <c r="K42" s="9">
        <v>5.8745650722298759</v>
      </c>
      <c r="L42" s="22">
        <v>6.1264010728089264</v>
      </c>
      <c r="M42" s="22">
        <v>6.282637117349803</v>
      </c>
      <c r="N42" s="22">
        <v>4.819607398848091</v>
      </c>
      <c r="O42" s="24"/>
    </row>
    <row r="43" spans="2:30" x14ac:dyDescent="0.25">
      <c r="B43" s="37">
        <v>39</v>
      </c>
      <c r="D43" s="9">
        <v>6.7442799582499271</v>
      </c>
      <c r="E43" s="9">
        <v>5.9858585681366332</v>
      </c>
      <c r="F43" s="9">
        <v>6.1062417583707989</v>
      </c>
      <c r="G43" s="9">
        <v>6.1514015665078023</v>
      </c>
      <c r="H43" s="9">
        <v>5.026831990282477</v>
      </c>
      <c r="I43" s="24"/>
      <c r="J43" s="9">
        <v>6.650920716347736</v>
      </c>
      <c r="K43" s="9">
        <v>6.0264728541798718</v>
      </c>
      <c r="L43" s="22">
        <v>6.2849451817754938</v>
      </c>
      <c r="M43" s="22">
        <v>6.445290084300483</v>
      </c>
      <c r="N43" s="22">
        <v>4.9437630861787163</v>
      </c>
      <c r="O43" s="24"/>
    </row>
    <row r="44" spans="2:30" x14ac:dyDescent="0.25">
      <c r="B44" s="37">
        <v>40</v>
      </c>
      <c r="D44" s="9">
        <v>6.8900826707035394</v>
      </c>
      <c r="E44" s="9">
        <v>6.1161616221912931</v>
      </c>
      <c r="F44" s="9">
        <v>6.2396208064768963</v>
      </c>
      <c r="G44" s="9">
        <v>6.2859330948140855</v>
      </c>
      <c r="H44" s="9">
        <v>5.1361294903369199</v>
      </c>
      <c r="I44" s="24"/>
      <c r="J44" s="9">
        <v>6.8179507748401198</v>
      </c>
      <c r="K44" s="9">
        <v>6.1782876493512546</v>
      </c>
      <c r="L44" s="22">
        <v>6.4433934143641682</v>
      </c>
      <c r="M44" s="22">
        <v>6.6078506445573124</v>
      </c>
      <c r="N44" s="22">
        <v>5.0678301971229383</v>
      </c>
      <c r="O44" s="24"/>
    </row>
    <row r="45" spans="2:30" x14ac:dyDescent="0.25">
      <c r="B45" s="37">
        <v>41</v>
      </c>
      <c r="D45" s="9">
        <v>7.0362975981493401</v>
      </c>
      <c r="E45" s="9">
        <v>6.2468642314031335</v>
      </c>
      <c r="F45" s="9">
        <v>6.3734598201117807</v>
      </c>
      <c r="G45" s="9">
        <v>6.4209342108149707</v>
      </c>
      <c r="H45" s="9">
        <v>5.245732089659974</v>
      </c>
      <c r="I45" s="24"/>
      <c r="J45" s="9">
        <v>6.9937842684811997</v>
      </c>
      <c r="K45" s="9">
        <v>6.3368777759971788</v>
      </c>
      <c r="L45" s="22">
        <v>6.6086196852338643</v>
      </c>
      <c r="M45" s="22">
        <v>6.7771861203795174</v>
      </c>
      <c r="N45" s="22">
        <v>5.1986688749176189</v>
      </c>
      <c r="O45" s="24"/>
    </row>
    <row r="46" spans="2:30" x14ac:dyDescent="0.25">
      <c r="B46" s="37">
        <v>42</v>
      </c>
      <c r="D46" s="9">
        <v>7.1827938161490588</v>
      </c>
      <c r="E46" s="9">
        <v>6.3778394843377422</v>
      </c>
      <c r="F46" s="9">
        <v>6.5076128852562309</v>
      </c>
      <c r="G46" s="9">
        <v>6.5562559619125533</v>
      </c>
      <c r="H46" s="9">
        <v>5.3555428901012849</v>
      </c>
      <c r="I46" s="24"/>
      <c r="J46" s="9">
        <v>7.1655037569422602</v>
      </c>
      <c r="K46" s="9">
        <v>6.4923035847903119</v>
      </c>
      <c r="L46" s="22">
        <v>6.7706819857715645</v>
      </c>
      <c r="M46" s="22">
        <v>6.943357278901332</v>
      </c>
      <c r="N46" s="22">
        <v>5.3263429067469881</v>
      </c>
      <c r="O46" s="24"/>
    </row>
    <row r="47" spans="2:30" x14ac:dyDescent="0.25">
      <c r="B47" s="37">
        <v>43</v>
      </c>
      <c r="D47" s="9">
        <v>7.3289327543567158</v>
      </c>
      <c r="E47" s="9">
        <v>6.5084684037994558</v>
      </c>
      <c r="F47" s="9">
        <v>6.6413684034636287</v>
      </c>
      <c r="G47" s="9">
        <v>6.6911719365891651</v>
      </c>
      <c r="H47" s="9">
        <v>5.4650892822206547</v>
      </c>
      <c r="I47" s="24"/>
      <c r="J47" s="9">
        <v>7.3396802808894304</v>
      </c>
      <c r="K47" s="9">
        <v>6.6496189356550035</v>
      </c>
      <c r="L47" s="22">
        <v>6.934633584695546</v>
      </c>
      <c r="M47" s="22">
        <v>7.111418082777818</v>
      </c>
      <c r="N47" s="22">
        <v>5.4559070089931598</v>
      </c>
      <c r="O47" s="24"/>
    </row>
    <row r="48" spans="2:30" x14ac:dyDescent="0.25">
      <c r="B48" s="37">
        <v>44</v>
      </c>
      <c r="D48" s="9">
        <v>7.4752658043009106</v>
      </c>
      <c r="E48" s="9">
        <v>6.6392854582318455</v>
      </c>
      <c r="F48" s="9">
        <v>6.7753407877183713</v>
      </c>
      <c r="G48" s="9">
        <v>6.8263093351811479</v>
      </c>
      <c r="H48" s="9">
        <v>5.5747793531899399</v>
      </c>
      <c r="I48" s="24"/>
      <c r="J48" s="9">
        <v>7.498845073266371</v>
      </c>
      <c r="K48" s="9">
        <v>6.7953819731814811</v>
      </c>
      <c r="L48" s="22">
        <v>7.0870293835589822</v>
      </c>
      <c r="M48" s="22">
        <v>7.267927250214627</v>
      </c>
      <c r="N48" s="22">
        <v>5.5739240533410186</v>
      </c>
      <c r="O48" s="24"/>
    </row>
    <row r="49" spans="2:15" x14ac:dyDescent="0.25">
      <c r="B49" s="37">
        <v>45</v>
      </c>
      <c r="D49" s="9">
        <v>7.6219840825435021</v>
      </c>
      <c r="E49" s="9">
        <v>6.7704758952057507</v>
      </c>
      <c r="F49" s="9">
        <v>6.9097429875060179</v>
      </c>
      <c r="G49" s="9">
        <v>6.9618855384346139</v>
      </c>
      <c r="H49" s="9">
        <v>5.6847545490449356</v>
      </c>
      <c r="I49" s="24"/>
      <c r="J49" s="9">
        <v>7.6735983207801368</v>
      </c>
      <c r="K49" s="9">
        <v>6.9531438677436457</v>
      </c>
      <c r="L49" s="22">
        <v>7.2514299212499571</v>
      </c>
      <c r="M49" s="22">
        <v>7.4364342865045527</v>
      </c>
      <c r="N49" s="22">
        <v>5.7039315314292445</v>
      </c>
      <c r="O49" s="24"/>
    </row>
    <row r="50" spans="2:15" x14ac:dyDescent="0.25">
      <c r="B50" s="37">
        <v>46</v>
      </c>
      <c r="D50" s="9">
        <v>6.5347553064432811</v>
      </c>
      <c r="E50" s="9">
        <v>5.7151265307919328</v>
      </c>
      <c r="F50" s="9">
        <v>5.7653603614217728</v>
      </c>
      <c r="G50" s="9">
        <v>5.799172630977977</v>
      </c>
      <c r="H50" s="9">
        <v>4.8886366569924125</v>
      </c>
      <c r="I50" s="24"/>
      <c r="J50" s="9">
        <v>6.2601964854072083</v>
      </c>
      <c r="K50" s="9">
        <v>5.5932847284546332</v>
      </c>
      <c r="L50" s="22">
        <v>5.7274033026473807</v>
      </c>
      <c r="M50" s="22">
        <v>5.8406957677289508</v>
      </c>
      <c r="N50" s="22">
        <v>4.6593191614759641</v>
      </c>
      <c r="O50" s="24"/>
    </row>
    <row r="51" spans="2:15" x14ac:dyDescent="0.25">
      <c r="B51" s="37">
        <v>47</v>
      </c>
      <c r="D51" s="9">
        <v>6.6535684588531261</v>
      </c>
      <c r="E51" s="9">
        <v>5.8194754845976755</v>
      </c>
      <c r="F51" s="9">
        <v>5.8707497822213481</v>
      </c>
      <c r="G51" s="9">
        <v>5.9052860780110121</v>
      </c>
      <c r="H51" s="9">
        <v>4.9781144784916211</v>
      </c>
      <c r="I51" s="24"/>
      <c r="J51" s="9">
        <v>6.3969043320171286</v>
      </c>
      <c r="K51" s="9">
        <v>5.7153429557826927</v>
      </c>
      <c r="L51" s="22">
        <v>5.8523820748176352</v>
      </c>
      <c r="M51" s="22">
        <v>5.9681376202131409</v>
      </c>
      <c r="N51" s="22">
        <v>4.7610838613949786</v>
      </c>
      <c r="O51" s="24"/>
    </row>
    <row r="52" spans="2:15" x14ac:dyDescent="0.25">
      <c r="B52" s="37">
        <v>48</v>
      </c>
      <c r="D52" s="9">
        <v>6.7734227014430903</v>
      </c>
      <c r="E52" s="9">
        <v>5.9248336116799738</v>
      </c>
      <c r="F52" s="9">
        <v>5.9772996876286513</v>
      </c>
      <c r="G52" s="9">
        <v>6.0125841916737546</v>
      </c>
      <c r="H52" s="9">
        <v>5.0683628241493253</v>
      </c>
      <c r="I52" s="24"/>
      <c r="J52" s="9">
        <v>6.5329591162920639</v>
      </c>
      <c r="K52" s="9">
        <v>5.8368988472582455</v>
      </c>
      <c r="L52" s="22">
        <v>5.9768586035384788</v>
      </c>
      <c r="M52" s="22">
        <v>6.0950771598542408</v>
      </c>
      <c r="N52" s="22">
        <v>4.8623462039964798</v>
      </c>
      <c r="O52" s="24"/>
    </row>
    <row r="53" spans="2:15" x14ac:dyDescent="0.25">
      <c r="B53" s="37">
        <v>49</v>
      </c>
      <c r="D53" s="9">
        <v>6.8932208390869301</v>
      </c>
      <c r="E53" s="9">
        <v>6.0301373621511951</v>
      </c>
      <c r="F53" s="9">
        <v>6.0837874367961895</v>
      </c>
      <c r="G53" s="9">
        <v>6.1198188830222948</v>
      </c>
      <c r="H53" s="9">
        <v>5.1585696555621139</v>
      </c>
      <c r="I53" s="24"/>
      <c r="J53" s="9">
        <v>6.6646740545259675</v>
      </c>
      <c r="K53" s="9">
        <v>5.9551178394106641</v>
      </c>
      <c r="L53" s="22">
        <v>6.097999385067542</v>
      </c>
      <c r="M53" s="22">
        <v>6.2186796338236228</v>
      </c>
      <c r="N53" s="22">
        <v>4.9602700756187597</v>
      </c>
      <c r="O53" s="24"/>
    </row>
    <row r="54" spans="2:15" x14ac:dyDescent="0.25">
      <c r="B54" s="37">
        <v>50</v>
      </c>
      <c r="D54" s="9">
        <v>7.0126026320881643</v>
      </c>
      <c r="E54" s="9">
        <v>6.1350375437945548</v>
      </c>
      <c r="F54" s="9">
        <v>6.1898115950949286</v>
      </c>
      <c r="G54" s="9">
        <v>6.2265803613362127</v>
      </c>
      <c r="H54" s="9">
        <v>5.2484683576822437</v>
      </c>
      <c r="I54" s="24"/>
      <c r="J54" s="9">
        <v>6.7958394039924981</v>
      </c>
      <c r="K54" s="9">
        <v>6.0729124352107844</v>
      </c>
      <c r="L54" s="22">
        <v>6.2187146230328709</v>
      </c>
      <c r="M54" s="22">
        <v>6.3418579521028891</v>
      </c>
      <c r="N54" s="22">
        <v>5.0577713316840782</v>
      </c>
      <c r="O54" s="24"/>
    </row>
    <row r="55" spans="2:15" x14ac:dyDescent="0.25">
      <c r="B55" s="37">
        <v>51</v>
      </c>
      <c r="D55" s="9">
        <v>7.132294149093763</v>
      </c>
      <c r="E55" s="9">
        <v>6.2402379559437291</v>
      </c>
      <c r="F55" s="9">
        <v>6.296181227972248</v>
      </c>
      <c r="G55" s="9">
        <v>6.3336945308530757</v>
      </c>
      <c r="H55" s="9">
        <v>5.3385962965238791</v>
      </c>
      <c r="I55" s="24"/>
      <c r="J55" s="9">
        <v>6.9356562815750875</v>
      </c>
      <c r="K55" s="9">
        <v>6.1973651590195082</v>
      </c>
      <c r="L55" s="22">
        <v>6.346090376771472</v>
      </c>
      <c r="M55" s="22">
        <v>6.4716940104081901</v>
      </c>
      <c r="N55" s="22">
        <v>5.1619273341643073</v>
      </c>
      <c r="O55" s="24"/>
    </row>
    <row r="56" spans="2:15" x14ac:dyDescent="0.25">
      <c r="B56" s="37">
        <v>52</v>
      </c>
      <c r="D56" s="9">
        <v>7.2517877572395895</v>
      </c>
      <c r="E56" s="9">
        <v>6.3452465338200872</v>
      </c>
      <c r="F56" s="9">
        <v>6.4023306580984976</v>
      </c>
      <c r="G56" s="9">
        <v>6.4405839397508409</v>
      </c>
      <c r="H56" s="9">
        <v>5.4285777708036269</v>
      </c>
      <c r="I56" s="24"/>
      <c r="J56" s="9">
        <v>7.0658679352357971</v>
      </c>
      <c r="K56" s="9">
        <v>6.3144265104303043</v>
      </c>
      <c r="L56" s="22">
        <v>6.4660727840098122</v>
      </c>
      <c r="M56" s="22">
        <v>6.5941390815983842</v>
      </c>
      <c r="N56" s="22">
        <v>5.2586949456209213</v>
      </c>
      <c r="O56" s="24"/>
    </row>
    <row r="57" spans="2:15" x14ac:dyDescent="0.25">
      <c r="B57" s="37">
        <v>53</v>
      </c>
      <c r="D57" s="9">
        <v>7.3719350665678345</v>
      </c>
      <c r="E57" s="9">
        <v>6.45088876523584</v>
      </c>
      <c r="F57" s="9">
        <v>6.5092088466248947</v>
      </c>
      <c r="G57" s="9">
        <v>6.5482172999421628</v>
      </c>
      <c r="H57" s="9">
        <v>5.5190430603853082</v>
      </c>
      <c r="I57" s="24"/>
      <c r="J57" s="9">
        <v>7.1971479237849891</v>
      </c>
      <c r="K57" s="9">
        <v>6.432309212037838</v>
      </c>
      <c r="L57" s="22">
        <v>6.586876275515972</v>
      </c>
      <c r="M57" s="22">
        <v>6.7174055840248021</v>
      </c>
      <c r="N57" s="22">
        <v>5.3562843927256774</v>
      </c>
      <c r="O57" s="24"/>
    </row>
    <row r="58" spans="2:15" x14ac:dyDescent="0.25">
      <c r="B58" s="37">
        <v>54</v>
      </c>
      <c r="D58" s="9">
        <v>7.4911967329497431</v>
      </c>
      <c r="E58" s="9">
        <v>6.5556725214021787</v>
      </c>
      <c r="F58" s="9">
        <v>6.6151004547801602</v>
      </c>
      <c r="G58" s="9">
        <v>6.6548435693562649</v>
      </c>
      <c r="H58" s="9">
        <v>5.6088528901966432</v>
      </c>
      <c r="I58" s="24"/>
      <c r="J58" s="9">
        <v>7.335917196767646</v>
      </c>
      <c r="K58" s="9">
        <v>6.5559558545789374</v>
      </c>
      <c r="L58" s="22">
        <v>6.7134459752887459</v>
      </c>
      <c r="M58" s="22">
        <v>6.8464356577579535</v>
      </c>
      <c r="N58" s="22">
        <v>5.4596345662379511</v>
      </c>
      <c r="O58" s="24"/>
    </row>
    <row r="59" spans="2:15" x14ac:dyDescent="0.25">
      <c r="B59" s="37">
        <v>55</v>
      </c>
      <c r="D59" s="9">
        <v>7.6108119356126487</v>
      </c>
      <c r="E59" s="9">
        <v>6.6607989709196795</v>
      </c>
      <c r="F59" s="9">
        <v>6.7213863228668833</v>
      </c>
      <c r="G59" s="9">
        <v>6.7618723281857438</v>
      </c>
      <c r="H59" s="9">
        <v>5.6989243816907269</v>
      </c>
      <c r="I59" s="24"/>
      <c r="J59" s="9">
        <v>7.468813810340003</v>
      </c>
      <c r="K59" s="9">
        <v>6.6750820164889602</v>
      </c>
      <c r="L59" s="22">
        <v>6.835492982153883</v>
      </c>
      <c r="M59" s="22">
        <v>6.9709456755433505</v>
      </c>
      <c r="N59" s="22">
        <v>5.5584675798141765</v>
      </c>
      <c r="O59" s="24"/>
    </row>
    <row r="60" spans="2:15" x14ac:dyDescent="0.25">
      <c r="B60" s="37">
        <v>56</v>
      </c>
      <c r="D60" s="9">
        <v>7.7304859316937895</v>
      </c>
      <c r="E60" s="9">
        <v>6.7659824105182294</v>
      </c>
      <c r="F60" s="9">
        <v>6.8277380034994017</v>
      </c>
      <c r="G60" s="9">
        <v>6.8689682922429087</v>
      </c>
      <c r="H60" s="9">
        <v>5.789039394307963</v>
      </c>
      <c r="I60" s="24"/>
      <c r="J60" s="9">
        <v>7.6048021891161239</v>
      </c>
      <c r="K60" s="9">
        <v>6.7965879137693115</v>
      </c>
      <c r="L60" s="22">
        <v>6.9599208704960622</v>
      </c>
      <c r="M60" s="22">
        <v>7.0978352563258458</v>
      </c>
      <c r="N60" s="22">
        <v>5.6596787454869162</v>
      </c>
      <c r="O60" s="24"/>
    </row>
    <row r="61" spans="2:15" x14ac:dyDescent="0.25">
      <c r="B61" s="37">
        <v>57</v>
      </c>
      <c r="D61" s="9">
        <v>7.8497438430276487</v>
      </c>
      <c r="E61" s="9">
        <v>6.8707625290550238</v>
      </c>
      <c r="F61" s="9">
        <v>6.9336263196222996</v>
      </c>
      <c r="G61" s="9">
        <v>6.975591269624652</v>
      </c>
      <c r="H61" s="9">
        <v>5.8788464685041166</v>
      </c>
      <c r="I61" s="24"/>
      <c r="J61" s="9">
        <v>7.7382359204854376</v>
      </c>
      <c r="K61" s="9">
        <v>6.9161270720505525</v>
      </c>
      <c r="L61" s="22">
        <v>7.0823808668891726</v>
      </c>
      <c r="M61" s="22">
        <v>7.222758333032897</v>
      </c>
      <c r="N61" s="22">
        <v>5.7589249418899362</v>
      </c>
      <c r="O61" s="24"/>
    </row>
    <row r="62" spans="2:15" x14ac:dyDescent="0.25">
      <c r="B62" s="37">
        <v>58</v>
      </c>
      <c r="D62" s="9">
        <v>7.970114138997733</v>
      </c>
      <c r="E62" s="9">
        <v>6.9766209048821244</v>
      </c>
      <c r="F62" s="9">
        <v>7.0407544783892595</v>
      </c>
      <c r="G62" s="9">
        <v>7.0834799175692122</v>
      </c>
      <c r="H62" s="9">
        <v>5.9694768309838331</v>
      </c>
      <c r="I62" s="24"/>
      <c r="J62" s="9">
        <v>7.8685677589328948</v>
      </c>
      <c r="K62" s="9">
        <v>7.0332832749138969</v>
      </c>
      <c r="L62" s="22">
        <v>7.2024602901579833</v>
      </c>
      <c r="M62" s="22">
        <v>7.3452980608684069</v>
      </c>
      <c r="N62" s="22">
        <v>5.8557847907311453</v>
      </c>
      <c r="O62" s="24"/>
    </row>
    <row r="63" spans="2:15" x14ac:dyDescent="0.25">
      <c r="B63" s="37">
        <v>59</v>
      </c>
      <c r="D63" s="9">
        <v>8.0889111655020329</v>
      </c>
      <c r="E63" s="9">
        <v>7.0809542747732861</v>
      </c>
      <c r="F63" s="9">
        <v>7.1461297757341065</v>
      </c>
      <c r="G63" s="9">
        <v>7.1895792411475172</v>
      </c>
      <c r="H63" s="9">
        <v>6.0589428171951516</v>
      </c>
      <c r="I63" s="24"/>
      <c r="J63" s="9">
        <v>8.013582450210194</v>
      </c>
      <c r="K63" s="9">
        <v>7.1617343318855857</v>
      </c>
      <c r="L63" s="22">
        <v>7.3338348865604583</v>
      </c>
      <c r="M63" s="22">
        <v>7.4791326148691768</v>
      </c>
      <c r="N63" s="22">
        <v>5.9639391106185125</v>
      </c>
      <c r="O63" s="24"/>
    </row>
    <row r="64" spans="2:15" x14ac:dyDescent="0.25">
      <c r="B64" s="37">
        <v>60</v>
      </c>
      <c r="D64" s="9">
        <v>8.2090498914947503</v>
      </c>
      <c r="E64" s="9">
        <v>7.1865881781677201</v>
      </c>
      <c r="F64" s="9">
        <v>7.2530004344224475</v>
      </c>
      <c r="G64" s="9">
        <v>7.2972050715007812</v>
      </c>
      <c r="H64" s="9">
        <v>6.1494018084451811</v>
      </c>
      <c r="I64" s="24"/>
      <c r="J64" s="9">
        <v>8.1418070543644827</v>
      </c>
      <c r="K64" s="9">
        <v>7.2772659448208952</v>
      </c>
      <c r="L64" s="22">
        <v>7.4522871160708766</v>
      </c>
      <c r="M64" s="22">
        <v>7.6000482716619402</v>
      </c>
      <c r="N64" s="22">
        <v>6.0591783327312605</v>
      </c>
      <c r="O64" s="24"/>
    </row>
    <row r="65" spans="2:20" x14ac:dyDescent="0.25">
      <c r="B65" s="37">
        <v>61</v>
      </c>
      <c r="D65" s="9">
        <v>8.3291165403261189</v>
      </c>
      <c r="E65" s="9">
        <v>7.2921522107110075</v>
      </c>
      <c r="F65" s="9">
        <v>7.3597910382325225</v>
      </c>
      <c r="G65" s="9">
        <v>7.4047492010789879</v>
      </c>
      <c r="H65" s="9">
        <v>6.2398074622541628</v>
      </c>
      <c r="I65" s="24"/>
      <c r="J65" s="9">
        <v>8.2768920871927101</v>
      </c>
      <c r="K65" s="9">
        <v>7.3980783249777584</v>
      </c>
      <c r="L65" s="22">
        <v>7.5760227878937343</v>
      </c>
      <c r="M65" s="22">
        <v>7.7262442480514917</v>
      </c>
      <c r="N65" s="22">
        <v>6.15969449628225</v>
      </c>
      <c r="O65" s="24"/>
      <c r="Q65" s="29"/>
      <c r="R65" s="29"/>
      <c r="S65" s="29"/>
      <c r="T65" s="29"/>
    </row>
    <row r="66" spans="2:20" x14ac:dyDescent="0.25">
      <c r="B66" s="37">
        <v>62</v>
      </c>
      <c r="D66" s="9">
        <v>8.4483687640340701</v>
      </c>
      <c r="E66" s="9">
        <v>7.3969268014062255</v>
      </c>
      <c r="F66" s="9">
        <v>7.4656743613173413</v>
      </c>
      <c r="G66" s="9">
        <v>7.5113671854226407</v>
      </c>
      <c r="H66" s="9">
        <v>6.3296103633002616</v>
      </c>
      <c r="I66" s="24"/>
      <c r="J66" s="9">
        <v>8.4186816471804118</v>
      </c>
      <c r="K66" s="9">
        <v>7.5240483888084198</v>
      </c>
      <c r="L66" s="22">
        <v>7.7049164606307174</v>
      </c>
      <c r="M66" s="22">
        <v>7.8575978783867724</v>
      </c>
      <c r="N66" s="22">
        <v>6.2653679570027414</v>
      </c>
      <c r="O66" s="24"/>
      <c r="Q66" s="29"/>
      <c r="R66" s="29"/>
      <c r="S66" s="29"/>
      <c r="T66" s="29"/>
    </row>
    <row r="67" spans="2:20" x14ac:dyDescent="0.25">
      <c r="B67" s="37">
        <v>63</v>
      </c>
      <c r="D67" s="9">
        <v>8.567576258457354</v>
      </c>
      <c r="E67" s="9">
        <v>7.5016580305708533</v>
      </c>
      <c r="F67" s="9">
        <v>7.5715080912597283</v>
      </c>
      <c r="G67" s="9">
        <v>7.6179345637643108</v>
      </c>
      <c r="H67" s="9">
        <v>6.4193801668313037</v>
      </c>
      <c r="I67" s="24"/>
      <c r="J67" s="9">
        <v>8.5577340986326913</v>
      </c>
      <c r="K67" s="9">
        <v>7.6479109703565342</v>
      </c>
      <c r="L67" s="22">
        <v>7.8317011998180783</v>
      </c>
      <c r="M67" s="22">
        <v>7.9868443100144502</v>
      </c>
      <c r="N67" s="22">
        <v>6.3689361281652186</v>
      </c>
      <c r="O67" s="24"/>
      <c r="Q67" s="29"/>
      <c r="R67" s="29"/>
      <c r="S67" s="29"/>
      <c r="T67" s="29"/>
    </row>
    <row r="68" spans="2:20" x14ac:dyDescent="0.25">
      <c r="B68" s="37">
        <v>64</v>
      </c>
      <c r="D68" s="9">
        <v>8.6870556453129311</v>
      </c>
      <c r="E68" s="9">
        <v>7.6066528037942431</v>
      </c>
      <c r="F68" s="9">
        <v>7.6776450432072014</v>
      </c>
      <c r="G68" s="9">
        <v>7.7248114944833031</v>
      </c>
      <c r="H68" s="9">
        <v>6.509351205964907</v>
      </c>
      <c r="I68" s="24"/>
      <c r="J68" s="9">
        <v>8.685025018079239</v>
      </c>
      <c r="K68" s="9">
        <v>7.7627246013829199</v>
      </c>
      <c r="L68" s="22">
        <v>7.9494358313513507</v>
      </c>
      <c r="M68" s="22">
        <v>8.1070420218616572</v>
      </c>
      <c r="N68" s="22">
        <v>6.4634571104701655</v>
      </c>
      <c r="O68" s="24"/>
      <c r="Q68" s="29"/>
      <c r="R68" s="29"/>
      <c r="S68" s="29"/>
      <c r="T68" s="29"/>
    </row>
    <row r="69" spans="2:20" x14ac:dyDescent="0.25">
      <c r="B69" s="37">
        <v>65</v>
      </c>
      <c r="D69" s="9">
        <v>8.8071890442295118</v>
      </c>
      <c r="E69" s="9">
        <v>7.7122815133644353</v>
      </c>
      <c r="F69" s="9">
        <v>7.7845110192702833</v>
      </c>
      <c r="G69" s="9">
        <v>7.8324326422113044</v>
      </c>
      <c r="H69" s="9">
        <v>6.5998062892206955</v>
      </c>
      <c r="I69" s="24"/>
      <c r="J69" s="9">
        <v>8.8267753418225716</v>
      </c>
      <c r="K69" s="9">
        <v>7.8886670555609797</v>
      </c>
      <c r="L69" s="22">
        <v>8.078303962668258</v>
      </c>
      <c r="M69" s="22">
        <v>8.2383677513917082</v>
      </c>
      <c r="N69" s="22">
        <v>6.5691001616810683</v>
      </c>
      <c r="O69" s="24"/>
      <c r="Q69" s="29"/>
      <c r="R69" s="29"/>
      <c r="S69" s="29"/>
      <c r="T69" s="29"/>
    </row>
    <row r="70" spans="2:20" x14ac:dyDescent="0.25">
      <c r="B70" s="37">
        <v>66</v>
      </c>
      <c r="D70" s="9">
        <v>8.9270212222861822</v>
      </c>
      <c r="E70" s="9">
        <v>7.8176182371236962</v>
      </c>
      <c r="F70" s="9">
        <v>7.8910415701121615</v>
      </c>
      <c r="G70" s="9">
        <v>7.9397114013086245</v>
      </c>
      <c r="H70" s="9">
        <v>6.6900384440497858</v>
      </c>
      <c r="I70" s="24"/>
      <c r="J70" s="9">
        <v>8.9628246132439013</v>
      </c>
      <c r="K70" s="9">
        <v>8.0102178859620956</v>
      </c>
      <c r="L70" s="22">
        <v>8.2027758940290809</v>
      </c>
      <c r="M70" s="22">
        <v>8.3653026936727901</v>
      </c>
      <c r="N70" s="22">
        <v>6.6703583374185333</v>
      </c>
      <c r="O70" s="24"/>
      <c r="Q70" s="29"/>
      <c r="R70" s="29"/>
      <c r="S70" s="29"/>
      <c r="T70" s="29"/>
    </row>
    <row r="71" spans="2:20" x14ac:dyDescent="0.25">
      <c r="B71" s="37">
        <v>67</v>
      </c>
      <c r="D71" s="9">
        <v>9.0463393196741446</v>
      </c>
      <c r="E71" s="9">
        <v>7.9224566479444416</v>
      </c>
      <c r="F71" s="9">
        <v>7.9969994941689322</v>
      </c>
      <c r="G71" s="9">
        <v>8.0464056325210151</v>
      </c>
      <c r="H71" s="9">
        <v>6.7798901316936053</v>
      </c>
      <c r="I71" s="24"/>
      <c r="J71" s="9">
        <v>9.0886540750563238</v>
      </c>
      <c r="K71" s="9">
        <v>8.1239072098740053</v>
      </c>
      <c r="L71" s="22">
        <v>8.3193862800194811</v>
      </c>
      <c r="M71" s="22">
        <v>8.4843761599771295</v>
      </c>
      <c r="N71" s="22">
        <v>6.7637551313415027</v>
      </c>
      <c r="O71" s="24"/>
      <c r="Q71" s="29"/>
      <c r="R71" s="29"/>
      <c r="S71" s="29"/>
      <c r="T71" s="29"/>
    </row>
    <row r="72" spans="2:20" x14ac:dyDescent="0.25">
      <c r="B72" s="37">
        <v>68</v>
      </c>
      <c r="D72" s="9">
        <v>9.1661695631790074</v>
      </c>
      <c r="E72" s="9">
        <v>8.0277914793461029</v>
      </c>
      <c r="F72" s="9">
        <v>8.1035283421876763</v>
      </c>
      <c r="G72" s="9">
        <v>8.1536826887952074</v>
      </c>
      <c r="H72" s="9">
        <v>6.8701208675479606</v>
      </c>
      <c r="I72" s="24"/>
      <c r="J72" s="9">
        <v>9.2349283293970235</v>
      </c>
      <c r="K72" s="9">
        <v>8.253329504211095</v>
      </c>
      <c r="L72" s="22">
        <v>8.451734311665259</v>
      </c>
      <c r="M72" s="22">
        <v>8.6191817898360448</v>
      </c>
      <c r="N72" s="22">
        <v>6.8728781387408064</v>
      </c>
      <c r="O72" s="24"/>
      <c r="Q72" s="29"/>
      <c r="R72" s="29"/>
      <c r="S72" s="29"/>
      <c r="T72" s="29"/>
    </row>
    <row r="73" spans="2:20" x14ac:dyDescent="0.25">
      <c r="B73" s="37">
        <v>69</v>
      </c>
      <c r="D73" s="9">
        <v>5.4167752276515388</v>
      </c>
      <c r="E73" s="9">
        <v>4.6634247061273095</v>
      </c>
      <c r="F73" s="9">
        <v>4.6483180959753767</v>
      </c>
      <c r="G73" s="9">
        <v>4.6671533542238528</v>
      </c>
      <c r="H73" s="9">
        <v>4.0623927940427427</v>
      </c>
      <c r="I73" s="24"/>
      <c r="J73" s="9">
        <v>5.4929388608094643</v>
      </c>
      <c r="K73" s="9">
        <v>4.9088942520982979</v>
      </c>
      <c r="L73" s="22">
        <v>4.8561738650155188</v>
      </c>
      <c r="M73" s="22">
        <v>4.9088126342508982</v>
      </c>
      <c r="N73" s="22">
        <v>4.07357919940402</v>
      </c>
      <c r="O73" s="24"/>
      <c r="Q73" s="29"/>
      <c r="R73" s="29"/>
      <c r="S73" s="29"/>
      <c r="T73" s="29"/>
    </row>
    <row r="74" spans="2:20" x14ac:dyDescent="0.25">
      <c r="B74" s="37">
        <v>70</v>
      </c>
      <c r="D74" s="9">
        <v>7.5135395843279911</v>
      </c>
      <c r="E74" s="9">
        <v>6.4187756158589311</v>
      </c>
      <c r="F74" s="9">
        <v>6.3546544875031259</v>
      </c>
      <c r="G74" s="9">
        <v>6.3763115738392786</v>
      </c>
      <c r="H74" s="9">
        <v>5.6609861392573553</v>
      </c>
      <c r="I74" s="24"/>
      <c r="J74" s="9">
        <v>7.0726463127849692</v>
      </c>
      <c r="K74" s="9">
        <v>6.25243223618107</v>
      </c>
      <c r="L74" s="22">
        <v>6.138804983778499</v>
      </c>
      <c r="M74" s="22">
        <v>6.1938230707928081</v>
      </c>
      <c r="N74" s="22">
        <v>5.2760021371271781</v>
      </c>
      <c r="O74" s="24"/>
      <c r="Q74" s="29"/>
      <c r="R74" s="29"/>
      <c r="S74" s="29"/>
      <c r="T74" s="29"/>
    </row>
    <row r="75" spans="2:20" x14ac:dyDescent="0.25">
      <c r="B75" s="37">
        <v>71</v>
      </c>
      <c r="D75" s="9">
        <v>7.6061460650636512</v>
      </c>
      <c r="E75" s="9">
        <v>6.4979292978536627</v>
      </c>
      <c r="F75" s="9">
        <v>6.43293129830636</v>
      </c>
      <c r="G75" s="9">
        <v>6.4549025682036536</v>
      </c>
      <c r="H75" s="9">
        <v>5.7312238256837835</v>
      </c>
      <c r="I75" s="24"/>
      <c r="J75" s="9">
        <v>7.1754535904797594</v>
      </c>
      <c r="K75" s="9">
        <v>6.3431079245641016</v>
      </c>
      <c r="L75" s="22">
        <v>6.2278589260075643</v>
      </c>
      <c r="M75" s="22">
        <v>6.2836625501446299</v>
      </c>
      <c r="N75" s="22">
        <v>5.3527352286526293</v>
      </c>
      <c r="O75" s="24"/>
      <c r="P75" s="28"/>
      <c r="Q75" s="29"/>
      <c r="R75" s="29"/>
      <c r="S75" s="29"/>
      <c r="T75" s="29"/>
    </row>
    <row r="76" spans="2:20" x14ac:dyDescent="0.25">
      <c r="B76" s="37">
        <v>72</v>
      </c>
      <c r="D76" s="9">
        <v>7.699336202344421</v>
      </c>
      <c r="E76" s="9">
        <v>6.5776487553897756</v>
      </c>
      <c r="F76" s="9">
        <v>6.5118586034259094</v>
      </c>
      <c r="G76" s="9">
        <v>6.5341576038809634</v>
      </c>
      <c r="H76" s="9">
        <v>5.8018934806337263</v>
      </c>
      <c r="I76" s="24"/>
      <c r="J76" s="9">
        <v>7.27160336743973</v>
      </c>
      <c r="K76" s="9">
        <v>6.42867412436265</v>
      </c>
      <c r="L76" s="22">
        <v>6.3118169986147015</v>
      </c>
      <c r="M76" s="22">
        <v>6.3684109509121729</v>
      </c>
      <c r="N76" s="22">
        <v>5.4243464683511489</v>
      </c>
      <c r="O76" s="24"/>
    </row>
    <row r="77" spans="2:20" x14ac:dyDescent="0.25">
      <c r="B77" s="37">
        <v>73</v>
      </c>
      <c r="D77" s="9">
        <v>7.7914831683019319</v>
      </c>
      <c r="E77" s="9">
        <v>6.6563570213408001</v>
      </c>
      <c r="F77" s="9">
        <v>6.5896235985752618</v>
      </c>
      <c r="G77" s="9">
        <v>6.6122261475660808</v>
      </c>
      <c r="H77" s="9">
        <v>5.8717910842767411</v>
      </c>
      <c r="I77" s="24"/>
      <c r="J77" s="9">
        <v>7.3780026641614871</v>
      </c>
      <c r="K77" s="9">
        <v>6.5220979963785446</v>
      </c>
      <c r="L77" s="22">
        <v>6.4036018254530109</v>
      </c>
      <c r="M77" s="22">
        <v>6.4609752171889543</v>
      </c>
      <c r="N77" s="22">
        <v>5.5038435444981806</v>
      </c>
      <c r="O77" s="24"/>
    </row>
    <row r="78" spans="2:20" x14ac:dyDescent="0.25">
      <c r="B78" s="37">
        <v>74</v>
      </c>
      <c r="D78" s="9">
        <v>7.8846723797341971</v>
      </c>
      <c r="E78" s="9">
        <v>6.7360755952437392</v>
      </c>
      <c r="F78" s="9">
        <v>6.6685500969452383</v>
      </c>
      <c r="G78" s="9">
        <v>6.6914803764938124</v>
      </c>
      <c r="H78" s="9">
        <v>5.9424600593047732</v>
      </c>
      <c r="I78" s="24"/>
      <c r="J78" s="9">
        <v>7.4705517606425129</v>
      </c>
      <c r="K78" s="9">
        <v>6.6048880325777564</v>
      </c>
      <c r="L78" s="22">
        <v>6.4847763320524665</v>
      </c>
      <c r="M78" s="22">
        <v>6.5429374386555512</v>
      </c>
      <c r="N78" s="22">
        <v>5.5726854145466467</v>
      </c>
      <c r="O78" s="24"/>
    </row>
    <row r="79" spans="2:20" x14ac:dyDescent="0.25">
      <c r="B79" s="37">
        <v>75</v>
      </c>
      <c r="D79" s="9">
        <v>7.9772770107092184</v>
      </c>
      <c r="E79" s="9">
        <v>6.8152275127242943</v>
      </c>
      <c r="F79" s="9">
        <v>6.7468252962731166</v>
      </c>
      <c r="G79" s="9">
        <v>6.7700697593828316</v>
      </c>
      <c r="H79" s="9">
        <v>6.0126963872756951</v>
      </c>
      <c r="I79" s="24"/>
      <c r="J79" s="9">
        <v>7.5769636226444135</v>
      </c>
      <c r="K79" s="9">
        <v>6.6983427793100923</v>
      </c>
      <c r="L79" s="22">
        <v>6.576616796192746</v>
      </c>
      <c r="M79" s="22">
        <v>6.6355660532118499</v>
      </c>
      <c r="N79" s="22">
        <v>5.6521908883984882</v>
      </c>
      <c r="O79" s="24"/>
    </row>
    <row r="80" spans="2:20" x14ac:dyDescent="0.25">
      <c r="B80" s="37">
        <v>76</v>
      </c>
      <c r="D80" s="9">
        <v>8.069537275167173</v>
      </c>
      <c r="E80" s="9">
        <v>6.8940456254380305</v>
      </c>
      <c r="F80" s="9">
        <v>6.824716868747263</v>
      </c>
      <c r="G80" s="9">
        <v>6.8482675391490924</v>
      </c>
      <c r="H80" s="9">
        <v>6.0826778511228934</v>
      </c>
      <c r="I80" s="24"/>
      <c r="J80" s="9">
        <v>7.6761244101112904</v>
      </c>
      <c r="K80" s="9">
        <v>6.7862186970580654</v>
      </c>
      <c r="L80" s="22">
        <v>6.6628772038942108</v>
      </c>
      <c r="M80" s="22">
        <v>6.7226141757804596</v>
      </c>
      <c r="N80" s="22">
        <v>5.7261186777014981</v>
      </c>
      <c r="O80" s="24"/>
    </row>
    <row r="81" spans="2:15" x14ac:dyDescent="0.25">
      <c r="B81" s="37">
        <v>77</v>
      </c>
      <c r="D81" s="9">
        <v>8.1621410355859929</v>
      </c>
      <c r="E81" s="9">
        <v>6.9731967120306271</v>
      </c>
      <c r="F81" s="9">
        <v>6.9029913094955333</v>
      </c>
      <c r="G81" s="9">
        <v>6.9268561634585089</v>
      </c>
      <c r="H81" s="9">
        <v>6.152913539778269</v>
      </c>
      <c r="I81" s="24"/>
      <c r="J81" s="9">
        <v>7.7824965320525532</v>
      </c>
      <c r="K81" s="9">
        <v>6.8796428406130978</v>
      </c>
      <c r="L81" s="22">
        <v>6.7546870840179967</v>
      </c>
      <c r="M81" s="22">
        <v>6.8152122063202603</v>
      </c>
      <c r="N81" s="22">
        <v>5.8055935853250551</v>
      </c>
      <c r="O81" s="24"/>
    </row>
    <row r="82" spans="2:15" x14ac:dyDescent="0.25">
      <c r="B82" s="37">
        <v>78</v>
      </c>
      <c r="D82" s="9">
        <v>8.2553285008556472</v>
      </c>
      <c r="E82" s="9">
        <v>7.0529136177957792</v>
      </c>
      <c r="F82" s="9">
        <v>6.9819162857317956</v>
      </c>
      <c r="G82" s="9">
        <v>7.0061088702525236</v>
      </c>
      <c r="H82" s="9">
        <v>6.2235812325239506</v>
      </c>
      <c r="I82" s="24"/>
      <c r="J82" s="9">
        <v>7.8786932503750808</v>
      </c>
      <c r="K82" s="9">
        <v>6.9652450452732841</v>
      </c>
      <c r="L82" s="22">
        <v>6.8386812202008684</v>
      </c>
      <c r="M82" s="22">
        <v>6.8999966706635378</v>
      </c>
      <c r="N82" s="22">
        <v>5.87724094310739</v>
      </c>
      <c r="O82" s="24"/>
    </row>
    <row r="83" spans="2:15" x14ac:dyDescent="0.25">
      <c r="B83" s="37">
        <v>79</v>
      </c>
      <c r="D83" s="9">
        <v>8.3479314219404035</v>
      </c>
      <c r="E83" s="9">
        <v>7.1320639023670882</v>
      </c>
      <c r="F83" s="9">
        <v>7.0601899947594049</v>
      </c>
      <c r="G83" s="9">
        <v>7.08469676284128</v>
      </c>
      <c r="H83" s="9">
        <v>6.293816304827355</v>
      </c>
      <c r="I83" s="24"/>
      <c r="J83" s="9">
        <v>7.9778213410089611</v>
      </c>
      <c r="K83" s="9">
        <v>7.0530692067169074</v>
      </c>
      <c r="L83" s="22">
        <v>6.9248589712132915</v>
      </c>
      <c r="M83" s="22">
        <v>6.9869512478211746</v>
      </c>
      <c r="N83" s="22">
        <v>5.9511451742792936</v>
      </c>
      <c r="O83" s="24"/>
    </row>
    <row r="84" spans="2:15" x14ac:dyDescent="0.25">
      <c r="B84" s="37">
        <v>80</v>
      </c>
      <c r="D84" s="9">
        <v>8.4406594951791174</v>
      </c>
      <c r="E84" s="9">
        <v>7.2113355083910351</v>
      </c>
      <c r="F84" s="9">
        <v>7.1386032619834863</v>
      </c>
      <c r="G84" s="9">
        <v>7.1634271255977415</v>
      </c>
      <c r="H84" s="9">
        <v>6.3641440049639746</v>
      </c>
      <c r="I84" s="24"/>
      <c r="J84" s="9">
        <v>8.0776619835235817</v>
      </c>
      <c r="K84" s="9">
        <v>7.1414743980360598</v>
      </c>
      <c r="L84" s="22">
        <v>7.0116561121140206</v>
      </c>
      <c r="M84" s="22">
        <v>7.0745387168823068</v>
      </c>
      <c r="N84" s="22">
        <v>6.0255955535447141</v>
      </c>
      <c r="O84" s="24"/>
    </row>
    <row r="85" spans="2:15" x14ac:dyDescent="0.25">
      <c r="B85" s="37">
        <v>81</v>
      </c>
      <c r="D85" s="9">
        <v>8.5333762494710559</v>
      </c>
      <c r="E85" s="9">
        <v>7.2905961476734324</v>
      </c>
      <c r="F85" s="9">
        <v>7.2170040133742281</v>
      </c>
      <c r="G85" s="9">
        <v>7.2421447193059691</v>
      </c>
      <c r="H85" s="9">
        <v>6.4344633302365892</v>
      </c>
      <c r="I85" s="24"/>
      <c r="J85" s="9">
        <v>8.1814731318902059</v>
      </c>
      <c r="K85" s="9">
        <v>7.2329284979976718</v>
      </c>
      <c r="L85" s="22">
        <v>7.1014959847734325</v>
      </c>
      <c r="M85" s="22">
        <v>7.1651667399577352</v>
      </c>
      <c r="N85" s="22">
        <v>6.1031004872448227</v>
      </c>
      <c r="O85" s="24"/>
    </row>
    <row r="86" spans="2:15" x14ac:dyDescent="0.25">
      <c r="B86" s="37">
        <v>82</v>
      </c>
      <c r="D86" s="9">
        <v>8.625977968901104</v>
      </c>
      <c r="E86" s="9">
        <v>7.3697452833895838</v>
      </c>
      <c r="F86" s="9">
        <v>7.2952766745838069</v>
      </c>
      <c r="G86" s="9">
        <v>7.3207315640766906</v>
      </c>
      <c r="H86" s="9">
        <v>6.5046975201465846</v>
      </c>
      <c r="I86" s="24"/>
      <c r="J86" s="9">
        <v>8.2795602276563844</v>
      </c>
      <c r="K86" s="9">
        <v>7.3199784031218957</v>
      </c>
      <c r="L86" s="22">
        <v>7.1869304340729556</v>
      </c>
      <c r="M86" s="22">
        <v>7.2513889041244068</v>
      </c>
      <c r="N86" s="22">
        <v>6.1762023684835006</v>
      </c>
      <c r="O86" s="24"/>
    </row>
    <row r="87" spans="2:15" x14ac:dyDescent="0.25">
      <c r="B87" s="37">
        <v>83</v>
      </c>
      <c r="D87" s="9">
        <v>8.7190051120397225</v>
      </c>
      <c r="E87" s="9">
        <v>7.4493068066844979</v>
      </c>
      <c r="F87" s="9">
        <v>7.3740234869359913</v>
      </c>
      <c r="G87" s="9">
        <v>7.3998024353707272</v>
      </c>
      <c r="H87" s="9">
        <v>6.5752465696779856</v>
      </c>
      <c r="I87" s="24"/>
      <c r="J87" s="9">
        <v>8.3786721250108123</v>
      </c>
      <c r="K87" s="9">
        <v>7.4078176644318274</v>
      </c>
      <c r="L87" s="22">
        <v>7.2731554851393811</v>
      </c>
      <c r="M87" s="22">
        <v>7.3384021056068489</v>
      </c>
      <c r="N87" s="22">
        <v>6.2500924964273024</v>
      </c>
      <c r="O87" s="24"/>
    </row>
    <row r="88" spans="2:15" x14ac:dyDescent="0.25">
      <c r="B88" s="37">
        <v>84</v>
      </c>
      <c r="D88" s="9">
        <v>8.8116060649711923</v>
      </c>
      <c r="E88" s="9">
        <v>7.5284552088681602</v>
      </c>
      <c r="F88" s="9">
        <v>7.4522954795092469</v>
      </c>
      <c r="G88" s="9">
        <v>7.4783886115051281</v>
      </c>
      <c r="H88" s="9">
        <v>6.645480196762958</v>
      </c>
      <c r="I88" s="24"/>
      <c r="J88" s="9">
        <v>8.4803240561766469</v>
      </c>
      <c r="K88" s="9">
        <v>7.4976160943344787</v>
      </c>
      <c r="L88" s="22">
        <v>7.3613458987508533</v>
      </c>
      <c r="M88" s="22">
        <v>7.4273828473787278</v>
      </c>
      <c r="N88" s="22">
        <v>6.3259361800859812</v>
      </c>
      <c r="O88" s="24"/>
    </row>
    <row r="89" spans="2:15" x14ac:dyDescent="0.25">
      <c r="B89" s="37">
        <v>85</v>
      </c>
      <c r="D89" s="9">
        <v>8.9050910169788917</v>
      </c>
      <c r="E89" s="9">
        <v>7.6084605154774172</v>
      </c>
      <c r="F89" s="9">
        <v>7.5315526193367557</v>
      </c>
      <c r="G89" s="9">
        <v>7.5579804452998642</v>
      </c>
      <c r="H89" s="9">
        <v>6.716368076468922</v>
      </c>
      <c r="I89" s="24"/>
      <c r="J89" s="9">
        <v>8.5686468042810198</v>
      </c>
      <c r="K89" s="9">
        <v>7.5771283632201349</v>
      </c>
      <c r="L89" s="22">
        <v>7.4392118084208994</v>
      </c>
      <c r="M89" s="22">
        <v>7.5060255831939831</v>
      </c>
      <c r="N89" s="22">
        <v>6.3915286174622477</v>
      </c>
      <c r="O89" s="24"/>
    </row>
    <row r="90" spans="2:15" x14ac:dyDescent="0.25">
      <c r="B90" s="37">
        <v>86</v>
      </c>
      <c r="D90" s="9">
        <v>8.9976912288144337</v>
      </c>
      <c r="E90" s="9">
        <v>7.6876082077613566</v>
      </c>
      <c r="F90" s="9">
        <v>7.6098239651809445</v>
      </c>
      <c r="G90" s="9">
        <v>7.6365659747051993</v>
      </c>
      <c r="H90" s="9">
        <v>6.7866011594068141</v>
      </c>
      <c r="I90" s="24"/>
      <c r="J90" s="9">
        <v>8.6750010135120608</v>
      </c>
      <c r="K90" s="9">
        <v>7.6705385904201107</v>
      </c>
      <c r="L90" s="22">
        <v>7.5310078498206483</v>
      </c>
      <c r="M90" s="22">
        <v>7.5986097750097485</v>
      </c>
      <c r="N90" s="22">
        <v>6.4709897584316529</v>
      </c>
      <c r="O90" s="24"/>
    </row>
    <row r="91" spans="2:15" x14ac:dyDescent="0.25">
      <c r="B91" s="37">
        <v>87</v>
      </c>
      <c r="D91" s="9">
        <v>9.0899471584308245</v>
      </c>
      <c r="E91" s="9">
        <v>7.7664221763472101</v>
      </c>
      <c r="F91" s="9">
        <v>7.6877117578541609</v>
      </c>
      <c r="G91" s="9">
        <v>7.7147599746705282</v>
      </c>
      <c r="H91" s="9">
        <v>6.8565794401045146</v>
      </c>
      <c r="I91" s="24"/>
      <c r="J91" s="9">
        <v>8.7741704448829072</v>
      </c>
      <c r="K91" s="9">
        <v>7.758420989291543</v>
      </c>
      <c r="L91" s="22">
        <v>7.6172748336209901</v>
      </c>
      <c r="M91" s="22">
        <v>7.6856644736772379</v>
      </c>
      <c r="N91" s="22">
        <v>6.5449242120053484</v>
      </c>
      <c r="O91" s="24"/>
    </row>
    <row r="92" spans="2:15" x14ac:dyDescent="0.25">
      <c r="B92" s="37">
        <v>88</v>
      </c>
      <c r="D92" s="9">
        <v>9.1828469039412717</v>
      </c>
      <c r="E92" s="9">
        <v>7.8458602279215173</v>
      </c>
      <c r="F92" s="9">
        <v>7.7663170527158121</v>
      </c>
      <c r="G92" s="9">
        <v>7.793686416502795</v>
      </c>
      <c r="H92" s="9">
        <v>6.9270342130456122</v>
      </c>
      <c r="I92" s="24"/>
      <c r="J92" s="9">
        <v>8.8751213328471525</v>
      </c>
      <c r="K92" s="9">
        <v>7.847674787945027</v>
      </c>
      <c r="L92" s="22">
        <v>7.7049144620584471</v>
      </c>
      <c r="M92" s="22">
        <v>7.7740922525307052</v>
      </c>
      <c r="N92" s="22">
        <v>6.6202289544802664</v>
      </c>
      <c r="O92" s="24"/>
    </row>
    <row r="93" spans="2:15" x14ac:dyDescent="0.25">
      <c r="B93" s="37">
        <v>89</v>
      </c>
      <c r="D93" s="9">
        <v>9.2760301706608406</v>
      </c>
      <c r="E93" s="9">
        <v>7.9255731123097384</v>
      </c>
      <c r="F93" s="9">
        <v>7.8452383651834943</v>
      </c>
      <c r="G93" s="9">
        <v>7.8729354595282324</v>
      </c>
      <c r="H93" s="9">
        <v>6.9976988230043222</v>
      </c>
      <c r="I93" s="24"/>
      <c r="J93" s="9">
        <v>8.9774692165370062</v>
      </c>
      <c r="K93" s="9">
        <v>7.9380499230085109</v>
      </c>
      <c r="L93" s="22">
        <v>7.7937298682746414</v>
      </c>
      <c r="M93" s="22">
        <v>7.8637149733135177</v>
      </c>
      <c r="N93" s="22">
        <v>6.6966055139025027</v>
      </c>
      <c r="O93" s="24"/>
    </row>
    <row r="94" spans="2:15" x14ac:dyDescent="0.25">
      <c r="B94" s="37">
        <v>90</v>
      </c>
      <c r="D94" s="9">
        <v>9.3681704139718729</v>
      </c>
      <c r="E94" s="9">
        <v>8.0042749528950026</v>
      </c>
      <c r="F94" s="9">
        <v>7.9229974990293321</v>
      </c>
      <c r="G94" s="9">
        <v>7.9509981419098361</v>
      </c>
      <c r="H94" s="9">
        <v>7.067591490034741</v>
      </c>
      <c r="I94" s="24"/>
      <c r="J94" s="9">
        <v>9.083780201478028</v>
      </c>
      <c r="K94" s="9">
        <v>8.0314204732219352</v>
      </c>
      <c r="L94" s="22">
        <v>7.8854788405370213</v>
      </c>
      <c r="M94" s="22">
        <v>7.956249482698655</v>
      </c>
      <c r="N94" s="22">
        <v>6.7760337916148856</v>
      </c>
      <c r="O94" s="24"/>
    </row>
    <row r="95" spans="2:15" x14ac:dyDescent="0.25">
      <c r="B95" s="37">
        <v>91</v>
      </c>
      <c r="D95" s="9">
        <v>9.4616532450486677</v>
      </c>
      <c r="E95" s="9">
        <v>8.0842782241236222</v>
      </c>
      <c r="F95" s="9">
        <v>8.0022527866047302</v>
      </c>
      <c r="G95" s="9">
        <v>8.0305881234524623</v>
      </c>
      <c r="H95" s="9">
        <v>7.1384778125936768</v>
      </c>
      <c r="I95" s="24"/>
      <c r="J95" s="9">
        <v>9.1711366794072546</v>
      </c>
      <c r="K95" s="9">
        <v>8.1102010604533241</v>
      </c>
      <c r="L95" s="22">
        <v>7.9626267229720424</v>
      </c>
      <c r="M95" s="22">
        <v>8.0341789823165399</v>
      </c>
      <c r="N95" s="22">
        <v>6.8408822524678436</v>
      </c>
      <c r="O95" s="24"/>
    </row>
    <row r="96" spans="2:15" x14ac:dyDescent="0.25">
      <c r="B96" s="37">
        <v>92</v>
      </c>
      <c r="D96" s="9">
        <v>9.5542513775464393</v>
      </c>
      <c r="E96" s="9">
        <v>8.1634239227467269</v>
      </c>
      <c r="F96" s="9">
        <v>8.0805223171925658</v>
      </c>
      <c r="G96" s="9">
        <v>8.1091718376014459</v>
      </c>
      <c r="H96" s="9">
        <v>7.2087093688541479</v>
      </c>
      <c r="I96" s="24"/>
      <c r="J96" s="9">
        <v>9.2834380618291554</v>
      </c>
      <c r="K96" s="9">
        <v>8.208227382949735</v>
      </c>
      <c r="L96" s="22">
        <v>8.0590871529775772</v>
      </c>
      <c r="M96" s="22">
        <v>8.131444549144307</v>
      </c>
      <c r="N96" s="22">
        <v>6.9249156706471524</v>
      </c>
      <c r="O96" s="24"/>
    </row>
    <row r="97" spans="2:15" x14ac:dyDescent="0.25">
      <c r="B97" s="37">
        <v>93</v>
      </c>
      <c r="D97" s="9">
        <v>9.6469638222215828</v>
      </c>
      <c r="E97" s="9">
        <v>8.2426804320197355</v>
      </c>
      <c r="F97" s="9">
        <v>8.158919307056431</v>
      </c>
      <c r="G97" s="9">
        <v>8.1878856697828013</v>
      </c>
      <c r="H97" s="9">
        <v>7.279025529872996</v>
      </c>
      <c r="I97" s="24"/>
      <c r="J97" s="9">
        <v>9.3790907763509939</v>
      </c>
      <c r="K97" s="9">
        <v>8.2934045364185707</v>
      </c>
      <c r="L97" s="22">
        <v>8.1426489357989666</v>
      </c>
      <c r="M97" s="22">
        <v>8.215794046832837</v>
      </c>
      <c r="N97" s="22">
        <v>6.996144964483217</v>
      </c>
      <c r="O97" s="24"/>
    </row>
    <row r="98" spans="2:15" x14ac:dyDescent="0.25">
      <c r="B98" s="37">
        <v>94</v>
      </c>
      <c r="D98" s="9">
        <v>9.7399871083108245</v>
      </c>
      <c r="E98" s="9">
        <v>8.322238255411099</v>
      </c>
      <c r="F98" s="9">
        <v>8.2376627515522483</v>
      </c>
      <c r="G98" s="9">
        <v>8.2669531732204664</v>
      </c>
      <c r="H98" s="9">
        <v>7.3495717475738553</v>
      </c>
      <c r="I98" s="24"/>
      <c r="J98" s="9">
        <v>9.4782708446321848</v>
      </c>
      <c r="K98" s="9">
        <v>8.3812960888042536</v>
      </c>
      <c r="L98" s="22">
        <v>8.2289263616490906</v>
      </c>
      <c r="M98" s="22">
        <v>8.3028596230989749</v>
      </c>
      <c r="N98" s="22">
        <v>7.0700875449222025</v>
      </c>
      <c r="O98" s="24"/>
    </row>
    <row r="99" spans="2:15" x14ac:dyDescent="0.25">
      <c r="B99" s="37">
        <v>95</v>
      </c>
      <c r="D99" s="9">
        <v>9.8325842728388118</v>
      </c>
      <c r="E99" s="9">
        <v>8.4013830245186636</v>
      </c>
      <c r="F99" s="9">
        <v>8.3159314365727823</v>
      </c>
      <c r="G99" s="9">
        <v>8.3455360418021467</v>
      </c>
      <c r="H99" s="9">
        <v>7.4198025931913651</v>
      </c>
      <c r="I99" s="24"/>
      <c r="J99" s="9">
        <v>9.5858775139795007</v>
      </c>
      <c r="K99" s="9">
        <v>8.4757163676019829</v>
      </c>
      <c r="L99" s="22">
        <v>8.3217869545573357</v>
      </c>
      <c r="M99" s="22">
        <v>8.3965275305738434</v>
      </c>
      <c r="N99" s="22">
        <v>7.1505093309169894</v>
      </c>
      <c r="O99" s="24"/>
    </row>
    <row r="100" spans="2:15" x14ac:dyDescent="0.25">
      <c r="B100" s="37">
        <v>96</v>
      </c>
      <c r="D100" s="9">
        <v>9.9257652380741543</v>
      </c>
      <c r="E100" s="9">
        <v>8.4810936975580269</v>
      </c>
      <c r="F100" s="9">
        <v>8.3948507381033242</v>
      </c>
      <c r="G100" s="9">
        <v>8.4247830738904401</v>
      </c>
      <c r="H100" s="9">
        <v>7.4904655135448346</v>
      </c>
      <c r="I100" s="24"/>
      <c r="J100" s="9">
        <v>9.6833298007112933</v>
      </c>
      <c r="K100" s="9">
        <v>8.5622724598189386</v>
      </c>
      <c r="L100" s="22">
        <v>8.4067215110781071</v>
      </c>
      <c r="M100" s="22">
        <v>8.4822476242173668</v>
      </c>
      <c r="N100" s="22">
        <v>7.2231232321156744</v>
      </c>
      <c r="O100" s="24"/>
    </row>
    <row r="101" spans="2:15" x14ac:dyDescent="0.25">
      <c r="B101" s="37">
        <v>97</v>
      </c>
      <c r="D101" s="9">
        <v>10.018203470098394</v>
      </c>
      <c r="E101" s="9">
        <v>8.5600844121758879</v>
      </c>
      <c r="F101" s="9">
        <v>8.4729424707471832</v>
      </c>
      <c r="G101" s="9">
        <v>8.5031853184795416</v>
      </c>
      <c r="H101" s="9">
        <v>7.5605787363945183</v>
      </c>
      <c r="I101" s="24"/>
      <c r="J101" s="9">
        <v>9.7796444026015035</v>
      </c>
      <c r="K101" s="9">
        <v>8.6479438380872065</v>
      </c>
      <c r="L101" s="22">
        <v>8.4907602261208943</v>
      </c>
      <c r="M101" s="22">
        <v>8.5670679564430152</v>
      </c>
      <c r="N101" s="22">
        <v>7.2948625641693337</v>
      </c>
      <c r="O101" s="24"/>
    </row>
    <row r="102" spans="2:15" x14ac:dyDescent="0.25">
      <c r="B102" s="37">
        <v>98</v>
      </c>
      <c r="D102" s="9">
        <v>10.110914348427395</v>
      </c>
      <c r="E102" s="9">
        <v>8.6393394160219525</v>
      </c>
      <c r="F102" s="9">
        <v>8.5513380918474198</v>
      </c>
      <c r="G102" s="9">
        <v>8.5818977818972666</v>
      </c>
      <c r="H102" s="9">
        <v>7.6308937475162093</v>
      </c>
      <c r="I102" s="24"/>
      <c r="J102" s="9">
        <v>9.8893261658050804</v>
      </c>
      <c r="K102" s="9">
        <v>8.7439549965065364</v>
      </c>
      <c r="L102" s="22">
        <v>8.585205532954518</v>
      </c>
      <c r="M102" s="22">
        <v>8.6623184000988669</v>
      </c>
      <c r="N102" s="22">
        <v>7.3768808971516284</v>
      </c>
      <c r="O102" s="24"/>
    </row>
    <row r="103" spans="2:15" x14ac:dyDescent="0.25">
      <c r="B103" s="37">
        <v>99</v>
      </c>
      <c r="D103" s="9">
        <v>10.203810532626417</v>
      </c>
      <c r="E103" s="9">
        <v>8.7187740461574084</v>
      </c>
      <c r="F103" s="9">
        <v>8.629940275137427</v>
      </c>
      <c r="G103" s="9">
        <v>8.6608211121578851</v>
      </c>
      <c r="H103" s="9">
        <v>7.7013459059512153</v>
      </c>
      <c r="I103" s="24"/>
      <c r="J103" s="9">
        <v>9.9822448749556347</v>
      </c>
      <c r="K103" s="9">
        <v>8.8270289976965479</v>
      </c>
      <c r="L103" s="22">
        <v>8.6666642037541166</v>
      </c>
      <c r="M103" s="22">
        <v>8.7445647857656095</v>
      </c>
      <c r="N103" s="22">
        <v>7.4460071163391071</v>
      </c>
      <c r="O103" s="24"/>
    </row>
    <row r="104" spans="2:15" x14ac:dyDescent="0.25">
      <c r="B104" s="37">
        <v>100</v>
      </c>
      <c r="D104" s="9">
        <v>10.296990287722869</v>
      </c>
      <c r="E104" s="9">
        <v>8.7984835542084294</v>
      </c>
      <c r="F104" s="9">
        <v>8.7088585184660463</v>
      </c>
      <c r="G104" s="9">
        <v>8.740067086044256</v>
      </c>
      <c r="H104" s="9">
        <v>7.7720079379803302</v>
      </c>
      <c r="I104" s="24"/>
      <c r="J104" s="9">
        <v>10.083190424520019</v>
      </c>
      <c r="K104" s="9">
        <v>8.9162785425004891</v>
      </c>
      <c r="L104" s="22">
        <v>8.7542996616483499</v>
      </c>
      <c r="M104" s="22">
        <v>8.8329883940758585</v>
      </c>
      <c r="N104" s="22">
        <v>7.5213077656094383</v>
      </c>
      <c r="O104" s="24"/>
    </row>
    <row r="105" spans="2:15" x14ac:dyDescent="0.25">
      <c r="B105" s="37">
        <v>101</v>
      </c>
      <c r="D105" s="9">
        <v>10.389127087971023</v>
      </c>
      <c r="E105" s="9">
        <v>8.8771820886108124</v>
      </c>
      <c r="F105" s="9">
        <v>8.7866146446705677</v>
      </c>
      <c r="G105" s="9">
        <v>8.818126760784553</v>
      </c>
      <c r="H105" s="9">
        <v>7.8418980772542151</v>
      </c>
      <c r="I105" s="24"/>
      <c r="J105" s="9">
        <v>10.198683231331941</v>
      </c>
      <c r="K105" s="9">
        <v>9.016759700759696</v>
      </c>
      <c r="L105" s="22">
        <v>8.8532149873725032</v>
      </c>
      <c r="M105" s="22">
        <v>8.9327088566222468</v>
      </c>
      <c r="N105" s="22">
        <v>7.6077961351682175</v>
      </c>
      <c r="O105" s="24"/>
    </row>
    <row r="106" spans="2:15" x14ac:dyDescent="0.25">
      <c r="B106" s="37">
        <v>102</v>
      </c>
      <c r="D106" s="9">
        <v>10.48260650663282</v>
      </c>
      <c r="E106" s="9">
        <v>8.9571820750247948</v>
      </c>
      <c r="F106" s="9">
        <v>8.8658669483761585</v>
      </c>
      <c r="G106" s="9">
        <v>8.8977137584573764</v>
      </c>
      <c r="H106" s="9">
        <v>7.9127818948576341</v>
      </c>
      <c r="I106" s="24"/>
      <c r="J106" s="9">
        <v>10.286469230478763</v>
      </c>
      <c r="K106" s="9">
        <v>9.0958854302897993</v>
      </c>
      <c r="L106" s="22">
        <v>8.9307254052748686</v>
      </c>
      <c r="M106" s="22">
        <v>9.0110069893917473</v>
      </c>
      <c r="N106" s="22">
        <v>7.6729741188770602</v>
      </c>
      <c r="O106" s="24"/>
    </row>
    <row r="107" spans="2:15" x14ac:dyDescent="0.25">
      <c r="B107" s="37">
        <v>103</v>
      </c>
      <c r="D107" s="9">
        <v>10.575785397847502</v>
      </c>
      <c r="E107" s="9">
        <v>9.0368907502051314</v>
      </c>
      <c r="F107" s="9">
        <v>8.9447844358319415</v>
      </c>
      <c r="G107" s="9">
        <v>8.9769589764709021</v>
      </c>
      <c r="H107" s="9">
        <v>7.9834432927842043</v>
      </c>
      <c r="I107" s="24"/>
      <c r="J107" s="9">
        <v>10.38740655013806</v>
      </c>
      <c r="K107" s="9">
        <v>9.1851286116988078</v>
      </c>
      <c r="L107" s="22">
        <v>9.0183545182560554</v>
      </c>
      <c r="M107" s="22">
        <v>9.0994242527889551</v>
      </c>
      <c r="N107" s="22">
        <v>7.7482684403922599</v>
      </c>
      <c r="O107" s="24"/>
    </row>
    <row r="108" spans="2:15" x14ac:dyDescent="0.25">
      <c r="B108" s="37">
        <v>104</v>
      </c>
      <c r="D108" s="9">
        <v>10.667451881394765</v>
      </c>
      <c r="E108" s="9">
        <v>9.1151333952884048</v>
      </c>
      <c r="F108" s="9">
        <v>9.0220166810706921</v>
      </c>
      <c r="G108" s="9">
        <v>9.054483882005167</v>
      </c>
      <c r="H108" s="9">
        <v>8.0529853541006435</v>
      </c>
      <c r="I108" s="24"/>
      <c r="J108" s="9">
        <v>10.497601706353569</v>
      </c>
      <c r="K108" s="9">
        <v>9.2815186885787764</v>
      </c>
      <c r="L108" s="22">
        <v>9.1131602238392855</v>
      </c>
      <c r="M108" s="22">
        <v>9.1950285619612568</v>
      </c>
      <c r="N108" s="22">
        <v>7.8306826503087663</v>
      </c>
      <c r="O108" s="24"/>
    </row>
    <row r="109" spans="2:15" x14ac:dyDescent="0.25">
      <c r="B109" s="37">
        <v>105</v>
      </c>
      <c r="D109" s="9">
        <v>10.760930459141413</v>
      </c>
      <c r="E109" s="9">
        <v>9.1951325701939925</v>
      </c>
      <c r="F109" s="9">
        <v>9.101268248708319</v>
      </c>
      <c r="G109" s="9">
        <v>9.1340701436100158</v>
      </c>
      <c r="H109" s="9">
        <v>8.123868554488455</v>
      </c>
      <c r="I109" s="24"/>
      <c r="J109" s="9">
        <v>10.589928502777067</v>
      </c>
      <c r="K109" s="9">
        <v>9.3641319962421985</v>
      </c>
      <c r="L109" s="22">
        <v>9.1941520521592572</v>
      </c>
      <c r="M109" s="22">
        <v>9.2768059274039878</v>
      </c>
      <c r="N109" s="22">
        <v>7.8993538756225332</v>
      </c>
      <c r="O109" s="24"/>
    </row>
    <row r="110" spans="2:15" x14ac:dyDescent="0.25">
      <c r="B110" s="37">
        <v>106</v>
      </c>
      <c r="D110" s="9">
        <v>10.853524416752709</v>
      </c>
      <c r="E110" s="9">
        <v>9.2742742523855526</v>
      </c>
      <c r="F110" s="9">
        <v>9.1795341295814854</v>
      </c>
      <c r="G110" s="9">
        <v>9.2126502080443196</v>
      </c>
      <c r="H110" s="9">
        <v>8.1940970459976779</v>
      </c>
      <c r="I110" s="24"/>
      <c r="J110" s="9">
        <v>10.697375279684831</v>
      </c>
      <c r="K110" s="9">
        <v>9.4584291589209499</v>
      </c>
      <c r="L110" s="22">
        <v>9.2868895978681394</v>
      </c>
      <c r="M110" s="22">
        <v>9.3703507876794845</v>
      </c>
      <c r="N110" s="22">
        <v>7.9796526784004778</v>
      </c>
      <c r="O110" s="24"/>
    </row>
    <row r="111" spans="2:15" x14ac:dyDescent="0.25">
      <c r="B111" s="37">
        <v>107</v>
      </c>
      <c r="D111" s="9">
        <v>10.947002451731555</v>
      </c>
      <c r="E111" s="9">
        <v>9.3542729027679812</v>
      </c>
      <c r="F111" s="9">
        <v>9.2587852218508928</v>
      </c>
      <c r="G111" s="9">
        <v>9.2922359942809702</v>
      </c>
      <c r="H111" s="9">
        <v>8.2649798480317749</v>
      </c>
      <c r="I111" s="24"/>
      <c r="J111" s="9">
        <v>10.793145246999027</v>
      </c>
      <c r="K111" s="9">
        <v>9.5436974125012757</v>
      </c>
      <c r="L111" s="22">
        <v>9.3705438064259408</v>
      </c>
      <c r="M111" s="22">
        <v>9.4547931466533068</v>
      </c>
      <c r="N111" s="22">
        <v>8.0509721172209385</v>
      </c>
      <c r="O111" s="24"/>
    </row>
    <row r="112" spans="2:15" x14ac:dyDescent="0.25">
      <c r="B112" s="37">
        <v>108</v>
      </c>
      <c r="D112" s="9">
        <v>11.0391373275279</v>
      </c>
      <c r="E112" s="9">
        <v>9.4329695834710456</v>
      </c>
      <c r="F112" s="9">
        <v>9.3365396648344081</v>
      </c>
      <c r="G112" s="9">
        <v>9.370293985800247</v>
      </c>
      <c r="H112" s="9">
        <v>8.3348685746660998</v>
      </c>
      <c r="I112" s="24"/>
      <c r="J112" s="9">
        <v>10.894783481734184</v>
      </c>
      <c r="K112" s="9">
        <v>9.633478645736357</v>
      </c>
      <c r="L112" s="22">
        <v>9.4587097631514823</v>
      </c>
      <c r="M112" s="22">
        <v>9.5437468182459888</v>
      </c>
      <c r="N112" s="22">
        <v>8.1268056723554505</v>
      </c>
      <c r="O112" s="24"/>
    </row>
    <row r="113" spans="2:15" x14ac:dyDescent="0.25">
      <c r="B113" s="37">
        <v>109</v>
      </c>
      <c r="D113" s="9">
        <v>11.132314594708284</v>
      </c>
      <c r="E113" s="9">
        <v>9.5126766908805944</v>
      </c>
      <c r="F113" s="9">
        <v>9.4154557305472579</v>
      </c>
      <c r="G113" s="9">
        <v>9.4495377820708555</v>
      </c>
      <c r="H113" s="9">
        <v>8.4055287806023422</v>
      </c>
      <c r="I113" s="24"/>
      <c r="J113" s="9">
        <v>11.0014978015531</v>
      </c>
      <c r="K113" s="9">
        <v>9.727207038816454</v>
      </c>
      <c r="L113" s="22">
        <v>9.5508723705399365</v>
      </c>
      <c r="M113" s="22">
        <v>9.6367145624566728</v>
      </c>
      <c r="N113" s="22">
        <v>8.2065413670662775</v>
      </c>
      <c r="O113" s="24"/>
    </row>
    <row r="114" spans="2:15" x14ac:dyDescent="0.25">
      <c r="B114" s="37">
        <v>110</v>
      </c>
      <c r="D114" s="9">
        <v>11.224738274987603</v>
      </c>
      <c r="E114" s="9">
        <v>9.5916533219432818</v>
      </c>
      <c r="F114" s="9">
        <v>9.4935321187241257</v>
      </c>
      <c r="G114" s="9">
        <v>9.5279244289780642</v>
      </c>
      <c r="H114" s="9">
        <v>8.4756312556667304</v>
      </c>
      <c r="I114" s="24"/>
      <c r="J114" s="9">
        <v>11.097254536495425</v>
      </c>
      <c r="K114" s="9">
        <v>9.8124491507850937</v>
      </c>
      <c r="L114" s="22">
        <v>9.6344818972142416</v>
      </c>
      <c r="M114" s="22">
        <v>9.7211057063138426</v>
      </c>
      <c r="N114" s="22">
        <v>8.2778515830999648</v>
      </c>
      <c r="O114" s="24"/>
    </row>
    <row r="115" spans="2:15" x14ac:dyDescent="0.25">
      <c r="B115" s="37">
        <v>111</v>
      </c>
      <c r="D115" s="9">
        <v>11.31791502842251</v>
      </c>
      <c r="E115" s="9">
        <v>9.6713599326373014</v>
      </c>
      <c r="F115" s="9">
        <v>9.5724477343981498</v>
      </c>
      <c r="G115" s="9">
        <v>9.6071677752098417</v>
      </c>
      <c r="H115" s="9">
        <v>8.5462910845585256</v>
      </c>
      <c r="I115" s="24"/>
      <c r="J115" s="9">
        <v>11.194791480686032</v>
      </c>
      <c r="K115" s="9">
        <v>9.8990702048995409</v>
      </c>
      <c r="L115" s="22">
        <v>9.7194815056290604</v>
      </c>
      <c r="M115" s="22">
        <v>9.8068908518514135</v>
      </c>
      <c r="N115" s="22">
        <v>8.3505306197423028</v>
      </c>
      <c r="O115" s="24"/>
    </row>
    <row r="116" spans="2:15" x14ac:dyDescent="0.25">
      <c r="B116" s="37">
        <v>112</v>
      </c>
      <c r="D116" s="9">
        <v>11.410933221710089</v>
      </c>
      <c r="E116" s="9">
        <v>9.7509128461660346</v>
      </c>
      <c r="F116" s="9">
        <v>9.6511867228772488</v>
      </c>
      <c r="G116" s="9">
        <v>9.6862308226307992</v>
      </c>
      <c r="H116" s="9">
        <v>8.6168335640599381</v>
      </c>
      <c r="I116" s="24"/>
      <c r="J116" s="9">
        <v>11.299791330068393</v>
      </c>
      <c r="K116" s="9">
        <v>9.9914797458339546</v>
      </c>
      <c r="L116" s="22">
        <v>9.8103252771121898</v>
      </c>
      <c r="M116" s="22">
        <v>9.8985397601567708</v>
      </c>
      <c r="N116" s="22">
        <v>8.428947493624781</v>
      </c>
      <c r="O116" s="24"/>
    </row>
    <row r="117" spans="2:15" x14ac:dyDescent="0.25">
      <c r="B117" s="37">
        <v>113</v>
      </c>
      <c r="D117" s="9">
        <v>11.50352537379889</v>
      </c>
      <c r="E117" s="9">
        <v>9.8300527847450159</v>
      </c>
      <c r="F117" s="9">
        <v>9.7294510228870124</v>
      </c>
      <c r="G117" s="9">
        <v>9.7648093062017036</v>
      </c>
      <c r="H117" s="9">
        <v>8.6870607303960821</v>
      </c>
      <c r="I117" s="24"/>
      <c r="J117" s="9">
        <v>11.401388600151854</v>
      </c>
      <c r="K117" s="9">
        <v>10.081235793228842</v>
      </c>
      <c r="L117" s="22">
        <v>9.8984734978583813</v>
      </c>
      <c r="M117" s="22">
        <v>9.9874783090633734</v>
      </c>
      <c r="N117" s="22">
        <v>8.5047491604755319</v>
      </c>
      <c r="O117" s="24"/>
    </row>
    <row r="118" spans="2:15" x14ac:dyDescent="0.25">
      <c r="B118" s="37">
        <v>114</v>
      </c>
      <c r="D118" s="9">
        <v>11.596701379926547</v>
      </c>
      <c r="E118" s="9">
        <v>9.9097586720607005</v>
      </c>
      <c r="F118" s="9">
        <v>9.808365983609205</v>
      </c>
      <c r="G118" s="9">
        <v>9.8440519974816532</v>
      </c>
      <c r="H118" s="9">
        <v>8.757720010860881</v>
      </c>
      <c r="I118" s="24"/>
      <c r="J118" s="9">
        <v>11.50468928261534</v>
      </c>
      <c r="K118" s="9">
        <v>10.172331890845131</v>
      </c>
      <c r="L118" s="22">
        <v>9.9879964136996069</v>
      </c>
      <c r="M118" s="22">
        <v>10.07780374843356</v>
      </c>
      <c r="N118" s="22">
        <v>8.5818593658685991</v>
      </c>
      <c r="O118" s="24"/>
    </row>
    <row r="119" spans="2:15" x14ac:dyDescent="0.25">
      <c r="B119" s="37">
        <v>115</v>
      </c>
      <c r="D119" s="9">
        <v>11.689134737818101</v>
      </c>
      <c r="E119" s="9">
        <v>9.9887446874868253</v>
      </c>
      <c r="F119" s="9">
        <v>9.8864534515104516</v>
      </c>
      <c r="G119" s="9">
        <v>9.9224499773281494</v>
      </c>
      <c r="H119" s="9">
        <v>8.8278296560230434</v>
      </c>
      <c r="I119" s="24"/>
      <c r="J119" s="9">
        <v>11.604589993968496</v>
      </c>
      <c r="K119" s="9">
        <v>10.260782874795774</v>
      </c>
      <c r="L119" s="22">
        <v>10.074839581326437</v>
      </c>
      <c r="M119" s="22">
        <v>10.165437244220799</v>
      </c>
      <c r="N119" s="22">
        <v>8.6563559891852293</v>
      </c>
      <c r="O119" s="24"/>
    </row>
    <row r="120" spans="2:15" x14ac:dyDescent="0.25">
      <c r="B120" s="37">
        <v>116</v>
      </c>
      <c r="D120" s="9">
        <v>11.781840799933489</v>
      </c>
      <c r="E120" s="9">
        <v>10.067995044071161</v>
      </c>
      <c r="F120" s="9">
        <v>9.9648448570903323</v>
      </c>
      <c r="G120" s="9">
        <v>10.001158225225506</v>
      </c>
      <c r="H120" s="9">
        <v>8.8981411321165176</v>
      </c>
      <c r="I120" s="24"/>
      <c r="J120" s="9">
        <v>11.708202227086112</v>
      </c>
      <c r="K120" s="9">
        <v>10.352083555427544</v>
      </c>
      <c r="L120" s="22">
        <v>10.164526265038514</v>
      </c>
      <c r="M120" s="22">
        <v>10.255912078348894</v>
      </c>
      <c r="N120" s="22">
        <v>8.7337079478169422</v>
      </c>
      <c r="O120" s="24"/>
    </row>
    <row r="121" spans="2:15" x14ac:dyDescent="0.25">
      <c r="B121" s="37">
        <v>117</v>
      </c>
      <c r="D121" s="9">
        <v>11.874431990058495</v>
      </c>
      <c r="E121" s="9">
        <v>10.14713405208067</v>
      </c>
      <c r="F121" s="9">
        <v>10.04310831424027</v>
      </c>
      <c r="G121" s="9">
        <v>10.079735865936602</v>
      </c>
      <c r="H121" s="9">
        <v>8.9683675924733866</v>
      </c>
      <c r="I121" s="24"/>
      <c r="J121" s="9">
        <v>11.80875963944224</v>
      </c>
      <c r="K121" s="9">
        <v>10.441053485084083</v>
      </c>
      <c r="L121" s="22">
        <v>10.251904471133837</v>
      </c>
      <c r="M121" s="22">
        <v>10.344086274740024</v>
      </c>
      <c r="N121" s="22">
        <v>8.8087089011549402</v>
      </c>
      <c r="O121" s="24"/>
    </row>
    <row r="122" spans="2:15" x14ac:dyDescent="0.25">
      <c r="B122" s="37">
        <v>118</v>
      </c>
      <c r="D122" s="9">
        <v>11.967907278599361</v>
      </c>
      <c r="E122" s="9">
        <v>10.227130043165797</v>
      </c>
      <c r="F122" s="9">
        <v>10.122356999190201</v>
      </c>
      <c r="G122" s="9">
        <v>10.159319244853748</v>
      </c>
      <c r="H122" s="9">
        <v>9.0392483790065761</v>
      </c>
      <c r="I122" s="24"/>
      <c r="J122" s="9">
        <v>11.904608011267113</v>
      </c>
      <c r="K122" s="9">
        <v>10.526381947161475</v>
      </c>
      <c r="L122" s="22">
        <v>10.335618946216744</v>
      </c>
      <c r="M122" s="22">
        <v>10.428588900238953</v>
      </c>
      <c r="N122" s="22">
        <v>8.8800886603716886</v>
      </c>
      <c r="O122" s="24"/>
    </row>
    <row r="123" spans="2:15" x14ac:dyDescent="0.25">
      <c r="B123" s="37">
        <v>119</v>
      </c>
      <c r="D123" s="9">
        <v>12.060623557051152</v>
      </c>
      <c r="E123" s="9">
        <v>10.306390303086332</v>
      </c>
      <c r="F123" s="9">
        <v>10.200759955709744</v>
      </c>
      <c r="G123" s="9">
        <v>10.238039296905669</v>
      </c>
      <c r="H123" s="9">
        <v>9.1095674206450603</v>
      </c>
      <c r="I123" s="24"/>
      <c r="J123" s="9">
        <v>12.004512198268165</v>
      </c>
      <c r="K123" s="9">
        <v>10.614835569562524</v>
      </c>
      <c r="L123" s="22">
        <v>10.422464772147171</v>
      </c>
      <c r="M123" s="22">
        <v>10.516225054329787</v>
      </c>
      <c r="N123" s="22">
        <v>8.954587960422927</v>
      </c>
      <c r="O123" s="24"/>
    </row>
    <row r="124" spans="2:15" x14ac:dyDescent="0.25">
      <c r="B124" s="37">
        <v>120</v>
      </c>
      <c r="D124" s="9">
        <v>12.153514289736336</v>
      </c>
      <c r="E124" s="9">
        <v>10.385819666535523</v>
      </c>
      <c r="F124" s="9">
        <v>10.279357365029661</v>
      </c>
      <c r="G124" s="9">
        <v>10.316957853196206</v>
      </c>
      <c r="H124" s="9">
        <v>9.1800155779900674</v>
      </c>
      <c r="I124" s="24"/>
      <c r="J124" s="9">
        <v>12.107799327845425</v>
      </c>
      <c r="K124" s="9">
        <v>10.705921189182028</v>
      </c>
      <c r="L124" s="22">
        <v>10.511977239778396</v>
      </c>
      <c r="M124" s="22">
        <v>10.606540045489972</v>
      </c>
      <c r="N124" s="22">
        <v>9.0316877452589832</v>
      </c>
      <c r="O124" s="24"/>
    </row>
    <row r="125" spans="2:15" x14ac:dyDescent="0.25">
      <c r="B125" s="37">
        <v>121</v>
      </c>
      <c r="D125" s="9">
        <v>12.246688654822599</v>
      </c>
      <c r="E125" s="9">
        <v>10.465523962666918</v>
      </c>
      <c r="F125" s="9">
        <v>10.358270886516364</v>
      </c>
      <c r="G125" s="9">
        <v>10.396199105240662</v>
      </c>
      <c r="H125" s="9">
        <v>9.2506736542426982</v>
      </c>
      <c r="I125" s="24"/>
      <c r="J125" s="9">
        <v>12.208710235379105</v>
      </c>
      <c r="K125" s="9">
        <v>10.795143883988247</v>
      </c>
      <c r="L125" s="22">
        <v>10.599585962008097</v>
      </c>
      <c r="M125" s="22">
        <v>10.694936918135694</v>
      </c>
      <c r="N125" s="22">
        <v>9.1069617650076413</v>
      </c>
      <c r="O125" s="24"/>
    </row>
    <row r="126" spans="2:15" x14ac:dyDescent="0.25">
      <c r="B126" s="37">
        <v>122</v>
      </c>
      <c r="D126" s="9">
        <v>12.33880924621899</v>
      </c>
      <c r="E126" s="9">
        <v>10.544206806196435</v>
      </c>
      <c r="F126" s="9">
        <v>10.436010214721621</v>
      </c>
      <c r="G126" s="9">
        <v>10.474241728766795</v>
      </c>
      <c r="H126" s="9">
        <v>9.3205518297508956</v>
      </c>
      <c r="I126" s="24"/>
      <c r="J126" s="9">
        <v>12.318631578807944</v>
      </c>
      <c r="K126" s="9">
        <v>10.891344412782241</v>
      </c>
      <c r="L126" s="22">
        <v>10.694226956689288</v>
      </c>
      <c r="M126" s="22">
        <v>10.790385227383506</v>
      </c>
      <c r="N126" s="22">
        <v>9.1891640936794428</v>
      </c>
      <c r="O126" s="24"/>
    </row>
    <row r="127" spans="2:15" x14ac:dyDescent="0.25">
      <c r="B127" s="37">
        <v>123</v>
      </c>
      <c r="D127" s="9">
        <v>12.431824861911686</v>
      </c>
      <c r="E127" s="9">
        <v>10.623757221546214</v>
      </c>
      <c r="F127" s="9">
        <v>10.514746942995048</v>
      </c>
      <c r="G127" s="9">
        <v>10.553302515982077</v>
      </c>
      <c r="H127" s="9">
        <v>9.3910924177468615</v>
      </c>
      <c r="I127" s="24"/>
      <c r="J127" s="9">
        <v>12.411181764556282</v>
      </c>
      <c r="K127" s="9">
        <v>10.974108148902305</v>
      </c>
      <c r="L127" s="22">
        <v>10.775344564132537</v>
      </c>
      <c r="M127" s="22">
        <v>10.872279660971961</v>
      </c>
      <c r="N127" s="22">
        <v>9.2580084428529421</v>
      </c>
      <c r="O127" s="24"/>
    </row>
    <row r="128" spans="2:15" x14ac:dyDescent="0.25">
      <c r="B128" s="37">
        <v>124</v>
      </c>
      <c r="D128" s="9">
        <v>12.524414473220016</v>
      </c>
      <c r="E128" s="9">
        <v>10.70289469887606</v>
      </c>
      <c r="F128" s="9">
        <v>10.593009015545588</v>
      </c>
      <c r="G128" s="9">
        <v>10.631878772093762</v>
      </c>
      <c r="H128" s="9">
        <v>9.46131771954634</v>
      </c>
      <c r="I128" s="24"/>
      <c r="J128" s="9">
        <v>12.512763906032617</v>
      </c>
      <c r="K128" s="9">
        <v>11.063852464051982</v>
      </c>
      <c r="L128" s="22">
        <v>10.863481106247276</v>
      </c>
      <c r="M128" s="22">
        <v>10.961206531247111</v>
      </c>
      <c r="N128" s="22">
        <v>9.3337984808453527</v>
      </c>
      <c r="O128" s="24"/>
    </row>
    <row r="129" spans="2:15" x14ac:dyDescent="0.25">
      <c r="B129" s="37">
        <v>125</v>
      </c>
      <c r="D129" s="9">
        <v>12.617888192353012</v>
      </c>
      <c r="E129" s="9">
        <v>10.782889164999556</v>
      </c>
      <c r="F129" s="9">
        <v>10.672256322880493</v>
      </c>
      <c r="G129" s="9">
        <v>10.711460773395896</v>
      </c>
      <c r="H129" s="9">
        <v>9.5321973545533467</v>
      </c>
      <c r="I129" s="24"/>
      <c r="J129" s="9">
        <v>12.614315062319008</v>
      </c>
      <c r="K129" s="9">
        <v>11.153609051980228</v>
      </c>
      <c r="L129" s="22">
        <v>10.951671988120786</v>
      </c>
      <c r="M129" s="22">
        <v>11.050202549942847</v>
      </c>
      <c r="N129" s="22">
        <v>9.4095625239733049</v>
      </c>
      <c r="O129" s="24"/>
    </row>
    <row r="130" spans="2:15" x14ac:dyDescent="0.25">
      <c r="B130" s="37">
        <v>126</v>
      </c>
      <c r="D130" s="9">
        <v>12.711061463636169</v>
      </c>
      <c r="E130" s="9">
        <v>10.862592398125884</v>
      </c>
      <c r="F130" s="9">
        <v>10.751168884168056</v>
      </c>
      <c r="G130" s="9">
        <v>10.790701065241208</v>
      </c>
      <c r="H130" s="9">
        <v>9.6028546282533291</v>
      </c>
      <c r="I130" s="24"/>
      <c r="J130" s="9">
        <v>12.70759396424557</v>
      </c>
      <c r="K130" s="9">
        <v>11.236959870573703</v>
      </c>
      <c r="L130" s="22">
        <v>11.033407619867983</v>
      </c>
      <c r="M130" s="22">
        <v>11.132725896557186</v>
      </c>
      <c r="N130" s="22">
        <v>9.4789658373696586</v>
      </c>
      <c r="O130" s="24"/>
    </row>
    <row r="131" spans="2:15" x14ac:dyDescent="0.25">
      <c r="B131" s="37">
        <v>127</v>
      </c>
      <c r="D131" s="9">
        <v>12.803191898247785</v>
      </c>
      <c r="E131" s="9">
        <v>10.941284782252648</v>
      </c>
      <c r="F131" s="9">
        <v>10.828919435721115</v>
      </c>
      <c r="G131" s="9">
        <v>10.868755165330029</v>
      </c>
      <c r="H131" s="9">
        <v>9.6727400955421299</v>
      </c>
      <c r="I131" s="24"/>
      <c r="J131" s="9">
        <v>12.822455874435285</v>
      </c>
      <c r="K131" s="9">
        <v>11.336955484275455</v>
      </c>
      <c r="L131" s="22">
        <v>11.131837536383587</v>
      </c>
      <c r="M131" s="22">
        <v>11.231960949895017</v>
      </c>
      <c r="N131" s="22">
        <v>9.564968923372982</v>
      </c>
      <c r="O131" s="24"/>
    </row>
    <row r="132" spans="2:15" x14ac:dyDescent="0.25">
      <c r="B132" s="37">
        <v>128</v>
      </c>
      <c r="D132" s="9">
        <v>12.896195527691445</v>
      </c>
      <c r="E132" s="9">
        <v>11.020823575917255</v>
      </c>
      <c r="F132" s="9">
        <v>10.907643059973866</v>
      </c>
      <c r="G132" s="9">
        <v>10.947802595309744</v>
      </c>
      <c r="H132" s="9">
        <v>9.7432718192963286</v>
      </c>
      <c r="I132" s="24"/>
      <c r="J132" s="9">
        <v>12.921027208776977</v>
      </c>
      <c r="K132" s="9">
        <v>11.424378451444744</v>
      </c>
      <c r="L132" s="22">
        <v>11.217646562600713</v>
      </c>
      <c r="M132" s="22">
        <v>11.318558126528167</v>
      </c>
      <c r="N132" s="22">
        <v>9.6384432764680081</v>
      </c>
      <c r="O132" s="24"/>
    </row>
    <row r="133" spans="2:15" x14ac:dyDescent="0.25">
      <c r="B133" s="37">
        <v>129</v>
      </c>
      <c r="D133" s="9">
        <v>12.988784084897551</v>
      </c>
      <c r="E133" s="9">
        <v>11.099960029004725</v>
      </c>
      <c r="F133" s="9">
        <v>10.985904207243712</v>
      </c>
      <c r="G133" s="9">
        <v>11.02637792614073</v>
      </c>
      <c r="H133" s="9">
        <v>9.8134963476660531</v>
      </c>
      <c r="I133" s="24"/>
      <c r="J133" s="9">
        <v>13.019326859234805</v>
      </c>
      <c r="K133" s="9">
        <v>11.51159136117507</v>
      </c>
      <c r="L133" s="22">
        <v>11.303244298551439</v>
      </c>
      <c r="M133" s="22">
        <v>11.404943577346033</v>
      </c>
      <c r="N133" s="22">
        <v>9.7117087061985323</v>
      </c>
      <c r="O133" s="24"/>
    </row>
    <row r="134" spans="2:15" x14ac:dyDescent="0.25">
      <c r="B134" s="37">
        <v>130</v>
      </c>
      <c r="D134" s="9">
        <v>13.082256755145378</v>
      </c>
      <c r="E134" s="9">
        <v>11.179953473554679</v>
      </c>
      <c r="F134" s="9">
        <v>11.065150592983903</v>
      </c>
      <c r="G134" s="9">
        <v>11.105959005848158</v>
      </c>
      <c r="H134" s="9">
        <v>9.8843752131607499</v>
      </c>
      <c r="I134" s="24"/>
      <c r="J134" s="9">
        <v>13.11752119142972</v>
      </c>
      <c r="K134" s="9">
        <v>11.598744493760366</v>
      </c>
      <c r="L134" s="22">
        <v>11.388807004236947</v>
      </c>
      <c r="M134" s="22">
        <v>11.491302708876233</v>
      </c>
      <c r="N134" s="22">
        <v>9.7848918514860372</v>
      </c>
      <c r="O134" s="24"/>
    </row>
    <row r="135" spans="2:15" x14ac:dyDescent="0.25">
      <c r="B135" s="37">
        <v>131</v>
      </c>
      <c r="D135" s="9">
        <v>13.174970456890151</v>
      </c>
      <c r="E135" s="9">
        <v>11.259211230590427</v>
      </c>
      <c r="F135" s="9">
        <v>11.143551288004405</v>
      </c>
      <c r="G135" s="9">
        <v>11.184676796401032</v>
      </c>
      <c r="H135" s="9">
        <v>9.9546923641528871</v>
      </c>
      <c r="I135" s="24"/>
      <c r="J135" s="9">
        <v>13.217438756472227</v>
      </c>
      <c r="K135" s="9">
        <v>11.687208311536237</v>
      </c>
      <c r="L135" s="22">
        <v>11.475663079478812</v>
      </c>
      <c r="M135" s="22">
        <v>11.578949112278499</v>
      </c>
      <c r="N135" s="22">
        <v>9.8594014509215437</v>
      </c>
      <c r="O135" s="24"/>
    </row>
    <row r="136" spans="2:15" x14ac:dyDescent="0.25">
      <c r="B136" s="37">
        <v>132</v>
      </c>
      <c r="D136" s="9">
        <v>13.267858638219098</v>
      </c>
      <c r="E136" s="9">
        <v>11.338638113908619</v>
      </c>
      <c r="F136" s="9">
        <v>11.222146457378612</v>
      </c>
      <c r="G136" s="9">
        <v>11.263593112745857</v>
      </c>
      <c r="H136" s="9">
        <v>10.025138649522329</v>
      </c>
      <c r="I136" s="24"/>
      <c r="J136" s="9">
        <v>13.315071582480421</v>
      </c>
      <c r="K136" s="9">
        <v>11.773902945958872</v>
      </c>
      <c r="L136" s="22">
        <v>11.560736367078739</v>
      </c>
      <c r="M136" s="22">
        <v>11.664807937001184</v>
      </c>
      <c r="N136" s="22">
        <v>9.9321542585428197</v>
      </c>
      <c r="O136" s="24"/>
    </row>
    <row r="137" spans="2:15" x14ac:dyDescent="0.25">
      <c r="B137" s="37">
        <v>133</v>
      </c>
      <c r="D137" s="9">
        <v>13.361030474905172</v>
      </c>
      <c r="E137" s="9">
        <v>11.418339949752999</v>
      </c>
      <c r="F137" s="9">
        <v>11.301057758153862</v>
      </c>
      <c r="G137" s="9">
        <v>11.342832144078864</v>
      </c>
      <c r="H137" s="9">
        <v>10.095794870734789</v>
      </c>
      <c r="I137" s="24"/>
      <c r="J137" s="9">
        <v>13.417293454195416</v>
      </c>
      <c r="K137" s="9">
        <v>11.864180719344294</v>
      </c>
      <c r="L137" s="22">
        <v>11.649454654315411</v>
      </c>
      <c r="M137" s="22">
        <v>11.754333538804474</v>
      </c>
      <c r="N137" s="22">
        <v>10.008433924298208</v>
      </c>
      <c r="O137" s="24"/>
    </row>
    <row r="138" spans="2:15" x14ac:dyDescent="0.25">
      <c r="B138" s="37">
        <v>134</v>
      </c>
      <c r="D138" s="9">
        <v>13.453159500168786</v>
      </c>
      <c r="E138" s="9">
        <v>11.497030963990479</v>
      </c>
      <c r="F138" s="9">
        <v>11.378807072422111</v>
      </c>
      <c r="G138" s="9">
        <v>11.420885006882886</v>
      </c>
      <c r="H138" s="9">
        <v>10.165679303955558</v>
      </c>
      <c r="I138" s="24"/>
      <c r="J138" s="9">
        <v>13.526437703700978</v>
      </c>
      <c r="K138" s="9">
        <v>11.959736653792945</v>
      </c>
      <c r="L138" s="22">
        <v>11.743396672899159</v>
      </c>
      <c r="M138" s="22">
        <v>11.849063707804234</v>
      </c>
      <c r="N138" s="22">
        <v>10.090041293049987</v>
      </c>
      <c r="O138" s="24"/>
    </row>
    <row r="139" spans="2:15" x14ac:dyDescent="0.25">
      <c r="B139" s="37">
        <v>135</v>
      </c>
      <c r="D139" s="9">
        <v>13.546161726490865</v>
      </c>
      <c r="E139" s="9">
        <v>11.576568390533295</v>
      </c>
      <c r="F139" s="9">
        <v>11.457529463633714</v>
      </c>
      <c r="G139" s="9">
        <v>11.499931203821451</v>
      </c>
      <c r="H139" s="9">
        <v>10.236209998332644</v>
      </c>
      <c r="I139" s="24"/>
      <c r="J139" s="9">
        <v>13.627345089529753</v>
      </c>
      <c r="K139" s="9">
        <v>12.048991585461952</v>
      </c>
      <c r="L139" s="22">
        <v>11.831078518052554</v>
      </c>
      <c r="M139" s="22">
        <v>11.937548076486607</v>
      </c>
      <c r="N139" s="22">
        <v>10.165310516190717</v>
      </c>
      <c r="O139" s="24"/>
    </row>
    <row r="140" spans="2:15" x14ac:dyDescent="0.25">
      <c r="B140" s="37">
        <v>136</v>
      </c>
      <c r="D140" s="9">
        <v>13.63874889911601</v>
      </c>
      <c r="E140" s="9">
        <v>11.655703495376528</v>
      </c>
      <c r="F140" s="9">
        <v>11.535789394458105</v>
      </c>
      <c r="G140" s="9">
        <v>11.578505318206984</v>
      </c>
      <c r="H140" s="9">
        <v>10.306433510896992</v>
      </c>
      <c r="I140" s="24"/>
      <c r="J140" s="9">
        <v>13.725591552275834</v>
      </c>
      <c r="K140" s="9">
        <v>12.136148659566159</v>
      </c>
      <c r="L140" s="22">
        <v>11.916603127309182</v>
      </c>
      <c r="M140" s="22">
        <v>12.023854302926091</v>
      </c>
      <c r="N140" s="22">
        <v>10.238535926625188</v>
      </c>
      <c r="O140" s="24"/>
    </row>
    <row r="141" spans="2:15" x14ac:dyDescent="0.25">
      <c r="B141" s="37">
        <v>137</v>
      </c>
      <c r="D141" s="9">
        <v>13.732449455390606</v>
      </c>
      <c r="E141" s="9">
        <v>11.735917825163572</v>
      </c>
      <c r="F141" s="9">
        <v>11.615290043711518</v>
      </c>
      <c r="G141" s="9">
        <v>11.658345978940305</v>
      </c>
      <c r="H141" s="9">
        <v>10.377481044868137</v>
      </c>
      <c r="I141" s="24"/>
      <c r="J141" s="9">
        <v>13.814993923503684</v>
      </c>
      <c r="K141" s="9">
        <v>12.216518512722494</v>
      </c>
      <c r="L141" s="22">
        <v>11.995359076514664</v>
      </c>
      <c r="M141" s="22">
        <v>12.103398402547581</v>
      </c>
      <c r="N141" s="22">
        <v>10.304957237059256</v>
      </c>
      <c r="O141" s="24"/>
    </row>
    <row r="142" spans="2:15" x14ac:dyDescent="0.25">
      <c r="B142" s="37">
        <v>138</v>
      </c>
      <c r="D142" s="9">
        <v>13.825161799163729</v>
      </c>
      <c r="E142" s="9">
        <v>11.815174258390599</v>
      </c>
      <c r="F142" s="9">
        <v>11.69368954511538</v>
      </c>
      <c r="G142" s="9">
        <v>11.737062575876555</v>
      </c>
      <c r="H142" s="9">
        <v>10.447797199631967</v>
      </c>
      <c r="I142" s="24"/>
      <c r="J142" s="9">
        <v>13.917240854259113</v>
      </c>
      <c r="K142" s="9">
        <v>12.306809153828199</v>
      </c>
      <c r="L142" s="22">
        <v>12.084082828543204</v>
      </c>
      <c r="M142" s="22">
        <v>12.192926855849485</v>
      </c>
      <c r="N142" s="22">
        <v>10.381256563481363</v>
      </c>
      <c r="O142" s="24"/>
    </row>
    <row r="143" spans="2:15" x14ac:dyDescent="0.25">
      <c r="B143" s="37">
        <v>139</v>
      </c>
      <c r="D143" s="9">
        <v>13.917748407293931</v>
      </c>
      <c r="E143" s="9">
        <v>11.894308812335742</v>
      </c>
      <c r="F143" s="9">
        <v>11.771948979540591</v>
      </c>
      <c r="G143" s="9">
        <v>11.8156361938629</v>
      </c>
      <c r="H143" s="9">
        <v>10.518020298096914</v>
      </c>
      <c r="I143" s="24"/>
      <c r="J143" s="9">
        <v>14.023069082010696</v>
      </c>
      <c r="K143" s="9">
        <v>12.399814267566008</v>
      </c>
      <c r="L143" s="22">
        <v>12.175474046055298</v>
      </c>
      <c r="M143" s="22">
        <v>12.285106223777593</v>
      </c>
      <c r="N143" s="22">
        <v>10.460313149393789</v>
      </c>
      <c r="O143" s="24"/>
    </row>
    <row r="144" spans="2:15" x14ac:dyDescent="0.25">
      <c r="B144" s="37">
        <v>140</v>
      </c>
      <c r="D144" s="9">
        <v>14.011448399900029</v>
      </c>
      <c r="E144" s="9">
        <v>11.974522590299465</v>
      </c>
      <c r="F144" s="9">
        <v>11.85144913247697</v>
      </c>
      <c r="G144" s="9">
        <v>11.895476358279206</v>
      </c>
      <c r="H144" s="9">
        <v>10.589067418639493</v>
      </c>
      <c r="I144" s="24"/>
      <c r="J144" s="9">
        <v>14.113831498961437</v>
      </c>
      <c r="K144" s="9">
        <v>12.481277027093441</v>
      </c>
      <c r="L144" s="22">
        <v>12.255377346934461</v>
      </c>
      <c r="M144" s="22">
        <v>12.365816839223372</v>
      </c>
      <c r="N144" s="22">
        <v>10.527777854322162</v>
      </c>
      <c r="O144" s="24"/>
    </row>
    <row r="145" spans="2:15" x14ac:dyDescent="0.25">
      <c r="B145" s="37">
        <v>141</v>
      </c>
      <c r="D145" s="9">
        <v>14.103565195588693</v>
      </c>
      <c r="E145" s="9">
        <v>12.053201743257841</v>
      </c>
      <c r="F145" s="9">
        <v>11.929185127958918</v>
      </c>
      <c r="G145" s="9">
        <v>11.97351564908203</v>
      </c>
      <c r="H145" s="9">
        <v>10.658942809200052</v>
      </c>
      <c r="I145" s="24"/>
      <c r="J145" s="9">
        <v>14.219020314258213</v>
      </c>
      <c r="K145" s="9">
        <v>12.573783898395556</v>
      </c>
      <c r="L145" s="22">
        <v>12.346262906781389</v>
      </c>
      <c r="M145" s="22">
        <v>12.457487936193056</v>
      </c>
      <c r="N145" s="22">
        <v>10.606342967024359</v>
      </c>
      <c r="O145" s="24"/>
    </row>
    <row r="146" spans="2:15" x14ac:dyDescent="0.25">
      <c r="B146" s="37">
        <v>142</v>
      </c>
      <c r="D146" s="9">
        <v>14.19657703134382</v>
      </c>
      <c r="E146" s="9">
        <v>12.132748474259484</v>
      </c>
      <c r="F146" s="9">
        <v>12.007918533964574</v>
      </c>
      <c r="G146" s="9">
        <v>12.052573114029533</v>
      </c>
      <c r="H146" s="9">
        <v>10.729480624158814</v>
      </c>
      <c r="I146" s="24"/>
      <c r="J146" s="9">
        <v>14.318302832505749</v>
      </c>
      <c r="K146" s="9">
        <v>12.661753831024903</v>
      </c>
      <c r="L146" s="22">
        <v>12.432618954461947</v>
      </c>
      <c r="M146" s="22">
        <v>12.54463213428963</v>
      </c>
      <c r="N146" s="22">
        <v>10.680364393574367</v>
      </c>
      <c r="O146" s="24"/>
    </row>
    <row r="147" spans="2:15" x14ac:dyDescent="0.25">
      <c r="B147" s="37">
        <v>143</v>
      </c>
      <c r="D147" s="9">
        <v>14.289976251073197</v>
      </c>
      <c r="E147" s="9">
        <v>12.212670701811055</v>
      </c>
      <c r="F147" s="9">
        <v>12.087083654954391</v>
      </c>
      <c r="G147" s="9">
        <v>12.132071283089799</v>
      </c>
      <c r="H147" s="9">
        <v>10.800305144970865</v>
      </c>
      <c r="I147" s="24"/>
      <c r="J147" s="9">
        <v>14.410686295887407</v>
      </c>
      <c r="K147" s="9">
        <v>12.744442285178369</v>
      </c>
      <c r="L147" s="22">
        <v>12.513723218497198</v>
      </c>
      <c r="M147" s="22">
        <v>12.626535001913963</v>
      </c>
      <c r="N147" s="22">
        <v>10.749077330142596</v>
      </c>
      <c r="O147" s="24"/>
    </row>
    <row r="148" spans="2:15" x14ac:dyDescent="0.25">
      <c r="B148" s="37">
        <v>144</v>
      </c>
      <c r="D148" s="9">
        <v>14.382862179576374</v>
      </c>
      <c r="E148" s="9">
        <v>12.292095385044806</v>
      </c>
      <c r="F148" s="9">
        <v>12.165676842697653</v>
      </c>
      <c r="G148" s="9">
        <v>12.210985617803674</v>
      </c>
      <c r="H148" s="9">
        <v>10.870749777780317</v>
      </c>
      <c r="I148" s="24"/>
      <c r="J148" s="9">
        <v>14.511615111102047</v>
      </c>
      <c r="K148" s="9">
        <v>12.833678587140588</v>
      </c>
      <c r="L148" s="22">
        <v>12.601345642829934</v>
      </c>
      <c r="M148" s="22">
        <v>12.714945576662714</v>
      </c>
      <c r="N148" s="22">
        <v>10.824365140139736</v>
      </c>
      <c r="O148" s="24"/>
    </row>
    <row r="149" spans="2:15" x14ac:dyDescent="0.25">
      <c r="B149" s="37">
        <v>145</v>
      </c>
      <c r="D149" s="9">
        <v>14.476031780683837</v>
      </c>
      <c r="E149" s="9">
        <v>12.371795035279563</v>
      </c>
      <c r="F149" s="9">
        <v>12.244586176131273</v>
      </c>
      <c r="G149" s="9">
        <v>12.290222681795051</v>
      </c>
      <c r="H149" s="9">
        <v>10.94140435917277</v>
      </c>
      <c r="I149" s="24"/>
      <c r="J149" s="9">
        <v>14.610602698430439</v>
      </c>
      <c r="K149" s="9">
        <v>12.921461994924467</v>
      </c>
      <c r="L149" s="22">
        <v>12.68756218757636</v>
      </c>
      <c r="M149" s="22">
        <v>12.801966822682497</v>
      </c>
      <c r="N149" s="22">
        <v>10.89815728345407</v>
      </c>
      <c r="O149" s="24"/>
    </row>
    <row r="150" spans="2:15" x14ac:dyDescent="0.25">
      <c r="B150" s="37">
        <v>146</v>
      </c>
      <c r="D150" s="9">
        <v>14.568158609557464</v>
      </c>
      <c r="E150" s="9">
        <v>12.450483907049597</v>
      </c>
      <c r="F150" s="9">
        <v>12.322333559342088</v>
      </c>
      <c r="G150" s="9">
        <v>12.368273613541621</v>
      </c>
      <c r="H150" s="9">
        <v>11.011287181138707</v>
      </c>
      <c r="I150" s="24"/>
      <c r="J150" s="9">
        <v>14.719652716879246</v>
      </c>
      <c r="K150" s="9">
        <v>13.016945363617845</v>
      </c>
      <c r="L150" s="22">
        <v>12.781431685807053</v>
      </c>
      <c r="M150" s="22">
        <v>12.896624471329199</v>
      </c>
      <c r="N150" s="22">
        <v>10.979692174002576</v>
      </c>
      <c r="O150" s="24"/>
    </row>
    <row r="151" spans="2:15" x14ac:dyDescent="0.25">
      <c r="B151" s="37">
        <v>147</v>
      </c>
      <c r="D151" s="9">
        <v>14.66138790785382</v>
      </c>
      <c r="E151" s="9">
        <v>12.530241419153125</v>
      </c>
      <c r="F151" s="9">
        <v>12.401309496267256</v>
      </c>
      <c r="G151" s="9">
        <v>12.447578673706451</v>
      </c>
      <c r="H151" s="9">
        <v>11.081985947018744</v>
      </c>
      <c r="I151" s="24"/>
      <c r="J151" s="9">
        <v>14.813111613635421</v>
      </c>
      <c r="K151" s="9">
        <v>13.100482293280347</v>
      </c>
      <c r="L151" s="22">
        <v>12.863409182312532</v>
      </c>
      <c r="M151" s="22">
        <v>12.979409282401303</v>
      </c>
      <c r="N151" s="22">
        <v>11.049231098222423</v>
      </c>
      <c r="O151" s="24"/>
    </row>
    <row r="152" spans="2:15" x14ac:dyDescent="0.25">
      <c r="B152" s="37">
        <v>148</v>
      </c>
      <c r="D152" s="9">
        <v>14.754556989142447</v>
      </c>
      <c r="E152" s="9">
        <v>12.609940559801309</v>
      </c>
      <c r="F152" s="9">
        <v>12.480218371736669</v>
      </c>
      <c r="G152" s="9">
        <v>12.526815279733611</v>
      </c>
      <c r="H152" s="9">
        <v>11.152640147170402</v>
      </c>
      <c r="I152" s="24"/>
      <c r="J152" s="9">
        <v>14.910809146414238</v>
      </c>
      <c r="K152" s="9">
        <v>13.187226594941269</v>
      </c>
      <c r="L152" s="22">
        <v>12.948532197742423</v>
      </c>
      <c r="M152" s="22">
        <v>13.065317834953946</v>
      </c>
      <c r="N152" s="22">
        <v>11.122033689924825</v>
      </c>
      <c r="O152" s="24"/>
    </row>
    <row r="153" spans="2:15" x14ac:dyDescent="0.25">
      <c r="B153" s="37">
        <v>149</v>
      </c>
      <c r="D153" s="9">
        <v>14.847442052651047</v>
      </c>
      <c r="E153" s="9">
        <v>12.68936439553825</v>
      </c>
      <c r="F153" s="9">
        <v>12.55881079758861</v>
      </c>
      <c r="G153" s="9">
        <v>12.605728852556176</v>
      </c>
      <c r="H153" s="9">
        <v>11.223084145565871</v>
      </c>
      <c r="I153" s="24"/>
      <c r="J153" s="9">
        <v>15.011740832606174</v>
      </c>
      <c r="K153" s="9">
        <v>13.276465074133981</v>
      </c>
      <c r="L153" s="22">
        <v>13.036156816948095</v>
      </c>
      <c r="M153" s="22">
        <v>13.153730604575637</v>
      </c>
      <c r="N153" s="22">
        <v>11.197323711173535</v>
      </c>
      <c r="O153" s="24"/>
    </row>
    <row r="154" spans="2:15" x14ac:dyDescent="0.25">
      <c r="B154" s="37">
        <v>150</v>
      </c>
      <c r="D154" s="9">
        <v>14.940381533794286</v>
      </c>
      <c r="E154" s="9">
        <v>12.768840977156264</v>
      </c>
      <c r="F154" s="9">
        <v>12.637463901844468</v>
      </c>
      <c r="G154" s="9">
        <v>12.684704369857089</v>
      </c>
      <c r="H154" s="9">
        <v>11.293568419842334</v>
      </c>
      <c r="I154" s="24"/>
      <c r="J154" s="9">
        <v>15.107433469767249</v>
      </c>
      <c r="K154" s="9">
        <v>13.361699002872516</v>
      </c>
      <c r="L154" s="22">
        <v>13.119806580272265</v>
      </c>
      <c r="M154" s="22">
        <v>13.238178971488875</v>
      </c>
      <c r="N154" s="22">
        <v>11.268582169964837</v>
      </c>
      <c r="O154" s="24"/>
    </row>
    <row r="155" spans="2:15" x14ac:dyDescent="0.25">
      <c r="B155" s="37">
        <v>151</v>
      </c>
      <c r="D155" s="9">
        <v>15.033266262154948</v>
      </c>
      <c r="E155" s="9">
        <v>12.84826448408851</v>
      </c>
      <c r="F155" s="9">
        <v>12.716056032334112</v>
      </c>
      <c r="G155" s="9">
        <v>12.763617647317355</v>
      </c>
      <c r="H155" s="9">
        <v>11.364012172446127</v>
      </c>
      <c r="I155" s="24"/>
      <c r="J155" s="9">
        <v>15.205139168116586</v>
      </c>
      <c r="K155" s="9">
        <v>13.448449567582147</v>
      </c>
      <c r="L155" s="22">
        <v>13.204935869014868</v>
      </c>
      <c r="M155" s="22">
        <v>13.324093797354241</v>
      </c>
      <c r="N155" s="22">
        <v>11.341391044508683</v>
      </c>
      <c r="O155" s="24"/>
    </row>
    <row r="156" spans="2:15" x14ac:dyDescent="0.25">
      <c r="B156" s="37">
        <v>152</v>
      </c>
      <c r="D156" s="9">
        <v>15.12643467117651</v>
      </c>
      <c r="E156" s="9">
        <v>12.927962964582981</v>
      </c>
      <c r="F156" s="9">
        <v>12.79496431511447</v>
      </c>
      <c r="G156" s="9">
        <v>12.842853660655468</v>
      </c>
      <c r="H156" s="9">
        <v>11.434665879591559</v>
      </c>
      <c r="I156" s="24"/>
      <c r="J156" s="9">
        <v>15.307377477405003</v>
      </c>
      <c r="K156" s="9">
        <v>13.538739861231134</v>
      </c>
      <c r="L156" s="22">
        <v>13.293666746615443</v>
      </c>
      <c r="M156" s="22">
        <v>13.413631989521427</v>
      </c>
      <c r="N156" s="22">
        <v>11.417683365706653</v>
      </c>
      <c r="O156" s="24"/>
    </row>
    <row r="157" spans="2:15" x14ac:dyDescent="0.25">
      <c r="B157" s="37">
        <v>153</v>
      </c>
      <c r="D157" s="9">
        <v>15.219248108560814</v>
      </c>
      <c r="E157" s="9">
        <v>13.007317363994979</v>
      </c>
      <c r="F157" s="9">
        <v>12.873477080614162</v>
      </c>
      <c r="G157" s="9">
        <v>12.921685927228998</v>
      </c>
      <c r="H157" s="9">
        <v>11.505056871626065</v>
      </c>
      <c r="I157" s="24"/>
      <c r="J157" s="9">
        <v>15.406704819514534</v>
      </c>
      <c r="K157" s="9">
        <v>13.62674420574106</v>
      </c>
      <c r="L157" s="22">
        <v>13.380057244618859</v>
      </c>
      <c r="M157" s="22">
        <v>13.500810637940868</v>
      </c>
      <c r="N157" s="22">
        <v>11.491739278267952</v>
      </c>
      <c r="O157" s="24"/>
    </row>
    <row r="158" spans="2:15" x14ac:dyDescent="0.25">
      <c r="B158" s="37">
        <v>154</v>
      </c>
      <c r="D158" s="9">
        <v>15.311788455634797</v>
      </c>
      <c r="E158" s="9">
        <v>13.086407051399428</v>
      </c>
      <c r="F158" s="9">
        <v>12.951685571132927</v>
      </c>
      <c r="G158" s="9">
        <v>13.000207588449355</v>
      </c>
      <c r="H158" s="9">
        <v>11.575245749284456</v>
      </c>
      <c r="I158" s="24"/>
      <c r="J158" s="9">
        <v>15.505387029410159</v>
      </c>
      <c r="K158" s="9">
        <v>13.714245915557745</v>
      </c>
      <c r="L158" s="22">
        <v>13.465937688428141</v>
      </c>
      <c r="M158" s="22">
        <v>13.587476618872904</v>
      </c>
      <c r="N158" s="22">
        <v>11.565299317124623</v>
      </c>
      <c r="O158" s="24"/>
    </row>
    <row r="159" spans="2:15" x14ac:dyDescent="0.25">
      <c r="B159" s="37">
        <v>155</v>
      </c>
      <c r="D159" s="9">
        <v>15.404956376291887</v>
      </c>
      <c r="E159" s="9">
        <v>13.166105051850769</v>
      </c>
      <c r="F159" s="9">
        <v>13.030593423179777</v>
      </c>
      <c r="G159" s="9">
        <v>13.079443171053938</v>
      </c>
      <c r="H159" s="9">
        <v>11.64589909830625</v>
      </c>
      <c r="I159" s="24"/>
      <c r="J159" s="9">
        <v>15.607623085066454</v>
      </c>
      <c r="K159" s="9">
        <v>13.80453445819631</v>
      </c>
      <c r="L159" s="22">
        <v>13.554666824879774</v>
      </c>
      <c r="M159" s="22">
        <v>13.677013069891151</v>
      </c>
      <c r="N159" s="22">
        <v>11.641589906328717</v>
      </c>
      <c r="O159" s="24"/>
    </row>
    <row r="160" spans="2:15" x14ac:dyDescent="0.25">
      <c r="B160" s="37">
        <v>156</v>
      </c>
      <c r="D160" s="9">
        <v>15.498069551020741</v>
      </c>
      <c r="E160" s="9">
        <v>13.245749983958431</v>
      </c>
      <c r="F160" s="9">
        <v>13.109440307358676</v>
      </c>
      <c r="G160" s="9">
        <v>13.158616519716153</v>
      </c>
      <c r="H160" s="9">
        <v>11.716511930696484</v>
      </c>
      <c r="I160" s="24"/>
      <c r="J160" s="9">
        <v>15.702138556534868</v>
      </c>
      <c r="K160" s="9">
        <v>13.888837346475094</v>
      </c>
      <c r="L160" s="22">
        <v>13.637355876416999</v>
      </c>
      <c r="M160" s="22">
        <v>13.760490271844397</v>
      </c>
      <c r="N160" s="22">
        <v>11.711944381489246</v>
      </c>
      <c r="O160" s="24"/>
    </row>
    <row r="161" spans="2:15" x14ac:dyDescent="0.25">
      <c r="B161" s="37">
        <v>157</v>
      </c>
      <c r="D161" s="9">
        <v>15.591237152169773</v>
      </c>
      <c r="E161" s="9">
        <v>13.325447669771055</v>
      </c>
      <c r="F161" s="9">
        <v>13.188347877388033</v>
      </c>
      <c r="G161" s="9">
        <v>13.237851820303259</v>
      </c>
      <c r="H161" s="9">
        <v>11.78716504544054</v>
      </c>
      <c r="I161" s="24"/>
      <c r="J161" s="9">
        <v>15.797859481151409</v>
      </c>
      <c r="K161" s="9">
        <v>13.974086620744851</v>
      </c>
      <c r="L161" s="22">
        <v>13.721013585500852</v>
      </c>
      <c r="M161" s="22">
        <v>13.84494397122406</v>
      </c>
      <c r="N161" s="22">
        <v>11.783224984845797</v>
      </c>
      <c r="O161" s="24"/>
    </row>
    <row r="162" spans="2:15" x14ac:dyDescent="0.25">
      <c r="B162" s="37">
        <v>158</v>
      </c>
      <c r="D162" s="9">
        <v>15.68366223540659</v>
      </c>
      <c r="E162" s="9">
        <v>13.404425622237689</v>
      </c>
      <c r="F162" s="9">
        <v>13.266428073427118</v>
      </c>
      <c r="G162" s="9">
        <v>13.316242528287589</v>
      </c>
      <c r="H162" s="9">
        <v>11.857268620060777</v>
      </c>
      <c r="I162" s="24"/>
      <c r="J162" s="9">
        <v>15.902022563086842</v>
      </c>
      <c r="K162" s="9">
        <v>14.065810736603806</v>
      </c>
      <c r="L162" s="22">
        <v>13.811123870971635</v>
      </c>
      <c r="M162" s="22">
        <v>13.935842407110856</v>
      </c>
      <c r="N162" s="22">
        <v>11.861000699838153</v>
      </c>
      <c r="O162" s="24"/>
    </row>
    <row r="163" spans="2:15" x14ac:dyDescent="0.25">
      <c r="B163" s="37">
        <v>159</v>
      </c>
      <c r="D163" s="9"/>
      <c r="E163" s="9"/>
      <c r="F163" s="9"/>
      <c r="G163" s="9"/>
      <c r="H163" s="9"/>
      <c r="I163" s="24"/>
      <c r="J163" s="9"/>
      <c r="K163" s="9"/>
      <c r="L163" s="22"/>
      <c r="M163" s="22"/>
      <c r="N163" s="22"/>
      <c r="O163" s="24"/>
    </row>
    <row r="164" spans="2:15" x14ac:dyDescent="0.25">
      <c r="B164" s="37">
        <v>160</v>
      </c>
      <c r="D164" s="9"/>
      <c r="E164" s="9"/>
      <c r="F164" s="9"/>
      <c r="G164" s="9"/>
      <c r="H164" s="9"/>
      <c r="I164" s="24"/>
      <c r="J164" s="9"/>
      <c r="K164" s="9"/>
      <c r="L164" s="22"/>
      <c r="M164" s="22"/>
      <c r="N164" s="22"/>
      <c r="O164" s="24"/>
    </row>
    <row r="165" spans="2:15" x14ac:dyDescent="0.25">
      <c r="B165" s="37">
        <v>161</v>
      </c>
      <c r="D165" s="9"/>
      <c r="E165" s="9"/>
      <c r="F165" s="9"/>
      <c r="G165" s="9"/>
      <c r="H165" s="9"/>
      <c r="I165" s="24"/>
      <c r="J165" s="9"/>
      <c r="K165" s="9"/>
      <c r="L165" s="22"/>
      <c r="M165" s="22"/>
      <c r="N165" s="22"/>
      <c r="O165" s="24"/>
    </row>
    <row r="166" spans="2:15" x14ac:dyDescent="0.25">
      <c r="B166" s="37">
        <v>162</v>
      </c>
      <c r="D166" s="9"/>
      <c r="E166" s="9"/>
      <c r="F166" s="9"/>
      <c r="G166" s="9"/>
      <c r="H166" s="9"/>
      <c r="I166" s="24"/>
      <c r="J166" s="9"/>
      <c r="K166" s="9"/>
      <c r="L166" s="22"/>
      <c r="M166" s="22"/>
      <c r="N166" s="22"/>
      <c r="O166" s="24"/>
    </row>
    <row r="167" spans="2:15" x14ac:dyDescent="0.25">
      <c r="B167" s="37">
        <v>163</v>
      </c>
      <c r="D167" s="9"/>
      <c r="E167" s="9"/>
      <c r="F167" s="9"/>
      <c r="G167" s="9"/>
      <c r="H167" s="9"/>
      <c r="I167" s="24"/>
      <c r="J167" s="9"/>
      <c r="K167" s="9"/>
      <c r="L167" s="22"/>
      <c r="M167" s="22"/>
      <c r="N167" s="22"/>
      <c r="O167" s="24"/>
    </row>
    <row r="168" spans="2:15" x14ac:dyDescent="0.25">
      <c r="B168" s="37">
        <v>164</v>
      </c>
      <c r="D168" s="9"/>
      <c r="E168" s="9"/>
      <c r="F168" s="9"/>
      <c r="G168" s="9"/>
      <c r="H168" s="9"/>
      <c r="I168" s="24"/>
      <c r="J168" s="9"/>
      <c r="K168" s="9"/>
      <c r="L168" s="22"/>
      <c r="M168" s="22"/>
      <c r="N168" s="22"/>
      <c r="O168" s="24"/>
    </row>
    <row r="169" spans="2:15" x14ac:dyDescent="0.25">
      <c r="B169" s="37">
        <v>165</v>
      </c>
      <c r="D169" s="9"/>
      <c r="E169" s="9"/>
      <c r="F169" s="9"/>
      <c r="G169" s="9"/>
      <c r="H169" s="9"/>
      <c r="I169" s="24"/>
      <c r="J169" s="9"/>
      <c r="K169" s="9"/>
      <c r="L169" s="22"/>
      <c r="M169" s="22"/>
      <c r="N169" s="22"/>
      <c r="O169" s="24"/>
    </row>
    <row r="170" spans="2:15" x14ac:dyDescent="0.25">
      <c r="B170" s="37">
        <v>166</v>
      </c>
      <c r="D170" s="9"/>
      <c r="E170" s="9"/>
      <c r="F170" s="9"/>
      <c r="G170" s="9"/>
      <c r="H170" s="9"/>
      <c r="I170" s="24"/>
      <c r="J170" s="9"/>
      <c r="K170" s="9"/>
      <c r="L170" s="22"/>
      <c r="M170" s="22"/>
      <c r="N170" s="22"/>
      <c r="O170" s="24"/>
    </row>
    <row r="171" spans="2:15" x14ac:dyDescent="0.25">
      <c r="B171" s="37">
        <v>167</v>
      </c>
      <c r="D171" s="9"/>
      <c r="E171" s="9"/>
      <c r="F171" s="9"/>
      <c r="G171" s="9"/>
      <c r="H171" s="9"/>
      <c r="I171" s="24"/>
      <c r="J171" s="9"/>
      <c r="K171" s="9"/>
      <c r="L171" s="22"/>
      <c r="M171" s="22"/>
      <c r="N171" s="22"/>
      <c r="O171" s="24"/>
    </row>
    <row r="172" spans="2:15" x14ac:dyDescent="0.25">
      <c r="B172" s="37">
        <v>168</v>
      </c>
      <c r="D172" s="9"/>
      <c r="E172" s="9"/>
      <c r="F172" s="9"/>
      <c r="G172" s="9"/>
      <c r="H172" s="9"/>
      <c r="I172" s="24"/>
      <c r="J172" s="9"/>
      <c r="K172" s="9"/>
      <c r="L172" s="22"/>
      <c r="M172" s="22"/>
      <c r="N172" s="22"/>
      <c r="O172" s="24"/>
    </row>
    <row r="173" spans="2:15" x14ac:dyDescent="0.25">
      <c r="B173" s="37">
        <v>169</v>
      </c>
      <c r="D173" s="9"/>
      <c r="E173" s="9"/>
      <c r="F173" s="9"/>
      <c r="G173" s="9"/>
      <c r="H173" s="9"/>
      <c r="I173" s="24"/>
      <c r="J173" s="9"/>
      <c r="K173" s="9"/>
      <c r="L173" s="22"/>
      <c r="M173" s="22"/>
      <c r="N173" s="22"/>
      <c r="O173" s="24"/>
    </row>
    <row r="174" spans="2:15" x14ac:dyDescent="0.25">
      <c r="B174" s="37">
        <v>170</v>
      </c>
      <c r="D174" s="9"/>
      <c r="E174" s="9"/>
      <c r="F174" s="9"/>
      <c r="G174" s="9"/>
      <c r="H174" s="9"/>
      <c r="I174" s="24"/>
      <c r="J174" s="9"/>
      <c r="K174" s="9"/>
      <c r="L174" s="22"/>
      <c r="M174" s="22"/>
      <c r="N174" s="22"/>
      <c r="O174" s="24"/>
    </row>
    <row r="175" spans="2:15" x14ac:dyDescent="0.25">
      <c r="B175" s="37">
        <v>171</v>
      </c>
      <c r="D175" s="9"/>
      <c r="E175" s="9"/>
      <c r="F175" s="9"/>
      <c r="G175" s="9"/>
      <c r="H175" s="9"/>
      <c r="I175" s="24"/>
      <c r="J175" s="9"/>
      <c r="K175" s="9"/>
      <c r="L175" s="22"/>
      <c r="M175" s="22"/>
      <c r="N175" s="22"/>
      <c r="O175" s="24"/>
    </row>
    <row r="176" spans="2:15" x14ac:dyDescent="0.25">
      <c r="B176" s="37">
        <v>172</v>
      </c>
      <c r="D176" s="9"/>
      <c r="E176" s="9"/>
      <c r="F176" s="9"/>
      <c r="G176" s="9"/>
      <c r="H176" s="9"/>
      <c r="I176" s="24"/>
      <c r="J176" s="9"/>
      <c r="K176" s="9"/>
      <c r="L176" s="22"/>
      <c r="M176" s="22"/>
      <c r="N176" s="22"/>
      <c r="O176" s="24"/>
    </row>
    <row r="177" spans="2:15" x14ac:dyDescent="0.25">
      <c r="B177" s="37">
        <v>173</v>
      </c>
      <c r="D177" s="9"/>
      <c r="E177" s="9"/>
      <c r="F177" s="9"/>
      <c r="G177" s="9"/>
      <c r="H177" s="9"/>
      <c r="I177" s="24"/>
      <c r="J177" s="9"/>
      <c r="K177" s="9"/>
      <c r="L177" s="22"/>
      <c r="M177" s="22"/>
      <c r="N177" s="22"/>
      <c r="O177" s="24"/>
    </row>
    <row r="178" spans="2:15" x14ac:dyDescent="0.25">
      <c r="B178" s="37">
        <v>174</v>
      </c>
      <c r="D178" s="9"/>
      <c r="E178" s="9"/>
      <c r="F178" s="9"/>
      <c r="G178" s="9"/>
      <c r="H178" s="9"/>
      <c r="I178" s="24"/>
      <c r="J178" s="9"/>
      <c r="K178" s="9"/>
      <c r="L178" s="22"/>
      <c r="M178" s="22"/>
      <c r="N178" s="22"/>
      <c r="O178" s="24"/>
    </row>
    <row r="179" spans="2:15" x14ac:dyDescent="0.25">
      <c r="B179" s="37">
        <v>175</v>
      </c>
      <c r="D179" s="9"/>
      <c r="E179" s="9"/>
      <c r="F179" s="9"/>
      <c r="G179" s="9"/>
      <c r="H179" s="9"/>
      <c r="I179" s="24"/>
      <c r="J179" s="9"/>
      <c r="K179" s="9"/>
      <c r="L179" s="22"/>
      <c r="M179" s="22"/>
      <c r="N179" s="22"/>
      <c r="O179" s="24"/>
    </row>
    <row r="180" spans="2:15" x14ac:dyDescent="0.25">
      <c r="B180" s="37">
        <v>176</v>
      </c>
      <c r="D180" s="9"/>
      <c r="E180" s="9"/>
      <c r="F180" s="9"/>
      <c r="G180" s="9"/>
      <c r="H180" s="9"/>
      <c r="I180" s="24"/>
      <c r="J180" s="9"/>
      <c r="K180" s="9"/>
      <c r="L180" s="22"/>
      <c r="M180" s="22"/>
      <c r="N180" s="22"/>
      <c r="O180" s="24"/>
    </row>
    <row r="181" spans="2:15" x14ac:dyDescent="0.25">
      <c r="B181" s="37">
        <v>177</v>
      </c>
      <c r="D181" s="9"/>
      <c r="E181" s="9"/>
      <c r="F181" s="9"/>
      <c r="G181" s="9"/>
      <c r="H181" s="9"/>
      <c r="I181" s="24"/>
      <c r="J181" s="9"/>
      <c r="K181" s="9"/>
      <c r="L181" s="22"/>
      <c r="M181" s="22"/>
      <c r="N181" s="22"/>
      <c r="O181" s="24"/>
    </row>
    <row r="182" spans="2:15" x14ac:dyDescent="0.25">
      <c r="B182" s="37">
        <v>178</v>
      </c>
      <c r="D182" s="9"/>
      <c r="E182" s="9"/>
      <c r="F182" s="9"/>
      <c r="G182" s="9"/>
      <c r="H182" s="9"/>
      <c r="I182" s="24"/>
      <c r="J182" s="9"/>
      <c r="K182" s="9"/>
      <c r="L182" s="22"/>
      <c r="M182" s="22"/>
      <c r="N182" s="22"/>
      <c r="O182" s="24"/>
    </row>
    <row r="183" spans="2:15" x14ac:dyDescent="0.25">
      <c r="B183" s="37">
        <v>179</v>
      </c>
      <c r="D183" s="9"/>
      <c r="E183" s="9"/>
      <c r="F183" s="9"/>
      <c r="G183" s="9"/>
      <c r="H183" s="9"/>
      <c r="I183" s="24"/>
      <c r="J183" s="9"/>
      <c r="K183" s="9"/>
      <c r="L183" s="22"/>
      <c r="M183" s="22"/>
      <c r="N183" s="22"/>
      <c r="O183" s="24"/>
    </row>
    <row r="184" spans="2:15" x14ac:dyDescent="0.25">
      <c r="B184" s="37">
        <v>180</v>
      </c>
      <c r="D184" s="9"/>
      <c r="E184" s="9"/>
      <c r="F184" s="9"/>
      <c r="G184" s="9"/>
      <c r="H184" s="9"/>
      <c r="I184" s="24"/>
      <c r="J184" s="9"/>
      <c r="K184" s="9"/>
      <c r="L184" s="22"/>
      <c r="M184" s="22"/>
      <c r="N184" s="22"/>
      <c r="O184" s="24"/>
    </row>
    <row r="185" spans="2:15" x14ac:dyDescent="0.25">
      <c r="B185" s="37">
        <v>181</v>
      </c>
      <c r="D185" s="9"/>
      <c r="E185" s="9"/>
      <c r="F185" s="9"/>
      <c r="G185" s="9"/>
      <c r="H185" s="9"/>
      <c r="I185" s="24"/>
      <c r="J185" s="9"/>
      <c r="K185" s="9"/>
      <c r="L185" s="22"/>
      <c r="M185" s="22"/>
      <c r="N185" s="22"/>
      <c r="O185" s="24"/>
    </row>
    <row r="186" spans="2:15" x14ac:dyDescent="0.25">
      <c r="B186" s="37">
        <v>182</v>
      </c>
      <c r="D186" s="9"/>
      <c r="E186" s="9"/>
      <c r="F186" s="9"/>
      <c r="G186" s="9"/>
      <c r="H186" s="9"/>
      <c r="I186" s="24"/>
      <c r="J186" s="9"/>
      <c r="K186" s="9"/>
      <c r="L186" s="22"/>
      <c r="M186" s="22"/>
      <c r="N186" s="22"/>
      <c r="O186" s="24"/>
    </row>
    <row r="187" spans="2:15" x14ac:dyDescent="0.25">
      <c r="B187" s="37">
        <v>183</v>
      </c>
      <c r="D187" s="9"/>
      <c r="E187" s="9"/>
      <c r="F187" s="9"/>
      <c r="G187" s="9"/>
      <c r="H187" s="9"/>
      <c r="I187" s="24"/>
      <c r="J187" s="9"/>
      <c r="K187" s="9"/>
      <c r="L187" s="22"/>
      <c r="M187" s="22"/>
      <c r="N187" s="22"/>
      <c r="O187" s="24"/>
    </row>
    <row r="188" spans="2:15" x14ac:dyDescent="0.25">
      <c r="B188" s="37">
        <v>184</v>
      </c>
      <c r="D188" s="9"/>
      <c r="E188" s="9"/>
      <c r="F188" s="9"/>
      <c r="G188" s="9"/>
      <c r="H188" s="9"/>
      <c r="I188" s="24"/>
      <c r="J188" s="9"/>
      <c r="K188" s="9"/>
      <c r="L188" s="22"/>
      <c r="M188" s="22"/>
      <c r="N188" s="22"/>
      <c r="O188" s="24"/>
    </row>
    <row r="189" spans="2:15" x14ac:dyDescent="0.25">
      <c r="B189" s="37">
        <v>185</v>
      </c>
      <c r="D189" s="9"/>
      <c r="E189" s="9"/>
      <c r="F189" s="9"/>
      <c r="G189" s="9"/>
      <c r="H189" s="9"/>
      <c r="I189" s="24"/>
      <c r="J189" s="9"/>
      <c r="K189" s="9"/>
      <c r="L189" s="22"/>
      <c r="M189" s="22"/>
      <c r="N189" s="22"/>
      <c r="O189" s="24"/>
    </row>
    <row r="190" spans="2:15" x14ac:dyDescent="0.25">
      <c r="B190" s="37">
        <v>186</v>
      </c>
      <c r="D190" s="9"/>
      <c r="E190" s="9"/>
      <c r="F190" s="9"/>
      <c r="G190" s="9"/>
      <c r="H190" s="9"/>
      <c r="I190" s="24"/>
      <c r="J190" s="9"/>
      <c r="K190" s="9"/>
      <c r="L190" s="22"/>
      <c r="M190" s="22"/>
      <c r="N190" s="22"/>
      <c r="O190" s="24"/>
    </row>
    <row r="191" spans="2:15" x14ac:dyDescent="0.25">
      <c r="B191" s="37">
        <v>187</v>
      </c>
      <c r="D191" s="9"/>
      <c r="E191" s="9"/>
      <c r="F191" s="9"/>
      <c r="G191" s="9"/>
      <c r="H191" s="9"/>
      <c r="I191" s="24"/>
      <c r="J191" s="9"/>
      <c r="K191" s="9"/>
      <c r="L191" s="22"/>
      <c r="M191" s="22"/>
      <c r="N191" s="22"/>
      <c r="O191" s="24"/>
    </row>
    <row r="192" spans="2:15" x14ac:dyDescent="0.25">
      <c r="B192" s="37">
        <v>188</v>
      </c>
      <c r="D192" s="9"/>
      <c r="E192" s="9"/>
      <c r="F192" s="9"/>
      <c r="G192" s="9"/>
      <c r="H192" s="9"/>
      <c r="I192" s="24"/>
      <c r="J192" s="9"/>
      <c r="K192" s="9"/>
      <c r="L192" s="22"/>
      <c r="M192" s="22"/>
      <c r="N192" s="22"/>
      <c r="O192" s="24"/>
    </row>
    <row r="193" spans="2:15" x14ac:dyDescent="0.25">
      <c r="B193" s="37">
        <v>189</v>
      </c>
      <c r="D193" s="9"/>
      <c r="E193" s="9"/>
      <c r="F193" s="9"/>
      <c r="G193" s="9"/>
      <c r="H193" s="9"/>
      <c r="I193" s="24"/>
      <c r="J193" s="9"/>
      <c r="K193" s="9"/>
      <c r="L193" s="22"/>
      <c r="M193" s="22"/>
      <c r="N193" s="22"/>
      <c r="O193" s="24"/>
    </row>
    <row r="194" spans="2:15" x14ac:dyDescent="0.25">
      <c r="B194" s="37">
        <v>190</v>
      </c>
      <c r="D194" s="9"/>
      <c r="E194" s="9"/>
      <c r="F194" s="9"/>
      <c r="G194" s="9"/>
      <c r="H194" s="9"/>
      <c r="I194" s="24"/>
      <c r="J194" s="9"/>
      <c r="K194" s="9"/>
      <c r="L194" s="22"/>
      <c r="M194" s="22"/>
      <c r="N194" s="22"/>
      <c r="O194" s="24"/>
    </row>
    <row r="195" spans="2:15" x14ac:dyDescent="0.25">
      <c r="B195" s="37">
        <v>191</v>
      </c>
      <c r="D195" s="9"/>
      <c r="E195" s="9"/>
      <c r="F195" s="9"/>
      <c r="G195" s="9"/>
      <c r="H195" s="9"/>
      <c r="I195" s="24"/>
      <c r="J195" s="9"/>
      <c r="K195" s="9"/>
      <c r="L195" s="22"/>
      <c r="M195" s="22"/>
      <c r="N195" s="22"/>
      <c r="O195" s="24"/>
    </row>
    <row r="196" spans="2:15" x14ac:dyDescent="0.25">
      <c r="B196" s="37">
        <v>192</v>
      </c>
      <c r="D196" s="9"/>
      <c r="E196" s="9"/>
      <c r="F196" s="9"/>
      <c r="G196" s="9"/>
      <c r="H196" s="9"/>
      <c r="I196" s="24"/>
      <c r="J196" s="9"/>
      <c r="K196" s="9"/>
      <c r="L196" s="22"/>
      <c r="M196" s="22"/>
      <c r="N196" s="22"/>
      <c r="O196" s="24"/>
    </row>
    <row r="197" spans="2:15" x14ac:dyDescent="0.25">
      <c r="B197" s="37">
        <v>193</v>
      </c>
      <c r="D197" s="9"/>
      <c r="E197" s="9"/>
      <c r="F197" s="9"/>
      <c r="G197" s="9"/>
      <c r="H197" s="9"/>
      <c r="I197" s="24"/>
      <c r="J197" s="9"/>
      <c r="K197" s="9"/>
      <c r="L197" s="22"/>
      <c r="M197" s="22"/>
      <c r="N197" s="22"/>
      <c r="O197" s="24"/>
    </row>
    <row r="198" spans="2:15" x14ac:dyDescent="0.25">
      <c r="B198" s="37">
        <v>194</v>
      </c>
      <c r="D198" s="9"/>
      <c r="E198" s="9"/>
      <c r="F198" s="9"/>
      <c r="G198" s="9"/>
      <c r="H198" s="9"/>
      <c r="I198" s="24"/>
      <c r="J198" s="9"/>
      <c r="K198" s="9"/>
      <c r="L198" s="22"/>
      <c r="M198" s="22"/>
      <c r="N198" s="22"/>
      <c r="O198" s="24"/>
    </row>
    <row r="199" spans="2:15" x14ac:dyDescent="0.25">
      <c r="B199" s="37">
        <v>195</v>
      </c>
    </row>
    <row r="200" spans="2:15" x14ac:dyDescent="0.25">
      <c r="B200" s="37">
        <v>196</v>
      </c>
    </row>
    <row r="201" spans="2:15" x14ac:dyDescent="0.25">
      <c r="B201" s="37">
        <v>197</v>
      </c>
    </row>
    <row r="202" spans="2:15" x14ac:dyDescent="0.25">
      <c r="B202" s="37">
        <v>198</v>
      </c>
    </row>
    <row r="203" spans="2:15" x14ac:dyDescent="0.25">
      <c r="B203" s="37">
        <v>199</v>
      </c>
    </row>
    <row r="204" spans="2:15" x14ac:dyDescent="0.25">
      <c r="B204" s="37">
        <v>200</v>
      </c>
    </row>
    <row r="205" spans="2:15" x14ac:dyDescent="0.25">
      <c r="B205" s="37">
        <v>201</v>
      </c>
    </row>
    <row r="206" spans="2:15" x14ac:dyDescent="0.25">
      <c r="B206" s="37">
        <v>202</v>
      </c>
    </row>
    <row r="207" spans="2:15" x14ac:dyDescent="0.25">
      <c r="B207" s="37">
        <v>203</v>
      </c>
    </row>
    <row r="208" spans="2:15" x14ac:dyDescent="0.25">
      <c r="B208" s="37">
        <v>204</v>
      </c>
    </row>
    <row r="209" spans="2:2" x14ac:dyDescent="0.25">
      <c r="B209" s="37">
        <v>205</v>
      </c>
    </row>
    <row r="210" spans="2:2" x14ac:dyDescent="0.25">
      <c r="B210" s="37">
        <v>206</v>
      </c>
    </row>
    <row r="211" spans="2:2" x14ac:dyDescent="0.25">
      <c r="B211" s="37">
        <v>207</v>
      </c>
    </row>
    <row r="212" spans="2:2" x14ac:dyDescent="0.25">
      <c r="B212" s="37">
        <v>208</v>
      </c>
    </row>
    <row r="213" spans="2:2" x14ac:dyDescent="0.25">
      <c r="B213" s="37">
        <v>209</v>
      </c>
    </row>
    <row r="214" spans="2:2" x14ac:dyDescent="0.25">
      <c r="B214" s="37">
        <v>210</v>
      </c>
    </row>
    <row r="215" spans="2:2" x14ac:dyDescent="0.25">
      <c r="B215" s="37">
        <v>211</v>
      </c>
    </row>
    <row r="216" spans="2:2" x14ac:dyDescent="0.25">
      <c r="B216" s="37">
        <v>212</v>
      </c>
    </row>
    <row r="217" spans="2:2" x14ac:dyDescent="0.25">
      <c r="B217" s="37">
        <v>213</v>
      </c>
    </row>
    <row r="218" spans="2:2" x14ac:dyDescent="0.25">
      <c r="B218" s="37">
        <v>214</v>
      </c>
    </row>
    <row r="219" spans="2:2" x14ac:dyDescent="0.25">
      <c r="B219" s="37">
        <v>215</v>
      </c>
    </row>
    <row r="220" spans="2:2" x14ac:dyDescent="0.25">
      <c r="B220" s="37">
        <v>216</v>
      </c>
    </row>
    <row r="221" spans="2:2" x14ac:dyDescent="0.25">
      <c r="B221" s="37">
        <v>217</v>
      </c>
    </row>
    <row r="222" spans="2:2" x14ac:dyDescent="0.25">
      <c r="B222" s="37">
        <v>218</v>
      </c>
    </row>
    <row r="223" spans="2:2" x14ac:dyDescent="0.25">
      <c r="B223" s="37">
        <v>219</v>
      </c>
    </row>
    <row r="224" spans="2:2" x14ac:dyDescent="0.25">
      <c r="B224" s="37">
        <v>220</v>
      </c>
    </row>
    <row r="225" spans="2:2" x14ac:dyDescent="0.25">
      <c r="B225" s="37">
        <v>221</v>
      </c>
    </row>
    <row r="226" spans="2:2" x14ac:dyDescent="0.25">
      <c r="B226" s="37">
        <v>222</v>
      </c>
    </row>
    <row r="227" spans="2:2" x14ac:dyDescent="0.25">
      <c r="B227" s="37">
        <v>223</v>
      </c>
    </row>
    <row r="228" spans="2:2" x14ac:dyDescent="0.25">
      <c r="B228" s="37">
        <v>224</v>
      </c>
    </row>
    <row r="229" spans="2:2" x14ac:dyDescent="0.25">
      <c r="B229" s="37">
        <v>225</v>
      </c>
    </row>
    <row r="230" spans="2:2" x14ac:dyDescent="0.25">
      <c r="B230" s="37">
        <v>226</v>
      </c>
    </row>
    <row r="231" spans="2:2" x14ac:dyDescent="0.25">
      <c r="B231" s="37">
        <v>227</v>
      </c>
    </row>
    <row r="232" spans="2:2" x14ac:dyDescent="0.25">
      <c r="B232" s="37">
        <v>228</v>
      </c>
    </row>
    <row r="233" spans="2:2" x14ac:dyDescent="0.25">
      <c r="B233" s="37">
        <v>229</v>
      </c>
    </row>
    <row r="234" spans="2:2" x14ac:dyDescent="0.25">
      <c r="B234" s="37">
        <v>230</v>
      </c>
    </row>
    <row r="235" spans="2:2" x14ac:dyDescent="0.25">
      <c r="B235" s="37">
        <v>231</v>
      </c>
    </row>
    <row r="236" spans="2:2" x14ac:dyDescent="0.25">
      <c r="B236" s="37">
        <v>232</v>
      </c>
    </row>
    <row r="237" spans="2:2" x14ac:dyDescent="0.25">
      <c r="B237" s="37">
        <v>233</v>
      </c>
    </row>
    <row r="238" spans="2:2" x14ac:dyDescent="0.25">
      <c r="B238" s="37">
        <v>234</v>
      </c>
    </row>
    <row r="239" spans="2:2" x14ac:dyDescent="0.25">
      <c r="B239" s="37">
        <v>235</v>
      </c>
    </row>
    <row r="240" spans="2:2" x14ac:dyDescent="0.25">
      <c r="B240" s="37">
        <v>236</v>
      </c>
    </row>
    <row r="241" spans="2:2" x14ac:dyDescent="0.25">
      <c r="B241" s="37">
        <v>237</v>
      </c>
    </row>
    <row r="242" spans="2:2" x14ac:dyDescent="0.25">
      <c r="B242" s="37">
        <v>238</v>
      </c>
    </row>
    <row r="243" spans="2:2" x14ac:dyDescent="0.25">
      <c r="B243" s="37">
        <v>239</v>
      </c>
    </row>
    <row r="244" spans="2:2" x14ac:dyDescent="0.25">
      <c r="B244" s="37">
        <v>240</v>
      </c>
    </row>
    <row r="245" spans="2:2" x14ac:dyDescent="0.25">
      <c r="B245" s="37">
        <v>241</v>
      </c>
    </row>
    <row r="246" spans="2:2" x14ac:dyDescent="0.25">
      <c r="B246" s="37">
        <v>242</v>
      </c>
    </row>
    <row r="247" spans="2:2" x14ac:dyDescent="0.25">
      <c r="B247" s="37">
        <v>243</v>
      </c>
    </row>
    <row r="248" spans="2:2" x14ac:dyDescent="0.25">
      <c r="B248" s="37">
        <v>244</v>
      </c>
    </row>
    <row r="249" spans="2:2" x14ac:dyDescent="0.25">
      <c r="B249" s="37">
        <v>245</v>
      </c>
    </row>
    <row r="250" spans="2:2" x14ac:dyDescent="0.25">
      <c r="B250" s="37">
        <v>246</v>
      </c>
    </row>
    <row r="251" spans="2:2" x14ac:dyDescent="0.25">
      <c r="B251" s="37">
        <v>247</v>
      </c>
    </row>
    <row r="252" spans="2:2" x14ac:dyDescent="0.25">
      <c r="B252" s="37">
        <v>248</v>
      </c>
    </row>
    <row r="253" spans="2:2" x14ac:dyDescent="0.25">
      <c r="B253" s="37">
        <v>249</v>
      </c>
    </row>
    <row r="254" spans="2:2" x14ac:dyDescent="0.25">
      <c r="B254" s="37">
        <v>250</v>
      </c>
    </row>
    <row r="255" spans="2:2" x14ac:dyDescent="0.25">
      <c r="B255" s="37">
        <v>251</v>
      </c>
    </row>
    <row r="256" spans="2:2" x14ac:dyDescent="0.25">
      <c r="B256" s="37">
        <v>252</v>
      </c>
    </row>
    <row r="257" spans="2:2" x14ac:dyDescent="0.25">
      <c r="B257" s="37">
        <v>253</v>
      </c>
    </row>
    <row r="258" spans="2:2" x14ac:dyDescent="0.25">
      <c r="B258" s="37">
        <v>254</v>
      </c>
    </row>
    <row r="259" spans="2:2" x14ac:dyDescent="0.25">
      <c r="B259" s="37">
        <v>255</v>
      </c>
    </row>
    <row r="260" spans="2:2" x14ac:dyDescent="0.25">
      <c r="B260" s="37">
        <v>256</v>
      </c>
    </row>
    <row r="261" spans="2:2" x14ac:dyDescent="0.25">
      <c r="B261" s="37">
        <v>257</v>
      </c>
    </row>
    <row r="262" spans="2:2" x14ac:dyDescent="0.25">
      <c r="B262" s="37">
        <v>258</v>
      </c>
    </row>
    <row r="263" spans="2:2" x14ac:dyDescent="0.25">
      <c r="B263" s="37">
        <v>259</v>
      </c>
    </row>
    <row r="264" spans="2:2" x14ac:dyDescent="0.25">
      <c r="B264" s="37">
        <v>260</v>
      </c>
    </row>
    <row r="265" spans="2:2" x14ac:dyDescent="0.25">
      <c r="B265" s="37">
        <v>261</v>
      </c>
    </row>
    <row r="266" spans="2:2" x14ac:dyDescent="0.25">
      <c r="B266" s="37">
        <v>262</v>
      </c>
    </row>
    <row r="267" spans="2:2" x14ac:dyDescent="0.25">
      <c r="B267" s="37">
        <v>263</v>
      </c>
    </row>
    <row r="268" spans="2:2" x14ac:dyDescent="0.25">
      <c r="B268" s="37">
        <v>264</v>
      </c>
    </row>
    <row r="269" spans="2:2" x14ac:dyDescent="0.25">
      <c r="B269" s="37">
        <v>265</v>
      </c>
    </row>
    <row r="270" spans="2:2" x14ac:dyDescent="0.25">
      <c r="B270" s="37">
        <v>266</v>
      </c>
    </row>
    <row r="271" spans="2:2" x14ac:dyDescent="0.25">
      <c r="B271" s="37">
        <v>267</v>
      </c>
    </row>
    <row r="272" spans="2:2" x14ac:dyDescent="0.25">
      <c r="B272" s="37">
        <v>268</v>
      </c>
    </row>
    <row r="273" spans="2:2" x14ac:dyDescent="0.25">
      <c r="B273" s="37">
        <v>269</v>
      </c>
    </row>
    <row r="274" spans="2:2" x14ac:dyDescent="0.25">
      <c r="B274" s="37">
        <v>270</v>
      </c>
    </row>
    <row r="275" spans="2:2" x14ac:dyDescent="0.25">
      <c r="B275" s="37">
        <v>271</v>
      </c>
    </row>
    <row r="276" spans="2:2" x14ac:dyDescent="0.25">
      <c r="B276" s="37">
        <v>272</v>
      </c>
    </row>
    <row r="277" spans="2:2" x14ac:dyDescent="0.25">
      <c r="B277" s="37">
        <v>273</v>
      </c>
    </row>
    <row r="278" spans="2:2" x14ac:dyDescent="0.25">
      <c r="B278" s="37">
        <v>274</v>
      </c>
    </row>
    <row r="279" spans="2:2" x14ac:dyDescent="0.25">
      <c r="B279" s="37">
        <v>275</v>
      </c>
    </row>
    <row r="280" spans="2:2" x14ac:dyDescent="0.25">
      <c r="B280" s="37">
        <v>276</v>
      </c>
    </row>
    <row r="281" spans="2:2" x14ac:dyDescent="0.25">
      <c r="B281" s="37">
        <v>277</v>
      </c>
    </row>
    <row r="282" spans="2:2" x14ac:dyDescent="0.25">
      <c r="B282" s="37">
        <v>278</v>
      </c>
    </row>
    <row r="283" spans="2:2" x14ac:dyDescent="0.25">
      <c r="B283" s="37">
        <v>279</v>
      </c>
    </row>
    <row r="284" spans="2:2" x14ac:dyDescent="0.25">
      <c r="B284" s="37">
        <v>280</v>
      </c>
    </row>
    <row r="285" spans="2:2" x14ac:dyDescent="0.25">
      <c r="B285" s="37">
        <v>281</v>
      </c>
    </row>
    <row r="286" spans="2:2" x14ac:dyDescent="0.25">
      <c r="B286" s="37">
        <v>282</v>
      </c>
    </row>
    <row r="287" spans="2:2" x14ac:dyDescent="0.25">
      <c r="B287" s="37">
        <v>283</v>
      </c>
    </row>
    <row r="288" spans="2:2" x14ac:dyDescent="0.25">
      <c r="B288" s="37">
        <v>284</v>
      </c>
    </row>
    <row r="289" spans="2:2" x14ac:dyDescent="0.25">
      <c r="B289" s="37">
        <v>285</v>
      </c>
    </row>
    <row r="290" spans="2:2" x14ac:dyDescent="0.25">
      <c r="B290" s="37">
        <v>286</v>
      </c>
    </row>
    <row r="291" spans="2:2" x14ac:dyDescent="0.25">
      <c r="B291" s="37">
        <v>287</v>
      </c>
    </row>
    <row r="292" spans="2:2" x14ac:dyDescent="0.25">
      <c r="B292" s="37">
        <v>288</v>
      </c>
    </row>
    <row r="293" spans="2:2" x14ac:dyDescent="0.25">
      <c r="B293" s="37">
        <v>289</v>
      </c>
    </row>
    <row r="294" spans="2:2" x14ac:dyDescent="0.25">
      <c r="B294" s="37">
        <v>290</v>
      </c>
    </row>
    <row r="295" spans="2:2" x14ac:dyDescent="0.25">
      <c r="B295" s="37">
        <v>291</v>
      </c>
    </row>
    <row r="296" spans="2:2" x14ac:dyDescent="0.25">
      <c r="B296" s="37">
        <v>292</v>
      </c>
    </row>
    <row r="297" spans="2:2" x14ac:dyDescent="0.25">
      <c r="B297" s="37">
        <v>293</v>
      </c>
    </row>
    <row r="298" spans="2:2" x14ac:dyDescent="0.25">
      <c r="B298" s="37">
        <v>294</v>
      </c>
    </row>
    <row r="299" spans="2:2" x14ac:dyDescent="0.25">
      <c r="B299" s="37">
        <v>295</v>
      </c>
    </row>
    <row r="300" spans="2:2" x14ac:dyDescent="0.25">
      <c r="B300" s="37">
        <v>296</v>
      </c>
    </row>
    <row r="301" spans="2:2" x14ac:dyDescent="0.25">
      <c r="B301" s="37">
        <v>297</v>
      </c>
    </row>
    <row r="302" spans="2:2" x14ac:dyDescent="0.25">
      <c r="B302" s="37">
        <v>298</v>
      </c>
    </row>
    <row r="303" spans="2:2" x14ac:dyDescent="0.25">
      <c r="B303" s="37">
        <v>299</v>
      </c>
    </row>
    <row r="304" spans="2:2" x14ac:dyDescent="0.25">
      <c r="B304" s="37">
        <v>300</v>
      </c>
    </row>
    <row r="305" spans="2:2" x14ac:dyDescent="0.25">
      <c r="B305" s="37">
        <v>301</v>
      </c>
    </row>
    <row r="306" spans="2:2" x14ac:dyDescent="0.25">
      <c r="B306" s="37">
        <v>302</v>
      </c>
    </row>
    <row r="307" spans="2:2" x14ac:dyDescent="0.25">
      <c r="B307" s="37">
        <v>303</v>
      </c>
    </row>
    <row r="308" spans="2:2" x14ac:dyDescent="0.25">
      <c r="B308" s="37">
        <v>304</v>
      </c>
    </row>
    <row r="309" spans="2:2" x14ac:dyDescent="0.25">
      <c r="B309" s="37">
        <v>305</v>
      </c>
    </row>
    <row r="310" spans="2:2" x14ac:dyDescent="0.25">
      <c r="B310" s="37">
        <v>306</v>
      </c>
    </row>
    <row r="311" spans="2:2" x14ac:dyDescent="0.25">
      <c r="B311" s="37">
        <v>307</v>
      </c>
    </row>
    <row r="312" spans="2:2" x14ac:dyDescent="0.25">
      <c r="B312" s="37">
        <v>308</v>
      </c>
    </row>
    <row r="313" spans="2:2" x14ac:dyDescent="0.25">
      <c r="B313" s="37">
        <v>309</v>
      </c>
    </row>
    <row r="314" spans="2:2" x14ac:dyDescent="0.25">
      <c r="B314" s="37">
        <v>310</v>
      </c>
    </row>
    <row r="315" spans="2:2" x14ac:dyDescent="0.25">
      <c r="B315" s="37">
        <v>311</v>
      </c>
    </row>
    <row r="316" spans="2:2" x14ac:dyDescent="0.25">
      <c r="B316" s="37">
        <v>312</v>
      </c>
    </row>
    <row r="317" spans="2:2" x14ac:dyDescent="0.25">
      <c r="B317" s="37">
        <v>313</v>
      </c>
    </row>
    <row r="318" spans="2:2" x14ac:dyDescent="0.25">
      <c r="B318" s="37">
        <v>314</v>
      </c>
    </row>
    <row r="319" spans="2:2" x14ac:dyDescent="0.25">
      <c r="B319" s="37">
        <v>315</v>
      </c>
    </row>
    <row r="320" spans="2:2" x14ac:dyDescent="0.25">
      <c r="B320" s="37">
        <v>316</v>
      </c>
    </row>
    <row r="321" spans="2:2" x14ac:dyDescent="0.25">
      <c r="B321" s="37">
        <v>317</v>
      </c>
    </row>
    <row r="322" spans="2:2" x14ac:dyDescent="0.25">
      <c r="B322" s="37">
        <v>318</v>
      </c>
    </row>
    <row r="323" spans="2:2" x14ac:dyDescent="0.25">
      <c r="B323" s="37">
        <v>319</v>
      </c>
    </row>
    <row r="324" spans="2:2" x14ac:dyDescent="0.25">
      <c r="B324" s="37">
        <v>320</v>
      </c>
    </row>
    <row r="325" spans="2:2" x14ac:dyDescent="0.25">
      <c r="B325" s="37">
        <v>321</v>
      </c>
    </row>
    <row r="326" spans="2:2" x14ac:dyDescent="0.25">
      <c r="B326" s="37">
        <v>322</v>
      </c>
    </row>
    <row r="327" spans="2:2" x14ac:dyDescent="0.25">
      <c r="B327" s="37">
        <v>323</v>
      </c>
    </row>
    <row r="328" spans="2:2" x14ac:dyDescent="0.25">
      <c r="B328" s="37">
        <v>324</v>
      </c>
    </row>
    <row r="329" spans="2:2" x14ac:dyDescent="0.25">
      <c r="B329" s="37">
        <v>325</v>
      </c>
    </row>
    <row r="330" spans="2:2" x14ac:dyDescent="0.25">
      <c r="B330" s="37">
        <v>326</v>
      </c>
    </row>
    <row r="331" spans="2:2" x14ac:dyDescent="0.25">
      <c r="B331" s="37">
        <v>327</v>
      </c>
    </row>
    <row r="332" spans="2:2" x14ac:dyDescent="0.25">
      <c r="B332" s="37">
        <v>328</v>
      </c>
    </row>
    <row r="333" spans="2:2" x14ac:dyDescent="0.25">
      <c r="B333" s="37">
        <v>329</v>
      </c>
    </row>
    <row r="334" spans="2:2" x14ac:dyDescent="0.25">
      <c r="B334" s="37">
        <v>330</v>
      </c>
    </row>
    <row r="335" spans="2:2" x14ac:dyDescent="0.25">
      <c r="B335" s="37">
        <v>331</v>
      </c>
    </row>
    <row r="336" spans="2:2" x14ac:dyDescent="0.25">
      <c r="B336" s="37">
        <v>332</v>
      </c>
    </row>
    <row r="337" spans="2:2" x14ac:dyDescent="0.25">
      <c r="B337" s="37">
        <v>333</v>
      </c>
    </row>
    <row r="338" spans="2:2" x14ac:dyDescent="0.25">
      <c r="B338" s="37">
        <v>334</v>
      </c>
    </row>
    <row r="339" spans="2:2" x14ac:dyDescent="0.25">
      <c r="B339" s="37">
        <v>335</v>
      </c>
    </row>
    <row r="340" spans="2:2" x14ac:dyDescent="0.25">
      <c r="B340" s="37">
        <v>336</v>
      </c>
    </row>
    <row r="341" spans="2:2" x14ac:dyDescent="0.25">
      <c r="B341" s="37">
        <v>337</v>
      </c>
    </row>
    <row r="342" spans="2:2" x14ac:dyDescent="0.25">
      <c r="B342" s="37">
        <v>338</v>
      </c>
    </row>
    <row r="343" spans="2:2" x14ac:dyDescent="0.25">
      <c r="B343" s="37">
        <v>339</v>
      </c>
    </row>
    <row r="344" spans="2:2" x14ac:dyDescent="0.25">
      <c r="B344" s="37">
        <v>340</v>
      </c>
    </row>
    <row r="345" spans="2:2" x14ac:dyDescent="0.25">
      <c r="B345" s="37">
        <v>341</v>
      </c>
    </row>
    <row r="346" spans="2:2" x14ac:dyDescent="0.25">
      <c r="B346" s="37">
        <v>342</v>
      </c>
    </row>
    <row r="347" spans="2:2" x14ac:dyDescent="0.25">
      <c r="B347" s="37">
        <v>343</v>
      </c>
    </row>
    <row r="348" spans="2:2" x14ac:dyDescent="0.25">
      <c r="B348" s="37">
        <v>344</v>
      </c>
    </row>
    <row r="349" spans="2:2" x14ac:dyDescent="0.25">
      <c r="B349" s="37">
        <v>345</v>
      </c>
    </row>
    <row r="350" spans="2:2" x14ac:dyDescent="0.25">
      <c r="B350" s="37">
        <v>346</v>
      </c>
    </row>
    <row r="351" spans="2:2" x14ac:dyDescent="0.25">
      <c r="B351" s="37">
        <v>347</v>
      </c>
    </row>
    <row r="352" spans="2:2" x14ac:dyDescent="0.25">
      <c r="B352" s="37">
        <v>348</v>
      </c>
    </row>
    <row r="353" spans="2:2" x14ac:dyDescent="0.25">
      <c r="B353" s="37">
        <v>349</v>
      </c>
    </row>
    <row r="354" spans="2:2" x14ac:dyDescent="0.25">
      <c r="B354" s="37">
        <v>350</v>
      </c>
    </row>
  </sheetData>
  <conditionalFormatting sqref="E8:E198">
    <cfRule type="cellIs" dxfId="4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7405A-8177-4148-95CF-D544F160B5FD}">
  <sheetPr codeName="Sheet21">
    <tabColor theme="9" tint="0.39997558519241921"/>
  </sheetPr>
  <dimension ref="A1:AD354"/>
  <sheetViews>
    <sheetView zoomScale="55" zoomScaleNormal="55" workbookViewId="0">
      <selection activeCell="T46" sqref="T46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42578125" style="10" customWidth="1"/>
    <col min="16" max="16" width="4.140625" style="10" customWidth="1"/>
    <col min="17" max="17" width="20.140625" style="10" customWidth="1"/>
    <col min="18" max="18" width="33.7109375" style="10" customWidth="1"/>
    <col min="19" max="19" width="17.85546875" style="10" bestFit="1" customWidth="1"/>
    <col min="20" max="22" width="20.140625" style="10" bestFit="1" customWidth="1"/>
    <col min="23" max="30" width="21.7109375" style="10" bestFit="1" customWidth="1"/>
    <col min="31" max="16384" width="9.140625" style="10"/>
  </cols>
  <sheetData>
    <row r="1" spans="1:30" x14ac:dyDescent="0.25">
      <c r="A1"/>
      <c r="B1"/>
      <c r="C1"/>
      <c r="D1"/>
      <c r="E1"/>
      <c r="F1"/>
    </row>
    <row r="2" spans="1:30" x14ac:dyDescent="0.25">
      <c r="A2"/>
      <c r="B2"/>
      <c r="C2"/>
      <c r="D2"/>
      <c r="E2"/>
      <c r="F2"/>
    </row>
    <row r="3" spans="1:30" x14ac:dyDescent="0.25">
      <c r="A3"/>
      <c r="B3"/>
      <c r="C3"/>
      <c r="D3"/>
      <c r="E3"/>
      <c r="F3"/>
    </row>
    <row r="4" spans="1:30" ht="15.75" thickBot="1" x14ac:dyDescent="0.3">
      <c r="A4"/>
      <c r="B4"/>
      <c r="C4"/>
      <c r="D4"/>
      <c r="E4"/>
      <c r="F4"/>
    </row>
    <row r="5" spans="1:30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41</v>
      </c>
      <c r="K5" s="4"/>
      <c r="L5" s="4"/>
      <c r="M5" s="4"/>
      <c r="N5" s="4"/>
      <c r="Q5" s="3" t="s">
        <v>38</v>
      </c>
      <c r="R5" s="3" t="s">
        <v>38</v>
      </c>
      <c r="S5" s="1" t="s">
        <v>65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30.75" thickBot="1" x14ac:dyDescent="0.3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2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>
        <v>70</v>
      </c>
      <c r="V7" s="39">
        <v>16</v>
      </c>
      <c r="W7" s="26">
        <v>10</v>
      </c>
      <c r="X7" s="26">
        <v>7</v>
      </c>
      <c r="Y7" s="26">
        <v>5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25">
      <c r="B8" s="37">
        <v>4</v>
      </c>
      <c r="C8" s="24"/>
      <c r="D8" s="9">
        <v>3.2979898472965998</v>
      </c>
      <c r="E8" s="9">
        <v>3.0433774414635892</v>
      </c>
      <c r="F8" s="9">
        <v>3.1984362297344187</v>
      </c>
      <c r="G8" s="9">
        <v>3.2322265901329992</v>
      </c>
      <c r="H8" s="9">
        <v>2.4122267981387013</v>
      </c>
      <c r="I8" s="24"/>
      <c r="J8" s="9">
        <v>4.8307721307371132</v>
      </c>
      <c r="K8" s="9">
        <v>4.8307721307371132</v>
      </c>
      <c r="L8" s="22">
        <v>4.7615844309782016</v>
      </c>
      <c r="M8" s="22">
        <v>4.9000011310815221</v>
      </c>
      <c r="N8" s="22">
        <v>3.5032186964954972</v>
      </c>
      <c r="O8" s="24"/>
      <c r="P8" s="21"/>
      <c r="Q8" s="42">
        <v>2</v>
      </c>
      <c r="R8" s="39">
        <v>25</v>
      </c>
      <c r="S8" s="39"/>
      <c r="T8" s="39">
        <v>160</v>
      </c>
      <c r="U8" s="39">
        <v>25</v>
      </c>
      <c r="V8" s="39">
        <v>11</v>
      </c>
      <c r="W8" s="26">
        <v>8</v>
      </c>
      <c r="X8" s="26">
        <v>6</v>
      </c>
      <c r="Y8" s="26">
        <v>5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25">
      <c r="B9" s="37">
        <v>5</v>
      </c>
      <c r="C9" s="24"/>
      <c r="D9" s="9">
        <v>2.7771197883780072</v>
      </c>
      <c r="E9" s="9">
        <v>2.5075269491835144</v>
      </c>
      <c r="F9" s="9">
        <v>2.5964285204870974</v>
      </c>
      <c r="G9" s="9">
        <v>2.6179568094323225</v>
      </c>
      <c r="H9" s="9">
        <v>2.0376890090971789</v>
      </c>
      <c r="I9" s="24"/>
      <c r="J9" s="9">
        <v>3.0192325817106949</v>
      </c>
      <c r="K9" s="9">
        <v>3.0192325817106949</v>
      </c>
      <c r="L9" s="22">
        <v>2.9759902693613762</v>
      </c>
      <c r="M9" s="22">
        <v>3.0625007069259529</v>
      </c>
      <c r="N9" s="22">
        <v>2.1895116853096859</v>
      </c>
      <c r="O9" s="24"/>
      <c r="P9" s="21"/>
      <c r="Q9" s="42">
        <v>3</v>
      </c>
      <c r="R9" s="39">
        <v>35</v>
      </c>
      <c r="S9" s="39"/>
      <c r="T9" s="39">
        <v>75</v>
      </c>
      <c r="U9" s="39">
        <v>21</v>
      </c>
      <c r="V9" s="39">
        <v>11</v>
      </c>
      <c r="W9" s="26">
        <v>8</v>
      </c>
      <c r="X9" s="26">
        <v>6</v>
      </c>
      <c r="Y9" s="26">
        <v>5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25">
      <c r="B10" s="37">
        <v>6</v>
      </c>
      <c r="C10" s="24"/>
      <c r="D10" s="9">
        <v>2.8024991158816577</v>
      </c>
      <c r="E10" s="9">
        <v>2.522036025395483</v>
      </c>
      <c r="F10" s="9">
        <v>2.6050434385940098</v>
      </c>
      <c r="G10" s="9">
        <v>2.625824081830777</v>
      </c>
      <c r="H10" s="9">
        <v>2.0585610334653484</v>
      </c>
      <c r="I10" s="24"/>
      <c r="J10" s="9">
        <v>2.8984632784422675</v>
      </c>
      <c r="K10" s="9">
        <v>2.8984632784422675</v>
      </c>
      <c r="L10" s="22">
        <v>2.8569506585869213</v>
      </c>
      <c r="M10" s="22">
        <v>2.9400006786489139</v>
      </c>
      <c r="N10" s="22">
        <v>2.1019312178972993</v>
      </c>
      <c r="O10" s="24"/>
      <c r="P10" s="21"/>
      <c r="Q10" s="43"/>
      <c r="R10" s="39">
        <v>50</v>
      </c>
      <c r="S10" s="39"/>
      <c r="T10" s="39">
        <v>51</v>
      </c>
      <c r="U10" s="39">
        <v>19</v>
      </c>
      <c r="V10" s="39">
        <v>10</v>
      </c>
      <c r="W10" s="26">
        <v>8</v>
      </c>
      <c r="X10" s="26">
        <v>6</v>
      </c>
      <c r="Y10" s="26">
        <v>5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.75" thickBot="1" x14ac:dyDescent="0.3">
      <c r="B11" s="37">
        <v>7</v>
      </c>
      <c r="C11" s="21"/>
      <c r="D11" s="9">
        <v>2.6115076588122781</v>
      </c>
      <c r="E11" s="9">
        <v>2.353950168664324</v>
      </c>
      <c r="F11" s="9">
        <v>2.4350018265314506</v>
      </c>
      <c r="G11" s="9">
        <v>2.4545773295509545</v>
      </c>
      <c r="H11" s="9">
        <v>1.9148017261785031</v>
      </c>
      <c r="I11" s="24"/>
      <c r="J11" s="9">
        <v>2.7475016493567321</v>
      </c>
      <c r="K11" s="9">
        <v>2.7475016493567321</v>
      </c>
      <c r="L11" s="22">
        <v>2.7081511451188516</v>
      </c>
      <c r="M11" s="22">
        <v>2.7868756433026176</v>
      </c>
      <c r="N11" s="22">
        <v>1.9924556336318147</v>
      </c>
      <c r="O11" s="24"/>
      <c r="P11" s="21"/>
      <c r="Q11" s="43"/>
      <c r="R11" s="39">
        <v>75</v>
      </c>
      <c r="S11" s="39"/>
      <c r="T11" s="39">
        <v>40</v>
      </c>
      <c r="U11" s="39">
        <v>17</v>
      </c>
      <c r="V11" s="39">
        <v>9</v>
      </c>
      <c r="W11" s="26">
        <v>7</v>
      </c>
      <c r="X11" s="26">
        <v>6</v>
      </c>
      <c r="Y11" s="26">
        <v>5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.75" thickBot="1" x14ac:dyDescent="0.3">
      <c r="B12" s="37">
        <v>8</v>
      </c>
      <c r="C12" s="21"/>
      <c r="D12" s="9">
        <v>3.0683824787153533</v>
      </c>
      <c r="E12" s="9">
        <v>2.7579158557487893</v>
      </c>
      <c r="F12" s="9">
        <v>2.8451978452008881</v>
      </c>
      <c r="G12" s="9">
        <v>2.8678818356496261</v>
      </c>
      <c r="H12" s="9">
        <v>2.2582737725359223</v>
      </c>
      <c r="I12" s="24"/>
      <c r="J12" s="9">
        <v>3.1400018849791231</v>
      </c>
      <c r="K12" s="9">
        <v>3.1400018849791231</v>
      </c>
      <c r="L12" s="22">
        <v>3.0950298801358311</v>
      </c>
      <c r="M12" s="22">
        <v>3.1850007352029905</v>
      </c>
      <c r="N12" s="22">
        <v>2.2770921527220733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25">
      <c r="B13" s="37">
        <v>9</v>
      </c>
      <c r="C13" s="21"/>
      <c r="D13" s="9">
        <v>2.6284708840620867</v>
      </c>
      <c r="E13" s="9">
        <v>2.3664672313016668</v>
      </c>
      <c r="F13" s="9">
        <v>2.4458021891994295</v>
      </c>
      <c r="G13" s="9">
        <v>2.4652055958947736</v>
      </c>
      <c r="H13" s="9">
        <v>1.9281157384743826</v>
      </c>
      <c r="I13" s="24"/>
      <c r="J13" s="9">
        <v>2.717309323539626</v>
      </c>
      <c r="K13" s="9">
        <v>2.717309323539626</v>
      </c>
      <c r="L13" s="22">
        <v>2.6783912424252372</v>
      </c>
      <c r="M13" s="22">
        <v>2.7562506362333568</v>
      </c>
      <c r="N13" s="22">
        <v>1.9705605167787177</v>
      </c>
      <c r="O13" s="24"/>
      <c r="P13" s="21"/>
      <c r="Q13" s="21"/>
      <c r="R13" s="39">
        <v>10</v>
      </c>
      <c r="S13" s="40"/>
      <c r="T13" s="40"/>
      <c r="U13" s="40">
        <v>249</v>
      </c>
      <c r="V13" s="40">
        <v>19</v>
      </c>
      <c r="W13" s="26">
        <v>12</v>
      </c>
      <c r="X13" s="26">
        <v>8</v>
      </c>
      <c r="Y13" s="26">
        <v>6</v>
      </c>
      <c r="Z13" s="26">
        <v>5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25">
      <c r="B14" s="37">
        <v>10</v>
      </c>
      <c r="C14" s="21"/>
      <c r="D14" s="9">
        <v>3.173125850345794</v>
      </c>
      <c r="E14" s="9">
        <v>2.8388466306405644</v>
      </c>
      <c r="F14" s="9">
        <v>2.9183842552364445</v>
      </c>
      <c r="G14" s="9">
        <v>2.9404272034453656</v>
      </c>
      <c r="H14" s="9">
        <v>2.3396606023276032</v>
      </c>
      <c r="I14" s="24"/>
      <c r="J14" s="9">
        <v>3.0192325817106949</v>
      </c>
      <c r="K14" s="9">
        <v>3.0192325817106949</v>
      </c>
      <c r="L14" s="22">
        <v>2.9759902693613762</v>
      </c>
      <c r="M14" s="22">
        <v>3.0625007069259529</v>
      </c>
      <c r="N14" s="22">
        <v>2.1895116853096859</v>
      </c>
      <c r="O14" s="24"/>
      <c r="P14" s="21"/>
      <c r="Q14" s="21"/>
      <c r="R14" s="39">
        <v>25</v>
      </c>
      <c r="S14" s="39"/>
      <c r="T14" s="39"/>
      <c r="U14" s="39">
        <v>31</v>
      </c>
      <c r="V14" s="39">
        <v>13</v>
      </c>
      <c r="W14" s="26">
        <v>9</v>
      </c>
      <c r="X14" s="26">
        <v>7</v>
      </c>
      <c r="Y14" s="26">
        <v>5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25">
      <c r="B15" s="37">
        <v>11</v>
      </c>
      <c r="C15" s="21"/>
      <c r="D15" s="9">
        <v>3.385410330471601</v>
      </c>
      <c r="E15" s="9">
        <v>3.0330716693764104</v>
      </c>
      <c r="F15" s="9">
        <v>3.1205810115588881</v>
      </c>
      <c r="G15" s="9">
        <v>3.1448196579431915</v>
      </c>
      <c r="H15" s="9">
        <v>2.4977717467050229</v>
      </c>
      <c r="I15" s="24"/>
      <c r="J15" s="9">
        <v>3.3211558398817647</v>
      </c>
      <c r="K15" s="9">
        <v>3.3211558398817647</v>
      </c>
      <c r="L15" s="22">
        <v>3.2735892962975122</v>
      </c>
      <c r="M15" s="22">
        <v>3.3687507776185477</v>
      </c>
      <c r="N15" s="22">
        <v>2.4084628538406552</v>
      </c>
      <c r="O15" s="24"/>
      <c r="P15" s="21"/>
      <c r="Q15" s="21"/>
      <c r="R15" s="39">
        <v>35</v>
      </c>
      <c r="S15" s="39"/>
      <c r="T15" s="39">
        <v>131</v>
      </c>
      <c r="U15" s="39">
        <v>25</v>
      </c>
      <c r="V15" s="39">
        <v>12</v>
      </c>
      <c r="W15" s="26">
        <v>9</v>
      </c>
      <c r="X15" s="26">
        <v>6</v>
      </c>
      <c r="Y15" s="26">
        <v>5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25">
      <c r="B16" s="37">
        <v>12</v>
      </c>
      <c r="C16" s="21"/>
      <c r="D16" s="9">
        <v>3.5990132201355669</v>
      </c>
      <c r="E16" s="9">
        <v>3.2285751126242821</v>
      </c>
      <c r="F16" s="9">
        <v>3.3242528720956148</v>
      </c>
      <c r="G16" s="9">
        <v>3.3507183620867536</v>
      </c>
      <c r="H16" s="9">
        <v>2.6568587888234694</v>
      </c>
      <c r="I16" s="24"/>
      <c r="J16" s="9">
        <v>3.6230790980528336</v>
      </c>
      <c r="K16" s="9">
        <v>3.6230790980528336</v>
      </c>
      <c r="L16" s="22">
        <v>3.5711883232336503</v>
      </c>
      <c r="M16" s="22">
        <v>3.6750008483111438</v>
      </c>
      <c r="N16" s="22">
        <v>2.627414022371624</v>
      </c>
      <c r="O16" s="24"/>
      <c r="P16" s="21"/>
      <c r="Q16" s="21"/>
      <c r="R16" s="39">
        <v>50</v>
      </c>
      <c r="S16" s="39"/>
      <c r="T16" s="39">
        <v>70</v>
      </c>
      <c r="U16" s="39">
        <v>22</v>
      </c>
      <c r="V16" s="39">
        <v>11</v>
      </c>
      <c r="W16" s="26">
        <v>8</v>
      </c>
      <c r="X16" s="26">
        <v>6</v>
      </c>
      <c r="Y16" s="26">
        <v>5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.75" thickBot="1" x14ac:dyDescent="0.3">
      <c r="B17" s="37">
        <v>13</v>
      </c>
      <c r="C17" s="21"/>
      <c r="D17" s="9">
        <v>3.0857302493079604</v>
      </c>
      <c r="E17" s="9">
        <v>2.7723995700041026</v>
      </c>
      <c r="F17" s="9">
        <v>2.8592327921665102</v>
      </c>
      <c r="G17" s="9">
        <v>2.8819343212729231</v>
      </c>
      <c r="H17" s="9">
        <v>2.2715073234938243</v>
      </c>
      <c r="I17" s="24"/>
      <c r="J17" s="9">
        <v>3.1400018849791231</v>
      </c>
      <c r="K17" s="9">
        <v>3.1400018849791231</v>
      </c>
      <c r="L17" s="22">
        <v>3.0950298801358311</v>
      </c>
      <c r="M17" s="22">
        <v>3.1850007352029905</v>
      </c>
      <c r="N17" s="22">
        <v>2.2770921527220733</v>
      </c>
      <c r="O17" s="24"/>
      <c r="P17" s="21"/>
      <c r="Q17" s="21"/>
      <c r="R17" s="39">
        <v>75</v>
      </c>
      <c r="S17" s="39"/>
      <c r="T17" s="39">
        <v>49</v>
      </c>
      <c r="U17" s="39">
        <v>19</v>
      </c>
      <c r="V17" s="39">
        <v>10</v>
      </c>
      <c r="W17" s="26">
        <v>8</v>
      </c>
      <c r="X17" s="26">
        <v>6</v>
      </c>
      <c r="Y17" s="26">
        <v>5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.75" thickBot="1" x14ac:dyDescent="0.3">
      <c r="B18" s="37">
        <v>14</v>
      </c>
      <c r="C18" s="21"/>
      <c r="D18" s="9">
        <v>3.6497977352450084</v>
      </c>
      <c r="E18" s="9">
        <v>3.257617688262481</v>
      </c>
      <c r="F18" s="9">
        <v>3.3415025539637448</v>
      </c>
      <c r="G18" s="9">
        <v>3.3664724993230783</v>
      </c>
      <c r="H18" s="9">
        <v>2.6986217696366923</v>
      </c>
      <c r="I18" s="24"/>
      <c r="J18" s="9">
        <v>3.3815404915159784</v>
      </c>
      <c r="K18" s="9">
        <v>3.3815404915159784</v>
      </c>
      <c r="L18" s="22">
        <v>3.3331091016847396</v>
      </c>
      <c r="M18" s="22">
        <v>3.4300007917570667</v>
      </c>
      <c r="N18" s="22">
        <v>2.4522530875468496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25">
      <c r="B19" s="37">
        <v>15</v>
      </c>
      <c r="C19" s="21"/>
      <c r="D19" s="9">
        <v>3.8364036725737942</v>
      </c>
      <c r="E19" s="9">
        <v>3.427160179288339</v>
      </c>
      <c r="F19" s="9">
        <v>3.517188789176481</v>
      </c>
      <c r="G19" s="9">
        <v>3.5439581370354873</v>
      </c>
      <c r="H19" s="9">
        <v>2.8378839712932171</v>
      </c>
      <c r="I19" s="24"/>
      <c r="J19" s="9">
        <v>3.6230790980528336</v>
      </c>
      <c r="K19" s="9">
        <v>3.6230790980528336</v>
      </c>
      <c r="L19" s="22">
        <v>3.5711883232336503</v>
      </c>
      <c r="M19" s="22">
        <v>3.6750008483111438</v>
      </c>
      <c r="N19" s="22">
        <v>2.627414022371624</v>
      </c>
      <c r="O19" s="24"/>
      <c r="P19" s="21"/>
      <c r="Q19" s="21"/>
      <c r="R19" s="39">
        <v>10</v>
      </c>
      <c r="S19" s="40"/>
      <c r="T19" s="40"/>
      <c r="U19" s="40">
        <v>44</v>
      </c>
      <c r="V19" s="40">
        <v>13</v>
      </c>
      <c r="W19" s="26">
        <v>9</v>
      </c>
      <c r="X19" s="26">
        <v>6</v>
      </c>
      <c r="Y19" s="26">
        <v>5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25">
      <c r="B20" s="37">
        <v>16</v>
      </c>
      <c r="C20" s="21"/>
      <c r="D20" s="9">
        <v>4.0227118958855561</v>
      </c>
      <c r="E20" s="9">
        <v>3.5964142807279518</v>
      </c>
      <c r="F20" s="9">
        <v>3.6925466355705092</v>
      </c>
      <c r="G20" s="9">
        <v>3.7211088023420524</v>
      </c>
      <c r="H20" s="9">
        <v>2.9769259134735551</v>
      </c>
      <c r="I20" s="24"/>
      <c r="J20" s="9">
        <v>3.8646177045896897</v>
      </c>
      <c r="K20" s="9">
        <v>3.8646177045896897</v>
      </c>
      <c r="L20" s="22">
        <v>3.8092675447825588</v>
      </c>
      <c r="M20" s="22">
        <v>3.9200009048652187</v>
      </c>
      <c r="N20" s="22">
        <v>2.8025749571963985</v>
      </c>
      <c r="O20" s="24"/>
      <c r="P20" s="21"/>
      <c r="Q20" s="21"/>
      <c r="R20" s="39">
        <v>25</v>
      </c>
      <c r="S20" s="39"/>
      <c r="T20" s="39">
        <v>89</v>
      </c>
      <c r="U20" s="39">
        <v>20</v>
      </c>
      <c r="V20" s="39">
        <v>10</v>
      </c>
      <c r="W20" s="26">
        <v>7</v>
      </c>
      <c r="X20" s="26">
        <v>5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25">
      <c r="B21" s="37">
        <v>17</v>
      </c>
      <c r="C21" s="21"/>
      <c r="D21" s="9">
        <v>4.2091057741617783</v>
      </c>
      <c r="E21" s="9">
        <v>3.7657515722336137</v>
      </c>
      <c r="F21" s="9">
        <v>3.8680029820258879</v>
      </c>
      <c r="G21" s="9">
        <v>3.898360246643974</v>
      </c>
      <c r="H21" s="9">
        <v>3.116031322380628</v>
      </c>
      <c r="I21" s="24"/>
      <c r="J21" s="9">
        <v>4.1061563111265453</v>
      </c>
      <c r="K21" s="9">
        <v>4.1061563111265453</v>
      </c>
      <c r="L21" s="22">
        <v>4.0473467663314695</v>
      </c>
      <c r="M21" s="22">
        <v>4.1650009614192962</v>
      </c>
      <c r="N21" s="22">
        <v>2.9777358920211743</v>
      </c>
      <c r="O21" s="24"/>
      <c r="P21" s="21"/>
      <c r="Q21" s="21"/>
      <c r="R21" s="39">
        <v>35</v>
      </c>
      <c r="S21" s="39"/>
      <c r="T21" s="39">
        <v>54</v>
      </c>
      <c r="U21" s="39">
        <v>18</v>
      </c>
      <c r="V21" s="39">
        <v>9</v>
      </c>
      <c r="W21" s="26">
        <v>7</v>
      </c>
      <c r="X21" s="26">
        <v>5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25">
      <c r="B22" s="37">
        <v>18</v>
      </c>
      <c r="C22" s="21"/>
      <c r="D22" s="9">
        <v>4.3953188689961147</v>
      </c>
      <c r="E22" s="9">
        <v>3.9349137528976987</v>
      </c>
      <c r="F22" s="9">
        <v>4.0432606690053321</v>
      </c>
      <c r="G22" s="9">
        <v>4.0754091066391718</v>
      </c>
      <c r="H22" s="9">
        <v>3.2550030006138564</v>
      </c>
      <c r="I22" s="24"/>
      <c r="J22" s="9">
        <v>4.3476949176634028</v>
      </c>
      <c r="K22" s="9">
        <v>4.3476949176634028</v>
      </c>
      <c r="L22" s="22">
        <v>4.2854259878803811</v>
      </c>
      <c r="M22" s="22">
        <v>4.4100010179733715</v>
      </c>
      <c r="N22" s="22">
        <v>3.1528968268459487</v>
      </c>
      <c r="O22" s="24"/>
      <c r="P22" s="21"/>
      <c r="Q22" s="21"/>
      <c r="R22" s="39">
        <v>50</v>
      </c>
      <c r="S22" s="39"/>
      <c r="T22" s="39">
        <v>40</v>
      </c>
      <c r="U22" s="39">
        <v>16</v>
      </c>
      <c r="V22" s="39">
        <v>9</v>
      </c>
      <c r="W22" s="26">
        <v>7</v>
      </c>
      <c r="X22" s="26">
        <v>5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.75" thickBot="1" x14ac:dyDescent="0.3">
      <c r="B23" s="37">
        <v>19</v>
      </c>
      <c r="C23" s="21"/>
      <c r="D23" s="9">
        <v>4.5817069205219267</v>
      </c>
      <c r="E23" s="9">
        <v>4.1042456277231292</v>
      </c>
      <c r="F23" s="9">
        <v>4.218715879879003</v>
      </c>
      <c r="G23" s="9">
        <v>4.2526597951817262</v>
      </c>
      <c r="H23" s="9">
        <v>3.3941042280056299</v>
      </c>
      <c r="I23" s="24"/>
      <c r="J23" s="9">
        <v>4.5892335242002549</v>
      </c>
      <c r="K23" s="9">
        <v>4.5892335242002549</v>
      </c>
      <c r="L23" s="22">
        <v>4.52350520942929</v>
      </c>
      <c r="M23" s="22">
        <v>4.6550010745274486</v>
      </c>
      <c r="N23" s="22">
        <v>3.3280577616707232</v>
      </c>
      <c r="O23" s="24"/>
      <c r="P23" s="21"/>
      <c r="Q23" s="21"/>
      <c r="R23" s="39">
        <v>75</v>
      </c>
      <c r="S23" s="39"/>
      <c r="T23" s="39">
        <v>33</v>
      </c>
      <c r="U23" s="39">
        <v>15</v>
      </c>
      <c r="V23" s="39">
        <v>8</v>
      </c>
      <c r="W23" s="26">
        <v>6</v>
      </c>
      <c r="X23" s="26">
        <v>5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.75" thickBot="1" x14ac:dyDescent="0.3">
      <c r="B24" s="37">
        <v>20</v>
      </c>
      <c r="C24" s="21"/>
      <c r="D24" s="9">
        <v>3.0897504661881157</v>
      </c>
      <c r="E24" s="9">
        <v>2.7691221514104707</v>
      </c>
      <c r="F24" s="9">
        <v>2.8506716585009491</v>
      </c>
      <c r="G24" s="9">
        <v>2.8726114943572529</v>
      </c>
      <c r="H24" s="9">
        <v>2.2760779229788706</v>
      </c>
      <c r="I24" s="24"/>
      <c r="J24" s="9">
        <v>3.0192325817106949</v>
      </c>
      <c r="K24" s="9">
        <v>3.0192325817106949</v>
      </c>
      <c r="L24" s="22">
        <v>2.9759902693613758</v>
      </c>
      <c r="M24" s="22">
        <v>3.0625007069259529</v>
      </c>
      <c r="N24" s="22">
        <v>2.1895116853096859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25">
      <c r="B25" s="37">
        <v>21</v>
      </c>
      <c r="C25" s="21"/>
      <c r="D25" s="9">
        <v>3.1915271959794493</v>
      </c>
      <c r="E25" s="9">
        <v>2.8625576855901635</v>
      </c>
      <c r="F25" s="9">
        <v>2.9481643733294156</v>
      </c>
      <c r="G25" s="9">
        <v>2.9711922634214543</v>
      </c>
      <c r="H25" s="9">
        <v>2.3518087337448876</v>
      </c>
      <c r="I25" s="24"/>
      <c r="J25" s="9">
        <v>3.1701942107962289</v>
      </c>
      <c r="K25" s="9">
        <v>3.1701942107962289</v>
      </c>
      <c r="L25" s="22">
        <v>3.1247897828294433</v>
      </c>
      <c r="M25" s="22">
        <v>3.2156257422722505</v>
      </c>
      <c r="N25" s="22">
        <v>2.298987269575171</v>
      </c>
      <c r="O25" s="24"/>
      <c r="P25" s="21"/>
      <c r="R25" s="39">
        <v>10</v>
      </c>
      <c r="S25" s="40"/>
      <c r="T25" s="40"/>
      <c r="U25" s="40">
        <v>60</v>
      </c>
      <c r="V25" s="40">
        <v>15</v>
      </c>
      <c r="W25" s="26">
        <v>10</v>
      </c>
      <c r="X25" s="26">
        <v>7</v>
      </c>
      <c r="Y25" s="26">
        <v>5</v>
      </c>
      <c r="Z25" s="26">
        <v>4</v>
      </c>
      <c r="AA25" s="26">
        <v>4</v>
      </c>
      <c r="AB25" s="26">
        <v>4</v>
      </c>
      <c r="AC25" s="26">
        <v>4</v>
      </c>
      <c r="AD25" s="26">
        <v>4</v>
      </c>
    </row>
    <row r="26" spans="2:30" x14ac:dyDescent="0.25">
      <c r="B26" s="37">
        <v>22</v>
      </c>
      <c r="C26" s="21"/>
      <c r="D26" s="9">
        <v>3.2939736480740827</v>
      </c>
      <c r="E26" s="9">
        <v>2.9566425305535189</v>
      </c>
      <c r="F26" s="9">
        <v>3.0464049691799668</v>
      </c>
      <c r="G26" s="9">
        <v>3.0705365974058161</v>
      </c>
      <c r="H26" s="9">
        <v>2.4280352447078206</v>
      </c>
      <c r="I26" s="24"/>
      <c r="J26" s="9">
        <v>3.3211558398817647</v>
      </c>
      <c r="K26" s="9">
        <v>3.3211558398817647</v>
      </c>
      <c r="L26" s="22">
        <v>3.2735892962975122</v>
      </c>
      <c r="M26" s="22">
        <v>3.3687507776185472</v>
      </c>
      <c r="N26" s="22">
        <v>2.4084628538406552</v>
      </c>
      <c r="O26" s="24"/>
      <c r="P26" s="21"/>
      <c r="R26" s="39">
        <v>25</v>
      </c>
      <c r="S26" s="39"/>
      <c r="T26" s="39">
        <v>131</v>
      </c>
      <c r="U26" s="39">
        <v>23</v>
      </c>
      <c r="V26" s="39">
        <v>11</v>
      </c>
      <c r="W26" s="26">
        <v>8</v>
      </c>
      <c r="X26" s="26">
        <v>6</v>
      </c>
      <c r="Y26" s="26">
        <v>5</v>
      </c>
      <c r="Z26" s="26">
        <v>4</v>
      </c>
      <c r="AA26" s="26">
        <v>4</v>
      </c>
      <c r="AB26" s="26">
        <v>4</v>
      </c>
      <c r="AC26" s="26">
        <v>4</v>
      </c>
      <c r="AD26" s="26">
        <v>4</v>
      </c>
    </row>
    <row r="27" spans="2:30" x14ac:dyDescent="0.25">
      <c r="B27" s="37">
        <v>23</v>
      </c>
      <c r="C27" s="21"/>
      <c r="D27" s="9">
        <v>3.5556114869967024</v>
      </c>
      <c r="E27" s="9">
        <v>3.1839349082594954</v>
      </c>
      <c r="F27" s="9">
        <v>3.2741151149188381</v>
      </c>
      <c r="G27" s="9">
        <v>3.2995607354777206</v>
      </c>
      <c r="H27" s="9">
        <v>2.6256487470961996</v>
      </c>
      <c r="I27" s="24"/>
      <c r="J27" s="9">
        <v>3.4721174689672991</v>
      </c>
      <c r="K27" s="9">
        <v>3.4721174689672991</v>
      </c>
      <c r="L27" s="22">
        <v>3.4223888097655815</v>
      </c>
      <c r="M27" s="22">
        <v>3.5218758129648449</v>
      </c>
      <c r="N27" s="22">
        <v>2.5179384381061389</v>
      </c>
      <c r="O27" s="24"/>
      <c r="P27" s="21"/>
      <c r="R27" s="39">
        <v>35</v>
      </c>
      <c r="S27" s="39"/>
      <c r="T27" s="39">
        <v>68</v>
      </c>
      <c r="U27" s="39">
        <v>20</v>
      </c>
      <c r="V27" s="39">
        <v>10</v>
      </c>
      <c r="W27" s="26">
        <v>8</v>
      </c>
      <c r="X27" s="26">
        <v>6</v>
      </c>
      <c r="Y27" s="26">
        <v>5</v>
      </c>
      <c r="Z27" s="26">
        <v>4</v>
      </c>
      <c r="AA27" s="26">
        <v>4</v>
      </c>
      <c r="AB27" s="26">
        <v>4</v>
      </c>
      <c r="AC27" s="26">
        <v>4</v>
      </c>
      <c r="AD27" s="26">
        <v>4</v>
      </c>
    </row>
    <row r="28" spans="2:30" x14ac:dyDescent="0.25">
      <c r="B28" s="37">
        <v>24</v>
      </c>
      <c r="C28" s="21"/>
      <c r="D28" s="9">
        <v>3.6647035822480665</v>
      </c>
      <c r="E28" s="9">
        <v>3.2835442881330317</v>
      </c>
      <c r="F28" s="9">
        <v>3.3776804073343158</v>
      </c>
      <c r="G28" s="9">
        <v>3.4042327829232266</v>
      </c>
      <c r="H28" s="9">
        <v>2.7069489577276293</v>
      </c>
      <c r="I28" s="24"/>
      <c r="J28" s="9">
        <v>3.6230790980528327</v>
      </c>
      <c r="K28" s="9">
        <v>3.6230790980528327</v>
      </c>
      <c r="L28" s="22">
        <v>3.5711883232336503</v>
      </c>
      <c r="M28" s="22">
        <v>3.6750008483111429</v>
      </c>
      <c r="N28" s="22">
        <v>2.6274140223716236</v>
      </c>
      <c r="O28" s="24"/>
      <c r="P28" s="21"/>
      <c r="R28" s="39">
        <v>50</v>
      </c>
      <c r="S28" s="39"/>
      <c r="T28" s="39">
        <v>48</v>
      </c>
      <c r="U28" s="39">
        <v>18</v>
      </c>
      <c r="V28" s="39">
        <v>10</v>
      </c>
      <c r="W28" s="26">
        <v>7</v>
      </c>
      <c r="X28" s="26">
        <v>5</v>
      </c>
      <c r="Y28" s="26">
        <v>4</v>
      </c>
      <c r="Z28" s="26">
        <v>4</v>
      </c>
      <c r="AA28" s="26">
        <v>4</v>
      </c>
      <c r="AB28" s="26">
        <v>4</v>
      </c>
      <c r="AC28" s="26">
        <v>4</v>
      </c>
      <c r="AD28" s="26">
        <v>4</v>
      </c>
    </row>
    <row r="29" spans="2:30" ht="15.75" thickBot="1" x14ac:dyDescent="0.3">
      <c r="B29" s="37">
        <v>25</v>
      </c>
      <c r="C29" s="21"/>
      <c r="D29" s="9">
        <v>3.7740178847491697</v>
      </c>
      <c r="E29" s="9">
        <v>3.3833691423590508</v>
      </c>
      <c r="F29" s="9">
        <v>3.4814946201462824</v>
      </c>
      <c r="G29" s="9">
        <v>3.5091590293782446</v>
      </c>
      <c r="H29" s="9">
        <v>2.7884136555991441</v>
      </c>
      <c r="I29" s="24"/>
      <c r="J29" s="9">
        <v>3.7740407271383685</v>
      </c>
      <c r="K29" s="9">
        <v>3.7740407271383685</v>
      </c>
      <c r="L29" s="22">
        <v>3.7199878367017196</v>
      </c>
      <c r="M29" s="22">
        <v>3.8281258836574406</v>
      </c>
      <c r="N29" s="22">
        <v>2.7368896066371073</v>
      </c>
      <c r="O29" s="24"/>
      <c r="P29" s="21"/>
      <c r="R29" s="39">
        <v>75</v>
      </c>
      <c r="S29" s="39"/>
      <c r="T29" s="39">
        <v>37</v>
      </c>
      <c r="U29" s="39">
        <v>16</v>
      </c>
      <c r="V29" s="39">
        <v>9</v>
      </c>
      <c r="W29" s="26">
        <v>7</v>
      </c>
      <c r="X29" s="26">
        <v>5</v>
      </c>
      <c r="Y29" s="26">
        <v>4</v>
      </c>
      <c r="Z29" s="26">
        <v>4</v>
      </c>
      <c r="AA29" s="26">
        <v>4</v>
      </c>
      <c r="AB29" s="26">
        <v>4</v>
      </c>
      <c r="AC29" s="26">
        <v>4</v>
      </c>
      <c r="AD29" s="26">
        <v>4</v>
      </c>
    </row>
    <row r="30" spans="2:30" ht="15.75" thickBot="1" x14ac:dyDescent="0.3">
      <c r="B30" s="37">
        <v>26</v>
      </c>
      <c r="C30" s="21"/>
      <c r="D30" s="9">
        <v>4.0848418817298509</v>
      </c>
      <c r="E30" s="9">
        <v>3.6517668026062404</v>
      </c>
      <c r="F30" s="9">
        <v>3.7490915725519018</v>
      </c>
      <c r="G30" s="9">
        <v>3.7781265886619271</v>
      </c>
      <c r="H30" s="9">
        <v>3.0235416930281982</v>
      </c>
      <c r="I30" s="24"/>
      <c r="J30" s="9">
        <v>3.9250023562239043</v>
      </c>
      <c r="K30" s="9">
        <v>3.9250023562239043</v>
      </c>
      <c r="L30" s="22">
        <v>3.8687873501697876</v>
      </c>
      <c r="M30" s="22">
        <v>3.9812509190037391</v>
      </c>
      <c r="N30" s="22">
        <v>2.846365190902592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25">
      <c r="B31" s="37">
        <v>27</v>
      </c>
      <c r="C31" s="21"/>
      <c r="D31" s="9">
        <v>4.2017518132607732</v>
      </c>
      <c r="E31" s="9">
        <v>3.7579253357775406</v>
      </c>
      <c r="F31" s="9">
        <v>3.8590350442858647</v>
      </c>
      <c r="G31" s="9">
        <v>3.8891886765935952</v>
      </c>
      <c r="H31" s="9">
        <v>3.1108020501643017</v>
      </c>
      <c r="I31" s="24"/>
      <c r="J31" s="9">
        <v>4.0759639853094374</v>
      </c>
      <c r="K31" s="9">
        <v>4.0759639853094374</v>
      </c>
      <c r="L31" s="22">
        <v>4.0175868636378569</v>
      </c>
      <c r="M31" s="22">
        <v>4.1343759543500358</v>
      </c>
      <c r="N31" s="22">
        <v>2.9558407751680758</v>
      </c>
      <c r="O31" s="24"/>
      <c r="P31" s="21"/>
      <c r="R31" s="39">
        <v>10</v>
      </c>
      <c r="S31" s="40"/>
      <c r="T31" s="40">
        <v>349</v>
      </c>
      <c r="U31" s="40">
        <v>49</v>
      </c>
      <c r="V31" s="40">
        <v>14</v>
      </c>
      <c r="W31" s="26">
        <v>9</v>
      </c>
      <c r="X31" s="26">
        <v>6</v>
      </c>
      <c r="Y31" s="26">
        <v>5</v>
      </c>
      <c r="Z31" s="26">
        <v>4</v>
      </c>
      <c r="AA31" s="26">
        <v>4</v>
      </c>
      <c r="AB31" s="26">
        <v>4</v>
      </c>
      <c r="AC31" s="26">
        <v>4</v>
      </c>
      <c r="AD31" s="26">
        <v>4</v>
      </c>
    </row>
    <row r="32" spans="2:30" x14ac:dyDescent="0.25">
      <c r="B32" s="37">
        <v>28</v>
      </c>
      <c r="C32" s="21"/>
      <c r="D32" s="9">
        <v>4.318629566585833</v>
      </c>
      <c r="E32" s="9">
        <v>3.864052729672653</v>
      </c>
      <c r="F32" s="9">
        <v>3.9689437606233748</v>
      </c>
      <c r="G32" s="9">
        <v>4.0002153685401804</v>
      </c>
      <c r="H32" s="9">
        <v>3.198038618786597</v>
      </c>
      <c r="I32" s="24"/>
      <c r="J32" s="9">
        <v>4.2269256143949718</v>
      </c>
      <c r="K32" s="9">
        <v>4.2269256143949718</v>
      </c>
      <c r="L32" s="22">
        <v>4.1663863771059235</v>
      </c>
      <c r="M32" s="22">
        <v>4.2875009896963334</v>
      </c>
      <c r="N32" s="22">
        <v>3.06531635943356</v>
      </c>
      <c r="O32" s="24"/>
      <c r="P32" s="21"/>
      <c r="R32" s="39">
        <v>25</v>
      </c>
      <c r="S32" s="39"/>
      <c r="T32" s="39">
        <v>102</v>
      </c>
      <c r="U32" s="39">
        <v>22</v>
      </c>
      <c r="V32" s="39">
        <v>10</v>
      </c>
      <c r="W32" s="26">
        <v>8</v>
      </c>
      <c r="X32" s="26">
        <v>6</v>
      </c>
      <c r="Y32" s="26">
        <v>4</v>
      </c>
      <c r="Z32" s="26">
        <v>4</v>
      </c>
      <c r="AA32" s="26">
        <v>4</v>
      </c>
      <c r="AB32" s="26">
        <v>4</v>
      </c>
      <c r="AC32" s="26">
        <v>4</v>
      </c>
      <c r="AD32" s="26">
        <v>4</v>
      </c>
    </row>
    <row r="33" spans="2:30" x14ac:dyDescent="0.25">
      <c r="B33" s="37">
        <v>29</v>
      </c>
      <c r="C33" s="21"/>
      <c r="D33" s="9">
        <v>4.4358275324461784</v>
      </c>
      <c r="E33" s="9">
        <v>3.9704905625573743</v>
      </c>
      <c r="F33" s="9">
        <v>4.0792103407899436</v>
      </c>
      <c r="G33" s="9">
        <v>4.1116074512322447</v>
      </c>
      <c r="H33" s="9">
        <v>3.2855122033405197</v>
      </c>
      <c r="I33" s="24"/>
      <c r="J33" s="9">
        <v>4.3778872434805098</v>
      </c>
      <c r="K33" s="9">
        <v>4.3778872434805098</v>
      </c>
      <c r="L33" s="22">
        <v>4.3151858905739937</v>
      </c>
      <c r="M33" s="22">
        <v>4.4406260250426319</v>
      </c>
      <c r="N33" s="22">
        <v>3.1747919436990437</v>
      </c>
      <c r="O33" s="24"/>
      <c r="P33" s="21"/>
      <c r="R33" s="39">
        <v>35</v>
      </c>
      <c r="S33" s="39"/>
      <c r="T33" s="39">
        <v>59</v>
      </c>
      <c r="U33" s="39">
        <v>19</v>
      </c>
      <c r="V33" s="39">
        <v>10</v>
      </c>
      <c r="W33" s="26">
        <v>7</v>
      </c>
      <c r="X33" s="26">
        <v>5</v>
      </c>
      <c r="Y33" s="26">
        <v>4</v>
      </c>
      <c r="Z33" s="26">
        <v>4</v>
      </c>
      <c r="AA33" s="26">
        <v>4</v>
      </c>
      <c r="AB33" s="26">
        <v>4</v>
      </c>
      <c r="AC33" s="26">
        <v>4</v>
      </c>
      <c r="AD33" s="26">
        <v>4</v>
      </c>
    </row>
    <row r="34" spans="2:30" x14ac:dyDescent="0.25">
      <c r="B34" s="37">
        <v>30</v>
      </c>
      <c r="C34" s="21"/>
      <c r="D34" s="9">
        <v>4.5532112689978437</v>
      </c>
      <c r="E34" s="9">
        <v>4.0771085073719018</v>
      </c>
      <c r="F34" s="9">
        <v>4.1896849212122547</v>
      </c>
      <c r="G34" s="9">
        <v>4.2232119382268953</v>
      </c>
      <c r="H34" s="9">
        <v>3.3731233019227953</v>
      </c>
      <c r="I34" s="24"/>
      <c r="J34" s="9">
        <v>4.5288488725660416</v>
      </c>
      <c r="K34" s="9">
        <v>4.5288488725660416</v>
      </c>
      <c r="L34" s="22">
        <v>4.4639854040420639</v>
      </c>
      <c r="M34" s="22">
        <v>4.5937510603889304</v>
      </c>
      <c r="N34" s="22">
        <v>3.2842675279645293</v>
      </c>
      <c r="O34" s="24"/>
      <c r="P34" s="21"/>
      <c r="R34" s="39">
        <v>50</v>
      </c>
      <c r="S34" s="39"/>
      <c r="T34" s="39">
        <v>43</v>
      </c>
      <c r="U34" s="39">
        <v>17</v>
      </c>
      <c r="V34" s="39">
        <v>9</v>
      </c>
      <c r="W34" s="26">
        <v>7</v>
      </c>
      <c r="X34" s="26">
        <v>5</v>
      </c>
      <c r="Y34" s="26">
        <v>4</v>
      </c>
      <c r="Z34" s="26">
        <v>4</v>
      </c>
      <c r="AA34" s="26">
        <v>4</v>
      </c>
      <c r="AB34" s="26">
        <v>4</v>
      </c>
      <c r="AC34" s="26">
        <v>4</v>
      </c>
      <c r="AD34" s="26">
        <v>4</v>
      </c>
    </row>
    <row r="35" spans="2:30" ht="15.75" thickBot="1" x14ac:dyDescent="0.3">
      <c r="B35" s="37">
        <v>31</v>
      </c>
      <c r="C35" s="21"/>
      <c r="D35" s="9">
        <v>4.6701767786106778</v>
      </c>
      <c r="E35" s="9">
        <v>4.1833210825814922</v>
      </c>
      <c r="F35" s="9">
        <v>4.2996944055121515</v>
      </c>
      <c r="G35" s="9">
        <v>4.3343417202696548</v>
      </c>
      <c r="H35" s="9">
        <v>3.4604248926708676</v>
      </c>
      <c r="I35" s="24"/>
      <c r="J35" s="9">
        <v>4.6798105016515779</v>
      </c>
      <c r="K35" s="9">
        <v>4.6798105016515779</v>
      </c>
      <c r="L35" s="22">
        <v>4.6127849175101332</v>
      </c>
      <c r="M35" s="22">
        <v>4.7468760957352272</v>
      </c>
      <c r="N35" s="22">
        <v>3.3937431122300135</v>
      </c>
      <c r="O35" s="24"/>
      <c r="P35" s="21"/>
      <c r="R35" s="39">
        <v>75</v>
      </c>
      <c r="S35" s="39"/>
      <c r="T35" s="39">
        <v>35</v>
      </c>
      <c r="U35" s="39">
        <v>16</v>
      </c>
      <c r="V35" s="39">
        <v>9</v>
      </c>
      <c r="W35" s="26">
        <v>7</v>
      </c>
      <c r="X35" s="26">
        <v>5</v>
      </c>
      <c r="Y35" s="26">
        <v>4</v>
      </c>
      <c r="Z35" s="26">
        <v>4</v>
      </c>
      <c r="AA35" s="26">
        <v>4</v>
      </c>
      <c r="AB35" s="26">
        <v>4</v>
      </c>
      <c r="AC35" s="26">
        <v>4</v>
      </c>
      <c r="AD35" s="26">
        <v>4</v>
      </c>
    </row>
    <row r="36" spans="2:30" ht="15.75" thickBot="1" x14ac:dyDescent="0.3">
      <c r="B36" s="37">
        <v>32</v>
      </c>
      <c r="C36" s="21"/>
      <c r="D36" s="9">
        <v>5.7200083737493914</v>
      </c>
      <c r="E36" s="9">
        <v>5.0701965795553319</v>
      </c>
      <c r="F36" s="9">
        <v>5.1685378193248948</v>
      </c>
      <c r="G36" s="9">
        <v>5.2055474647916222</v>
      </c>
      <c r="H36" s="9">
        <v>4.2590467081899428</v>
      </c>
      <c r="I36" s="24"/>
      <c r="J36" s="9">
        <v>4.8307721307371123</v>
      </c>
      <c r="K36" s="9">
        <v>4.8307721307371123</v>
      </c>
      <c r="L36" s="22">
        <v>4.7615844309782016</v>
      </c>
      <c r="M36" s="22">
        <v>4.9000011310815221</v>
      </c>
      <c r="N36" s="22">
        <v>3.5032186964954972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25">
      <c r="B37" s="37">
        <v>33</v>
      </c>
      <c r="C37" s="21"/>
      <c r="D37" s="9">
        <v>5.8654777393825865</v>
      </c>
      <c r="E37" s="9">
        <v>5.2001765023261521</v>
      </c>
      <c r="F37" s="9">
        <v>5.3015403089609885</v>
      </c>
      <c r="G37" s="9">
        <v>5.3396942051439744</v>
      </c>
      <c r="H37" s="9">
        <v>4.3680973623068446</v>
      </c>
      <c r="I37" s="24"/>
      <c r="J37" s="9">
        <v>4.981733759822645</v>
      </c>
      <c r="K37" s="9">
        <v>4.981733759822645</v>
      </c>
      <c r="L37" s="22">
        <v>4.9103839444462682</v>
      </c>
      <c r="M37" s="22">
        <v>5.0531261664278215</v>
      </c>
      <c r="N37" s="22">
        <v>3.6126942807609819</v>
      </c>
      <c r="O37" s="24"/>
      <c r="P37" s="21"/>
      <c r="R37" s="39">
        <v>10</v>
      </c>
      <c r="S37" s="40"/>
      <c r="T37" s="40">
        <v>306</v>
      </c>
      <c r="U37" s="40"/>
      <c r="V37" s="40">
        <v>21</v>
      </c>
      <c r="W37" s="26">
        <v>13</v>
      </c>
      <c r="X37" s="26">
        <v>8</v>
      </c>
      <c r="Y37" s="26">
        <v>6</v>
      </c>
      <c r="Z37" s="26">
        <v>5</v>
      </c>
      <c r="AA37" s="26">
        <v>4</v>
      </c>
      <c r="AB37" s="26">
        <v>4</v>
      </c>
      <c r="AC37" s="26">
        <v>4</v>
      </c>
      <c r="AD37" s="26">
        <v>4</v>
      </c>
    </row>
    <row r="38" spans="2:30" x14ac:dyDescent="0.25">
      <c r="B38" s="37">
        <v>34</v>
      </c>
      <c r="D38" s="9">
        <v>6.0122264802816661</v>
      </c>
      <c r="E38" s="9">
        <v>5.3313965716587779</v>
      </c>
      <c r="F38" s="9">
        <v>5.4359692607168872</v>
      </c>
      <c r="G38" s="9">
        <v>5.4752971603657041</v>
      </c>
      <c r="H38" s="9">
        <v>4.4780949084061428</v>
      </c>
      <c r="I38" s="24"/>
      <c r="J38" s="9">
        <v>5.1326953889081812</v>
      </c>
      <c r="K38" s="9">
        <v>5.1326953889081812</v>
      </c>
      <c r="L38" s="22">
        <v>5.0591834579143384</v>
      </c>
      <c r="M38" s="22">
        <v>5.2062512017741183</v>
      </c>
      <c r="N38" s="22">
        <v>3.7221698650264661</v>
      </c>
      <c r="O38" s="24"/>
      <c r="R38" s="39">
        <v>25</v>
      </c>
      <c r="S38" s="39"/>
      <c r="T38" s="39"/>
      <c r="U38" s="39">
        <v>35</v>
      </c>
      <c r="V38" s="39">
        <v>13</v>
      </c>
      <c r="W38" s="26">
        <v>10</v>
      </c>
      <c r="X38" s="26">
        <v>7</v>
      </c>
      <c r="Y38" s="26">
        <v>5</v>
      </c>
      <c r="Z38" s="26">
        <v>4</v>
      </c>
      <c r="AA38" s="26">
        <v>4</v>
      </c>
      <c r="AB38" s="26">
        <v>4</v>
      </c>
      <c r="AC38" s="26">
        <v>4</v>
      </c>
      <c r="AD38" s="26">
        <v>4</v>
      </c>
    </row>
    <row r="39" spans="2:30" x14ac:dyDescent="0.25">
      <c r="B39" s="37">
        <v>35</v>
      </c>
      <c r="D39" s="9">
        <v>6.1590428744853902</v>
      </c>
      <c r="E39" s="9">
        <v>5.4626822250825615</v>
      </c>
      <c r="F39" s="9">
        <v>5.570474388517674</v>
      </c>
      <c r="G39" s="9">
        <v>5.6109779375290936</v>
      </c>
      <c r="H39" s="9">
        <v>4.5881425455768969</v>
      </c>
      <c r="I39" s="24"/>
      <c r="J39" s="9">
        <v>5.2836570179937201</v>
      </c>
      <c r="K39" s="9">
        <v>5.2836570179937201</v>
      </c>
      <c r="L39" s="22">
        <v>5.207982971382406</v>
      </c>
      <c r="M39" s="22">
        <v>5.3593762371204159</v>
      </c>
      <c r="N39" s="22">
        <v>3.8316454492919498</v>
      </c>
      <c r="O39" s="24"/>
      <c r="R39" s="39">
        <v>35</v>
      </c>
      <c r="S39" s="39"/>
      <c r="T39" s="39">
        <v>198</v>
      </c>
      <c r="U39" s="39">
        <v>27</v>
      </c>
      <c r="V39" s="39">
        <v>12</v>
      </c>
      <c r="W39" s="26">
        <v>9</v>
      </c>
      <c r="X39" s="26">
        <v>7</v>
      </c>
      <c r="Y39" s="26">
        <v>5</v>
      </c>
      <c r="Z39" s="26">
        <v>4</v>
      </c>
      <c r="AA39" s="26">
        <v>4</v>
      </c>
      <c r="AB39" s="26">
        <v>4</v>
      </c>
      <c r="AC39" s="26">
        <v>4</v>
      </c>
      <c r="AD39" s="26">
        <v>4</v>
      </c>
    </row>
    <row r="40" spans="2:30" x14ac:dyDescent="0.25">
      <c r="B40" s="37">
        <v>36</v>
      </c>
      <c r="D40" s="9">
        <v>6.3045132418573226</v>
      </c>
      <c r="E40" s="9">
        <v>5.592663145923142</v>
      </c>
      <c r="F40" s="9">
        <v>5.7034803585897533</v>
      </c>
      <c r="G40" s="9">
        <v>5.7451284115323249</v>
      </c>
      <c r="H40" s="9">
        <v>4.6971940023818162</v>
      </c>
      <c r="I40" s="24"/>
      <c r="J40" s="9">
        <v>5.434618647079251</v>
      </c>
      <c r="K40" s="9">
        <v>5.434618647079251</v>
      </c>
      <c r="L40" s="22">
        <v>5.3567824848504744</v>
      </c>
      <c r="M40" s="22">
        <v>5.5125012724667117</v>
      </c>
      <c r="N40" s="22">
        <v>3.9411210335574354</v>
      </c>
      <c r="O40" s="24"/>
      <c r="R40" s="39">
        <v>50</v>
      </c>
      <c r="S40" s="39"/>
      <c r="T40" s="39">
        <v>83</v>
      </c>
      <c r="U40" s="39">
        <v>23</v>
      </c>
      <c r="V40" s="39">
        <v>11</v>
      </c>
      <c r="W40" s="26">
        <v>9</v>
      </c>
      <c r="X40" s="26">
        <v>6</v>
      </c>
      <c r="Y40" s="26">
        <v>5</v>
      </c>
      <c r="Z40" s="26">
        <v>4</v>
      </c>
      <c r="AA40" s="26">
        <v>4</v>
      </c>
      <c r="AB40" s="26">
        <v>4</v>
      </c>
      <c r="AC40" s="26">
        <v>4</v>
      </c>
      <c r="AD40" s="26">
        <v>4</v>
      </c>
    </row>
    <row r="41" spans="2:30" x14ac:dyDescent="0.25">
      <c r="B41" s="37">
        <v>37</v>
      </c>
      <c r="D41" s="9">
        <v>6.4515526686096374</v>
      </c>
      <c r="E41" s="9">
        <v>5.7241649919431845</v>
      </c>
      <c r="F41" s="9">
        <v>5.8382354982596114</v>
      </c>
      <c r="G41" s="9">
        <v>5.8810645180774772</v>
      </c>
      <c r="H41" s="9">
        <v>4.807406746000475</v>
      </c>
      <c r="I41" s="24"/>
      <c r="J41" s="9">
        <v>5.5855802761647881</v>
      </c>
      <c r="K41" s="9">
        <v>5.5855802761647881</v>
      </c>
      <c r="L41" s="22">
        <v>5.5055819983185454</v>
      </c>
      <c r="M41" s="22">
        <v>5.6656263078130102</v>
      </c>
      <c r="N41" s="22">
        <v>4.0505966178229205</v>
      </c>
      <c r="O41" s="24"/>
      <c r="R41" s="39">
        <v>75</v>
      </c>
      <c r="S41" s="39"/>
      <c r="T41" s="39">
        <v>54</v>
      </c>
      <c r="U41" s="39">
        <v>20</v>
      </c>
      <c r="V41" s="39">
        <v>11</v>
      </c>
      <c r="W41" s="26">
        <v>8</v>
      </c>
      <c r="X41" s="26">
        <v>6</v>
      </c>
      <c r="Y41" s="26">
        <v>5</v>
      </c>
      <c r="Z41" s="26">
        <v>4</v>
      </c>
      <c r="AA41" s="26">
        <v>4</v>
      </c>
      <c r="AB41" s="26">
        <v>4</v>
      </c>
      <c r="AC41" s="26">
        <v>4</v>
      </c>
      <c r="AD41" s="26">
        <v>4</v>
      </c>
    </row>
    <row r="42" spans="2:30" x14ac:dyDescent="0.25">
      <c r="B42" s="37">
        <v>38</v>
      </c>
      <c r="D42" s="9">
        <v>6.597475578848945</v>
      </c>
      <c r="E42" s="9">
        <v>5.8545845708674333</v>
      </c>
      <c r="F42" s="9">
        <v>5.9717471702350355</v>
      </c>
      <c r="G42" s="9">
        <v>6.0157313290094381</v>
      </c>
      <c r="H42" s="9">
        <v>4.9167931694531823</v>
      </c>
      <c r="I42" s="24"/>
      <c r="J42" s="9">
        <v>5.7365419052503244</v>
      </c>
      <c r="K42" s="9">
        <v>5.7365419052503244</v>
      </c>
      <c r="L42" s="22">
        <v>5.6543815117866121</v>
      </c>
      <c r="M42" s="22">
        <v>5.8187513431593096</v>
      </c>
      <c r="N42" s="22">
        <v>4.1600722020884033</v>
      </c>
      <c r="O42" s="24"/>
    </row>
    <row r="43" spans="2:30" x14ac:dyDescent="0.25">
      <c r="B43" s="37">
        <v>39</v>
      </c>
      <c r="D43" s="9">
        <v>6.7442799582499271</v>
      </c>
      <c r="E43" s="9">
        <v>5.9858585681366332</v>
      </c>
      <c r="F43" s="9">
        <v>6.1062417583707989</v>
      </c>
      <c r="G43" s="9">
        <v>6.1514015665078023</v>
      </c>
      <c r="H43" s="9">
        <v>5.026831990282477</v>
      </c>
      <c r="I43" s="24"/>
      <c r="J43" s="9">
        <v>5.8875035343358553</v>
      </c>
      <c r="K43" s="9">
        <v>5.8875035343358553</v>
      </c>
      <c r="L43" s="22">
        <v>5.8031810252546832</v>
      </c>
      <c r="M43" s="22">
        <v>5.9718763785056082</v>
      </c>
      <c r="N43" s="22">
        <v>4.2695477863538871</v>
      </c>
      <c r="O43" s="24"/>
    </row>
    <row r="44" spans="2:30" x14ac:dyDescent="0.25">
      <c r="B44" s="37">
        <v>40</v>
      </c>
      <c r="D44" s="9">
        <v>6.8900826707035394</v>
      </c>
      <c r="E44" s="9">
        <v>6.1161616221912931</v>
      </c>
      <c r="F44" s="9">
        <v>6.2396208064768963</v>
      </c>
      <c r="G44" s="9">
        <v>6.2859330948140855</v>
      </c>
      <c r="H44" s="9">
        <v>5.1361294903369199</v>
      </c>
      <c r="I44" s="24"/>
      <c r="J44" s="9">
        <v>6.0384651634213888</v>
      </c>
      <c r="K44" s="9">
        <v>6.0384651634213888</v>
      </c>
      <c r="L44" s="22">
        <v>5.9519805387227507</v>
      </c>
      <c r="M44" s="22">
        <v>6.1250014138519058</v>
      </c>
      <c r="N44" s="22">
        <v>4.3790233706193709</v>
      </c>
      <c r="O44" s="24"/>
    </row>
    <row r="45" spans="2:30" x14ac:dyDescent="0.25">
      <c r="B45" s="37">
        <v>41</v>
      </c>
      <c r="D45" s="9">
        <v>7.0362975981493401</v>
      </c>
      <c r="E45" s="9">
        <v>6.2468642314031335</v>
      </c>
      <c r="F45" s="9">
        <v>6.3734598201117807</v>
      </c>
      <c r="G45" s="9">
        <v>6.4209342108149707</v>
      </c>
      <c r="H45" s="9">
        <v>5.245732089659974</v>
      </c>
      <c r="I45" s="24"/>
      <c r="J45" s="9">
        <v>6.1894267925069242</v>
      </c>
      <c r="K45" s="9">
        <v>6.1894267925069242</v>
      </c>
      <c r="L45" s="22">
        <v>6.1007800521908182</v>
      </c>
      <c r="M45" s="22">
        <v>6.2781264491982007</v>
      </c>
      <c r="N45" s="22">
        <v>4.4884989548848582</v>
      </c>
      <c r="O45" s="24"/>
    </row>
    <row r="46" spans="2:30" x14ac:dyDescent="0.25">
      <c r="B46" s="37">
        <v>42</v>
      </c>
      <c r="D46" s="9">
        <v>7.1827938161490588</v>
      </c>
      <c r="E46" s="9">
        <v>6.3778394843377422</v>
      </c>
      <c r="F46" s="9">
        <v>6.5076128852562309</v>
      </c>
      <c r="G46" s="9">
        <v>6.5562559619125533</v>
      </c>
      <c r="H46" s="9">
        <v>5.3555428901012849</v>
      </c>
      <c r="I46" s="24"/>
      <c r="J46" s="9">
        <v>6.3403884215924577</v>
      </c>
      <c r="K46" s="9">
        <v>6.3403884215924577</v>
      </c>
      <c r="L46" s="22">
        <v>6.2495795656588866</v>
      </c>
      <c r="M46" s="22">
        <v>6.4312514845444992</v>
      </c>
      <c r="N46" s="22">
        <v>4.5979745391503402</v>
      </c>
      <c r="O46" s="24"/>
    </row>
    <row r="47" spans="2:30" x14ac:dyDescent="0.25">
      <c r="B47" s="37">
        <v>43</v>
      </c>
      <c r="D47" s="9">
        <v>7.3289327543567158</v>
      </c>
      <c r="E47" s="9">
        <v>6.5084684037994558</v>
      </c>
      <c r="F47" s="9">
        <v>6.6413684034636287</v>
      </c>
      <c r="G47" s="9">
        <v>6.6911719365891651</v>
      </c>
      <c r="H47" s="9">
        <v>5.4650892822206547</v>
      </c>
      <c r="I47" s="24"/>
      <c r="J47" s="9">
        <v>6.4913500506779922</v>
      </c>
      <c r="K47" s="9">
        <v>6.4913500506779922</v>
      </c>
      <c r="L47" s="22">
        <v>6.3983790791269568</v>
      </c>
      <c r="M47" s="22">
        <v>6.584376519890796</v>
      </c>
      <c r="N47" s="22">
        <v>4.7074501234158257</v>
      </c>
      <c r="O47" s="24"/>
    </row>
    <row r="48" spans="2:30" x14ac:dyDescent="0.25">
      <c r="B48" s="37">
        <v>44</v>
      </c>
      <c r="D48" s="9">
        <v>7.4752658043009106</v>
      </c>
      <c r="E48" s="9">
        <v>6.6392854582318455</v>
      </c>
      <c r="F48" s="9">
        <v>6.7753407877183713</v>
      </c>
      <c r="G48" s="9">
        <v>6.8263093351811479</v>
      </c>
      <c r="H48" s="9">
        <v>5.5747793531899399</v>
      </c>
      <c r="I48" s="24"/>
      <c r="J48" s="9">
        <v>6.6423116797635293</v>
      </c>
      <c r="K48" s="9">
        <v>6.6423116797635293</v>
      </c>
      <c r="L48" s="22">
        <v>6.5471785925950243</v>
      </c>
      <c r="M48" s="22">
        <v>6.7375015552370945</v>
      </c>
      <c r="N48" s="22">
        <v>4.8169257076813103</v>
      </c>
      <c r="O48" s="24"/>
    </row>
    <row r="49" spans="2:15" x14ac:dyDescent="0.25">
      <c r="B49" s="37">
        <v>45</v>
      </c>
      <c r="D49" s="9">
        <v>7.6219840825435021</v>
      </c>
      <c r="E49" s="9">
        <v>6.7704758952057507</v>
      </c>
      <c r="F49" s="9">
        <v>6.9097429875060179</v>
      </c>
      <c r="G49" s="9">
        <v>6.9618855384346139</v>
      </c>
      <c r="H49" s="9">
        <v>5.6847545490449356</v>
      </c>
      <c r="I49" s="24"/>
      <c r="J49" s="9">
        <v>6.793273308849062</v>
      </c>
      <c r="K49" s="9">
        <v>6.793273308849062</v>
      </c>
      <c r="L49" s="22">
        <v>6.695978106063091</v>
      </c>
      <c r="M49" s="22">
        <v>6.8906265905833886</v>
      </c>
      <c r="N49" s="22">
        <v>4.9264012919467923</v>
      </c>
      <c r="O49" s="24"/>
    </row>
    <row r="50" spans="2:15" x14ac:dyDescent="0.25">
      <c r="B50" s="37">
        <v>46</v>
      </c>
      <c r="D50" s="9">
        <v>7.7681870082125517</v>
      </c>
      <c r="E50" s="9">
        <v>6.9011667722422105</v>
      </c>
      <c r="F50" s="9">
        <v>7.043571439902391</v>
      </c>
      <c r="G50" s="9">
        <v>7.0968760931969879</v>
      </c>
      <c r="H50" s="9">
        <v>5.7943483448907083</v>
      </c>
      <c r="I50" s="24"/>
      <c r="J50" s="9">
        <v>6.9442349379345982</v>
      </c>
      <c r="K50" s="9">
        <v>6.9442349379345982</v>
      </c>
      <c r="L50" s="22">
        <v>6.8447776195311629</v>
      </c>
      <c r="M50" s="22">
        <v>7.0437516259296888</v>
      </c>
      <c r="N50" s="22">
        <v>5.0358768762122779</v>
      </c>
      <c r="O50" s="24"/>
    </row>
    <row r="51" spans="2:15" x14ac:dyDescent="0.25">
      <c r="B51" s="37">
        <v>47</v>
      </c>
      <c r="D51" s="9">
        <v>7.9142021594470418</v>
      </c>
      <c r="E51" s="9">
        <v>7.031675612877561</v>
      </c>
      <c r="F51" s="9">
        <v>7.1771911589558508</v>
      </c>
      <c r="G51" s="9">
        <v>7.2316536099633204</v>
      </c>
      <c r="H51" s="9">
        <v>5.9038031825833972</v>
      </c>
      <c r="I51" s="24"/>
      <c r="J51" s="9">
        <v>7.0951965670201345</v>
      </c>
      <c r="K51" s="9">
        <v>7.0951965670201345</v>
      </c>
      <c r="L51" s="22">
        <v>6.9935771329992331</v>
      </c>
      <c r="M51" s="22">
        <v>7.1968766612759874</v>
      </c>
      <c r="N51" s="22">
        <v>5.1453524604777607</v>
      </c>
      <c r="O51" s="24"/>
    </row>
    <row r="52" spans="2:15" x14ac:dyDescent="0.25">
      <c r="B52" s="37">
        <v>48</v>
      </c>
      <c r="D52" s="9">
        <v>8.0612140718305501</v>
      </c>
      <c r="E52" s="9">
        <v>7.1631505896791685</v>
      </c>
      <c r="F52" s="9">
        <v>7.3119220968069536</v>
      </c>
      <c r="G52" s="9">
        <v>7.3675655146897219</v>
      </c>
      <c r="H52" s="9">
        <v>6.013995743003699</v>
      </c>
      <c r="I52" s="24"/>
      <c r="J52" s="9">
        <v>7.2461581961056654</v>
      </c>
      <c r="K52" s="9">
        <v>7.2461581961056654</v>
      </c>
      <c r="L52" s="22">
        <v>7.1423766464673006</v>
      </c>
      <c r="M52" s="22">
        <v>7.350001696622285</v>
      </c>
      <c r="N52" s="22">
        <v>5.2548280447432472</v>
      </c>
      <c r="O52" s="24"/>
    </row>
    <row r="53" spans="2:15" x14ac:dyDescent="0.25">
      <c r="B53" s="37">
        <v>49</v>
      </c>
      <c r="D53" s="9">
        <v>8.2066518990101258</v>
      </c>
      <c r="E53" s="9">
        <v>7.2930997719840551</v>
      </c>
      <c r="F53" s="9">
        <v>7.4448994587037554</v>
      </c>
      <c r="G53" s="9">
        <v>7.5016873805176729</v>
      </c>
      <c r="H53" s="9">
        <v>6.1230233284697464</v>
      </c>
      <c r="I53" s="24"/>
      <c r="J53" s="9">
        <v>7.3971198251912043</v>
      </c>
      <c r="K53" s="9">
        <v>7.3971198251912043</v>
      </c>
      <c r="L53" s="22">
        <v>7.291176159935369</v>
      </c>
      <c r="M53" s="22">
        <v>7.5031267319685853</v>
      </c>
      <c r="N53" s="22">
        <v>5.3643036290087291</v>
      </c>
      <c r="O53" s="24"/>
    </row>
    <row r="54" spans="2:15" x14ac:dyDescent="0.25">
      <c r="B54" s="37">
        <v>50</v>
      </c>
      <c r="D54" s="9">
        <v>8.353430472183204</v>
      </c>
      <c r="E54" s="9">
        <v>7.4243485098717326</v>
      </c>
      <c r="F54" s="9">
        <v>7.5793713258301922</v>
      </c>
      <c r="G54" s="9">
        <v>7.6373348970067196</v>
      </c>
      <c r="H54" s="9">
        <v>6.2330432212815632</v>
      </c>
      <c r="I54" s="24"/>
      <c r="J54" s="9">
        <v>7.5480814542767369</v>
      </c>
      <c r="K54" s="9">
        <v>7.5480814542767369</v>
      </c>
      <c r="L54" s="22">
        <v>7.4399756734034375</v>
      </c>
      <c r="M54" s="22">
        <v>7.6562517673148811</v>
      </c>
      <c r="N54" s="22">
        <v>5.4737792132742138</v>
      </c>
      <c r="O54" s="24"/>
    </row>
    <row r="55" spans="2:15" x14ac:dyDescent="0.25">
      <c r="B55" s="37">
        <v>51</v>
      </c>
      <c r="D55" s="9">
        <v>8.4995520825260407</v>
      </c>
      <c r="E55" s="9">
        <v>7.5549604205866174</v>
      </c>
      <c r="F55" s="9">
        <v>7.7131115698836812</v>
      </c>
      <c r="G55" s="9">
        <v>7.7722355975294235</v>
      </c>
      <c r="H55" s="9">
        <v>6.3425769057756112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25">
      <c r="B56" s="37">
        <v>52</v>
      </c>
      <c r="D56" s="9">
        <v>8.6463267776392172</v>
      </c>
      <c r="E56" s="9">
        <v>7.6862053297399333</v>
      </c>
      <c r="F56" s="9">
        <v>7.8475800103566122</v>
      </c>
      <c r="G56" s="9">
        <v>7.9078796873649635</v>
      </c>
      <c r="H56" s="9">
        <v>6.4525939553833114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25">
      <c r="B57" s="37">
        <v>53</v>
      </c>
      <c r="D57" s="9">
        <v>8.7925701542755821</v>
      </c>
      <c r="E57" s="9">
        <v>7.8169351973361909</v>
      </c>
      <c r="F57" s="9">
        <v>7.9814568127550407</v>
      </c>
      <c r="G57" s="9">
        <v>8.0429198582038381</v>
      </c>
      <c r="H57" s="9">
        <v>6.5622177861750481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25">
      <c r="B58" s="37">
        <v>54</v>
      </c>
      <c r="D58" s="9">
        <v>8.9382877241928753</v>
      </c>
      <c r="E58" s="9">
        <v>7.9471553671800477</v>
      </c>
      <c r="F58" s="9">
        <v>8.114748106808177</v>
      </c>
      <c r="G58" s="9">
        <v>8.1773623663827113</v>
      </c>
      <c r="H58" s="9">
        <v>6.6714524770511163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25">
      <c r="B59" s="37">
        <v>55</v>
      </c>
      <c r="D59" s="9">
        <v>9.0847567570864189</v>
      </c>
      <c r="E59" s="9">
        <v>8.0781038864995907</v>
      </c>
      <c r="F59" s="9">
        <v>8.2488771905454552</v>
      </c>
      <c r="G59" s="9">
        <v>8.3126601360731218</v>
      </c>
      <c r="H59" s="9">
        <v>6.7812433427582466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25">
      <c r="B60" s="37">
        <v>56</v>
      </c>
      <c r="D60" s="9">
        <v>9.2317534978730951</v>
      </c>
      <c r="E60" s="9">
        <v>8.2095638668581721</v>
      </c>
      <c r="F60" s="9">
        <v>8.3835947161431275</v>
      </c>
      <c r="G60" s="9">
        <v>8.4485586285460883</v>
      </c>
      <c r="H60" s="9">
        <v>6.8914247807690305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25">
      <c r="B61" s="37">
        <v>57</v>
      </c>
      <c r="D61" s="9">
        <v>9.3776350771776311</v>
      </c>
      <c r="E61" s="9">
        <v>8.3399428916055882</v>
      </c>
      <c r="F61" s="9">
        <v>8.5170699615579402</v>
      </c>
      <c r="G61" s="9">
        <v>8.5831890129174333</v>
      </c>
      <c r="H61" s="9">
        <v>7.0007808930373949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25">
      <c r="B62" s="37">
        <v>58</v>
      </c>
      <c r="D62" s="9">
        <v>9.5241699789412024</v>
      </c>
      <c r="E62" s="9">
        <v>8.4709551316725822</v>
      </c>
      <c r="F62" s="9">
        <v>8.6512736067942413</v>
      </c>
      <c r="G62" s="9">
        <v>8.7185629900036581</v>
      </c>
      <c r="H62" s="9">
        <v>7.1106205453442897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25">
      <c r="B63" s="37">
        <v>59</v>
      </c>
      <c r="D63" s="9">
        <v>9.6706323038082669</v>
      </c>
      <c r="E63" s="9">
        <v>8.6018969799183775</v>
      </c>
      <c r="F63" s="9">
        <v>8.7853967453163886</v>
      </c>
      <c r="G63" s="9">
        <v>8.8538548144789377</v>
      </c>
      <c r="H63" s="9">
        <v>7.2204064948575333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25">
      <c r="B64" s="37">
        <v>60</v>
      </c>
      <c r="D64" s="9">
        <v>9.81758426758498</v>
      </c>
      <c r="E64" s="9">
        <v>8.7333133815836863</v>
      </c>
      <c r="F64" s="9">
        <v>8.920065868269182</v>
      </c>
      <c r="G64" s="9">
        <v>8.9897040180549155</v>
      </c>
      <c r="H64" s="9">
        <v>7.3305548410041155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2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2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2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2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2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2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2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2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2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2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2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2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2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2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2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2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2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2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2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2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2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2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2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2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2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2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2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2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2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2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2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2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2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2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2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2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2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2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2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25">
      <c r="B104" s="37">
        <v>100</v>
      </c>
      <c r="D104" s="9">
        <v>15.679981526185944</v>
      </c>
      <c r="E104" s="9">
        <v>13.974730359069929</v>
      </c>
      <c r="F104" s="9">
        <v>14.289633447984306</v>
      </c>
      <c r="G104" s="9">
        <v>14.406139566183084</v>
      </c>
      <c r="H104" s="9">
        <v>11.724892050629245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25">
      <c r="B105" s="37">
        <v>101</v>
      </c>
      <c r="D105" s="9">
        <v>15.825811839303705</v>
      </c>
      <c r="E105" s="9">
        <v>14.105057194014753</v>
      </c>
      <c r="F105" s="9">
        <v>14.423062808102186</v>
      </c>
      <c r="G105" s="9">
        <v>14.540724065257489</v>
      </c>
      <c r="H105" s="9">
        <v>11.834210635786265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25">
      <c r="B106" s="37">
        <v>102</v>
      </c>
      <c r="D106" s="9">
        <v>15.972754514325663</v>
      </c>
      <c r="E106" s="9">
        <v>14.236462077665674</v>
      </c>
      <c r="F106" s="9">
        <v>14.55773192149274</v>
      </c>
      <c r="G106" s="9">
        <v>14.676574145523348</v>
      </c>
      <c r="H106" s="9">
        <v>11.944352499501566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25">
      <c r="B107" s="37">
        <v>103</v>
      </c>
      <c r="D107" s="9">
        <v>16.119941902172929</v>
      </c>
      <c r="E107" s="9">
        <v>14.36810407012649</v>
      </c>
      <c r="F107" s="9">
        <v>14.692673909569972</v>
      </c>
      <c r="G107" s="9">
        <v>14.8127027978109</v>
      </c>
      <c r="H107" s="9">
        <v>12.054675485693174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25">
      <c r="B108" s="37">
        <v>104</v>
      </c>
      <c r="D108" s="9">
        <v>16.266299011789357</v>
      </c>
      <c r="E108" s="9">
        <v>14.498941279885921</v>
      </c>
      <c r="F108" s="9">
        <v>14.826690836850251</v>
      </c>
      <c r="G108" s="9">
        <v>14.947887144969863</v>
      </c>
      <c r="H108" s="9">
        <v>12.164383981915128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25">
      <c r="B109" s="37">
        <v>105</v>
      </c>
      <c r="D109" s="9">
        <v>16.412251494850604</v>
      </c>
      <c r="E109" s="9">
        <v>14.629386255221167</v>
      </c>
      <c r="F109" s="9">
        <v>14.960257031948492</v>
      </c>
      <c r="G109" s="9">
        <v>15.082611390995863</v>
      </c>
      <c r="H109" s="9">
        <v>12.273793017323328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25">
      <c r="B110" s="37">
        <v>106</v>
      </c>
      <c r="D110" s="9">
        <v>16.55996570562289</v>
      </c>
      <c r="E110" s="9">
        <v>14.761538638677864</v>
      </c>
      <c r="F110" s="9">
        <v>15.095786606850144</v>
      </c>
      <c r="G110" s="9">
        <v>15.219339911029994</v>
      </c>
      <c r="H110" s="9">
        <v>12.384505934323855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25">
      <c r="B111" s="37">
        <v>107</v>
      </c>
      <c r="D111" s="9">
        <v>16.706205773542145</v>
      </c>
      <c r="E111" s="9">
        <v>14.892262205602842</v>
      </c>
      <c r="F111" s="9">
        <v>15.229673611914693</v>
      </c>
      <c r="G111" s="9">
        <v>15.354391677216887</v>
      </c>
      <c r="H111" s="9">
        <v>12.494127829759448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25">
      <c r="B112" s="37">
        <v>108</v>
      </c>
      <c r="D112" s="9">
        <v>16.852259514789584</v>
      </c>
      <c r="E112" s="9">
        <v>15.022805116365506</v>
      </c>
      <c r="F112" s="9">
        <v>15.363353144599843</v>
      </c>
      <c r="G112" s="9">
        <v>15.489231666371252</v>
      </c>
      <c r="H112" s="9">
        <v>12.603611830302066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25">
      <c r="B113" s="37">
        <v>109</v>
      </c>
      <c r="D113" s="9">
        <v>16.999742120566363</v>
      </c>
      <c r="E113" s="9">
        <v>15.154732814379509</v>
      </c>
      <c r="F113" s="9">
        <v>15.498625122063078</v>
      </c>
      <c r="G113" s="9">
        <v>15.625697271454282</v>
      </c>
      <c r="H113" s="9">
        <v>12.714153357052792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25">
      <c r="B114" s="37">
        <v>110</v>
      </c>
      <c r="D114" s="9">
        <v>17.146896530461639</v>
      </c>
      <c r="E114" s="9">
        <v>15.286342352850742</v>
      </c>
      <c r="F114" s="9">
        <v>15.633531529917938</v>
      </c>
      <c r="G114" s="9">
        <v>15.761789710482237</v>
      </c>
      <c r="H114" s="9">
        <v>12.824451990022697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25">
      <c r="B115" s="37">
        <v>111</v>
      </c>
      <c r="D115" s="9">
        <v>17.293018850776836</v>
      </c>
      <c r="E115" s="9">
        <v>15.416951522147864</v>
      </c>
      <c r="F115" s="9">
        <v>15.767287967488995</v>
      </c>
      <c r="G115" s="9">
        <v>15.896708250419287</v>
      </c>
      <c r="H115" s="9">
        <v>12.933986769293092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25">
      <c r="B116" s="37">
        <v>112</v>
      </c>
      <c r="D116" s="9">
        <v>17.44042816261997</v>
      </c>
      <c r="E116" s="9">
        <v>15.548807967970465</v>
      </c>
      <c r="F116" s="9">
        <v>15.902478747918105</v>
      </c>
      <c r="G116" s="9">
        <v>16.033091012571408</v>
      </c>
      <c r="H116" s="9">
        <v>13.044474073238145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25">
      <c r="B117" s="37">
        <v>113</v>
      </c>
      <c r="D117" s="9">
        <v>17.587132801524575</v>
      </c>
      <c r="E117" s="9">
        <v>15.679981376685628</v>
      </c>
      <c r="F117" s="9">
        <v>16.036884417491819</v>
      </c>
      <c r="G117" s="9">
        <v>16.168672331507722</v>
      </c>
      <c r="H117" s="9">
        <v>13.154439848131997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25">
      <c r="B118" s="37">
        <v>114</v>
      </c>
      <c r="D118" s="9">
        <v>17.734158616724315</v>
      </c>
      <c r="E118" s="9">
        <v>15.811465995625152</v>
      </c>
      <c r="F118" s="9">
        <v>16.17164815112859</v>
      </c>
      <c r="G118" s="9">
        <v>16.304619184346357</v>
      </c>
      <c r="H118" s="9">
        <v>13.264643336797603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25">
      <c r="B119" s="37">
        <v>115</v>
      </c>
      <c r="D119" s="9">
        <v>17.88163656636296</v>
      </c>
      <c r="E119" s="9">
        <v>15.943388746183295</v>
      </c>
      <c r="F119" s="9">
        <v>16.306915883950811</v>
      </c>
      <c r="G119" s="9">
        <v>16.441080544788363</v>
      </c>
      <c r="H119" s="9">
        <v>13.375181462965992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25">
      <c r="B120" s="37">
        <v>116</v>
      </c>
      <c r="D120" s="9">
        <v>18.027640507196956</v>
      </c>
      <c r="E120" s="9">
        <v>16.073882831567392</v>
      </c>
      <c r="F120" s="9">
        <v>16.440541172458541</v>
      </c>
      <c r="G120" s="9">
        <v>16.575865276905756</v>
      </c>
      <c r="H120" s="9">
        <v>13.484628665138143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25">
      <c r="B121" s="37">
        <v>117</v>
      </c>
      <c r="D121" s="9">
        <v>18.173458194335335</v>
      </c>
      <c r="E121" s="9">
        <v>16.204196333265187</v>
      </c>
      <c r="F121" s="9">
        <v>16.573959053227966</v>
      </c>
      <c r="G121" s="9">
        <v>16.710438296631697</v>
      </c>
      <c r="H121" s="9">
        <v>13.593938025903972</v>
      </c>
      <c r="I121" s="24"/>
      <c r="J121" s="9">
        <v>17.662510603007576</v>
      </c>
      <c r="K121" s="9">
        <v>17.662510603007576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25">
      <c r="B122" s="37">
        <v>118</v>
      </c>
      <c r="D122" s="9">
        <v>18.320933913390043</v>
      </c>
      <c r="E122" s="9">
        <v>16.336116704738121</v>
      </c>
      <c r="F122" s="9">
        <v>16.709224749271073</v>
      </c>
      <c r="G122" s="9">
        <v>16.846897620294598</v>
      </c>
      <c r="H122" s="9">
        <v>13.704474523312278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25">
      <c r="B123" s="37">
        <v>119</v>
      </c>
      <c r="D123" s="9">
        <v>18.468539849584133</v>
      </c>
      <c r="E123" s="9">
        <v>16.46816320581468</v>
      </c>
      <c r="F123" s="9">
        <v>16.844635703273372</v>
      </c>
      <c r="G123" s="9">
        <v>16.983505240495369</v>
      </c>
      <c r="H123" s="9">
        <v>13.81510740342849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25">
      <c r="B124" s="37">
        <v>120</v>
      </c>
      <c r="D124" s="9">
        <v>18.614655461122116</v>
      </c>
      <c r="E124" s="9">
        <v>16.598765237533051</v>
      </c>
      <c r="F124" s="9">
        <v>16.978386021599714</v>
      </c>
      <c r="G124" s="9">
        <v>17.118417661187713</v>
      </c>
      <c r="H124" s="9">
        <v>13.924637283321729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25">
      <c r="B125" s="37">
        <v>121</v>
      </c>
      <c r="D125" s="9">
        <v>18.761599727588614</v>
      </c>
      <c r="E125" s="9">
        <v>16.730170314064473</v>
      </c>
      <c r="F125" s="9">
        <v>17.11305991603685</v>
      </c>
      <c r="G125" s="9">
        <v>17.25427290232248</v>
      </c>
      <c r="H125" s="9">
        <v>14.034780468101136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25">
      <c r="B126" s="37">
        <v>122</v>
      </c>
      <c r="D126" s="9">
        <v>18.908297745463436</v>
      </c>
      <c r="E126" s="9">
        <v>16.861336658715569</v>
      </c>
      <c r="F126" s="9">
        <v>17.247459539017182</v>
      </c>
      <c r="G126" s="9">
        <v>17.389848174665431</v>
      </c>
      <c r="H126" s="9">
        <v>14.144741408439044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25">
      <c r="B127" s="37">
        <v>123</v>
      </c>
      <c r="D127" s="9">
        <v>19.055900803129624</v>
      </c>
      <c r="E127" s="9">
        <v>16.993380073395116</v>
      </c>
      <c r="F127" s="9">
        <v>17.382867858551702</v>
      </c>
      <c r="G127" s="9">
        <v>17.526453160398415</v>
      </c>
      <c r="H127" s="9">
        <v>14.255372187275276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2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2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2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2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2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2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2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2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2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2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2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2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2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2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2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2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2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2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2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2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2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2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2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2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2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2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2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2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2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2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2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2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2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2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2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2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2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2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2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2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2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2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2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2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2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2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2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2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2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2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2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2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2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2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2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2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2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2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2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2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2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2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2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2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2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2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2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2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2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2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2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2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2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2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2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2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2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2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2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2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2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2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2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2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2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2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2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2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2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2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2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2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2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2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2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2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2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2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2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2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2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2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2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2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2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2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2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2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2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2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2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2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2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2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2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2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2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2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2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2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2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2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2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2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2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2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2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2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2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2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2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2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2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2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2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2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2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2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2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2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2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2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2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2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2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2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2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2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2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2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2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2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2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2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2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2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2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2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2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2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2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2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2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2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2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2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2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2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2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2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2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2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2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2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2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2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2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2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2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2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2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2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2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2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2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2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2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2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2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2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2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2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2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2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2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2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2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2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2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2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2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2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2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2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2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2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2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2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2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2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2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2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2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2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2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2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2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2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2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2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2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2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2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2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2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2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2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3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7B01-30F4-4B36-9FF2-B84EA9A9B323}">
  <sheetPr codeName="Sheet22">
    <tabColor theme="9" tint="0.39997558519241921"/>
  </sheetPr>
  <dimension ref="A1:AD354"/>
  <sheetViews>
    <sheetView zoomScale="55" zoomScaleNormal="55" workbookViewId="0">
      <selection activeCell="T46" sqref="T46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42578125" style="10" customWidth="1"/>
    <col min="16" max="16" width="4.140625" style="10" customWidth="1"/>
    <col min="17" max="17" width="20.140625" style="10" customWidth="1"/>
    <col min="18" max="18" width="33.7109375" style="10" customWidth="1"/>
    <col min="19" max="19" width="17.85546875" style="10" bestFit="1" customWidth="1"/>
    <col min="20" max="22" width="20.140625" style="10" bestFit="1" customWidth="1"/>
    <col min="23" max="30" width="21.7109375" style="10" bestFit="1" customWidth="1"/>
    <col min="31" max="16384" width="9.140625" style="10"/>
  </cols>
  <sheetData>
    <row r="1" spans="1:30" x14ac:dyDescent="0.25">
      <c r="A1"/>
      <c r="B1"/>
      <c r="C1"/>
      <c r="D1"/>
      <c r="E1"/>
      <c r="F1"/>
    </row>
    <row r="2" spans="1:30" x14ac:dyDescent="0.25">
      <c r="A2"/>
      <c r="B2"/>
      <c r="C2"/>
      <c r="D2"/>
      <c r="E2"/>
      <c r="F2"/>
    </row>
    <row r="3" spans="1:30" x14ac:dyDescent="0.25">
      <c r="A3"/>
      <c r="B3"/>
      <c r="C3"/>
      <c r="D3"/>
      <c r="E3"/>
      <c r="F3"/>
    </row>
    <row r="4" spans="1:30" ht="15.75" thickBot="1" x14ac:dyDescent="0.3">
      <c r="A4"/>
      <c r="B4"/>
      <c r="C4"/>
      <c r="D4"/>
      <c r="E4"/>
      <c r="F4"/>
    </row>
    <row r="5" spans="1:30" ht="30.75" customHeight="1" thickBot="1" x14ac:dyDescent="0.3">
      <c r="B5" s="3" t="s">
        <v>38</v>
      </c>
      <c r="D5" s="3" t="s">
        <v>6</v>
      </c>
      <c r="E5" s="4"/>
      <c r="F5" s="4"/>
      <c r="G5" s="4"/>
      <c r="H5" s="4"/>
      <c r="J5" s="3" t="s">
        <v>42</v>
      </c>
      <c r="K5" s="4"/>
      <c r="L5" s="4"/>
      <c r="M5" s="4"/>
      <c r="N5" s="4"/>
      <c r="Q5" s="3" t="s">
        <v>38</v>
      </c>
      <c r="R5" s="3" t="s">
        <v>38</v>
      </c>
      <c r="S5" s="1" t="s">
        <v>64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30.75" thickBot="1" x14ac:dyDescent="0.3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2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>
        <v>113</v>
      </c>
      <c r="W7" s="26">
        <v>34</v>
      </c>
      <c r="X7" s="26">
        <v>17</v>
      </c>
      <c r="Y7" s="26">
        <v>12</v>
      </c>
      <c r="Z7" s="26">
        <v>8</v>
      </c>
      <c r="AA7" s="26">
        <v>6</v>
      </c>
      <c r="AB7" s="26">
        <v>5</v>
      </c>
      <c r="AC7" s="26">
        <v>4</v>
      </c>
      <c r="AD7" s="26">
        <v>4</v>
      </c>
    </row>
    <row r="8" spans="1:30" x14ac:dyDescent="0.25">
      <c r="B8" s="37">
        <v>4</v>
      </c>
      <c r="C8" s="24"/>
      <c r="D8" s="9">
        <v>3.2979898472965998</v>
      </c>
      <c r="E8" s="9">
        <v>3.0433774414635892</v>
      </c>
      <c r="F8" s="9">
        <v>3.1984362297344187</v>
      </c>
      <c r="G8" s="9">
        <v>3.2322265901329992</v>
      </c>
      <c r="H8" s="9">
        <v>2.4122267981387013</v>
      </c>
      <c r="I8" s="24"/>
      <c r="J8" s="9">
        <v>4.8307721307371132</v>
      </c>
      <c r="K8" s="9">
        <v>4.8307721307371132</v>
      </c>
      <c r="L8" s="22">
        <v>4.7615844309782016</v>
      </c>
      <c r="M8" s="22">
        <v>4.9000011310815221</v>
      </c>
      <c r="N8" s="22">
        <v>3.5032186964954972</v>
      </c>
      <c r="O8" s="24"/>
      <c r="P8" s="21"/>
      <c r="Q8" s="42">
        <v>2</v>
      </c>
      <c r="R8" s="39">
        <v>25</v>
      </c>
      <c r="S8" s="39"/>
      <c r="T8" s="39"/>
      <c r="U8" s="39">
        <v>201</v>
      </c>
      <c r="V8" s="39">
        <v>29</v>
      </c>
      <c r="W8" s="26">
        <v>18</v>
      </c>
      <c r="X8" s="26">
        <v>12</v>
      </c>
      <c r="Y8" s="26">
        <v>9</v>
      </c>
      <c r="Z8" s="26">
        <v>7</v>
      </c>
      <c r="AA8" s="26">
        <v>5</v>
      </c>
      <c r="AB8" s="26">
        <v>4</v>
      </c>
      <c r="AC8" s="26">
        <v>4</v>
      </c>
      <c r="AD8" s="26">
        <v>4</v>
      </c>
    </row>
    <row r="9" spans="1:30" x14ac:dyDescent="0.25">
      <c r="B9" s="37">
        <v>5</v>
      </c>
      <c r="C9" s="24"/>
      <c r="D9" s="9">
        <v>2.7771197883780072</v>
      </c>
      <c r="E9" s="9">
        <v>2.5075269491835144</v>
      </c>
      <c r="F9" s="9">
        <v>2.5964285204870974</v>
      </c>
      <c r="G9" s="9">
        <v>2.6179568094323225</v>
      </c>
      <c r="H9" s="9">
        <v>2.0376890090971789</v>
      </c>
      <c r="I9" s="24"/>
      <c r="J9" s="9">
        <v>3.0192325817106949</v>
      </c>
      <c r="K9" s="9">
        <v>3.0192325817106949</v>
      </c>
      <c r="L9" s="22">
        <v>2.9759902693613762</v>
      </c>
      <c r="M9" s="22">
        <v>3.0625007069259529</v>
      </c>
      <c r="N9" s="22">
        <v>2.1895116853096859</v>
      </c>
      <c r="O9" s="24"/>
      <c r="P9" s="21"/>
      <c r="Q9" s="42">
        <v>3</v>
      </c>
      <c r="R9" s="39">
        <v>35</v>
      </c>
      <c r="S9" s="39"/>
      <c r="T9" s="39"/>
      <c r="U9" s="39">
        <v>82</v>
      </c>
      <c r="V9" s="39">
        <v>24</v>
      </c>
      <c r="W9" s="26">
        <v>16</v>
      </c>
      <c r="X9" s="26">
        <v>11</v>
      </c>
      <c r="Y9" s="26">
        <v>9</v>
      </c>
      <c r="Z9" s="26">
        <v>7</v>
      </c>
      <c r="AA9" s="26">
        <v>5</v>
      </c>
      <c r="AB9" s="26">
        <v>4</v>
      </c>
      <c r="AC9" s="26">
        <v>4</v>
      </c>
      <c r="AD9" s="26">
        <v>4</v>
      </c>
    </row>
    <row r="10" spans="1:30" x14ac:dyDescent="0.25">
      <c r="B10" s="37">
        <v>6</v>
      </c>
      <c r="C10" s="24"/>
      <c r="D10" s="9">
        <v>2.8024991158816577</v>
      </c>
      <c r="E10" s="9">
        <v>2.522036025395483</v>
      </c>
      <c r="F10" s="9">
        <v>2.6050434385940098</v>
      </c>
      <c r="G10" s="9">
        <v>2.625824081830777</v>
      </c>
      <c r="H10" s="9">
        <v>2.0585610334653484</v>
      </c>
      <c r="I10" s="24"/>
      <c r="J10" s="9">
        <v>2.8984632784422675</v>
      </c>
      <c r="K10" s="9">
        <v>2.8984632784422675</v>
      </c>
      <c r="L10" s="22">
        <v>2.8569506585869213</v>
      </c>
      <c r="M10" s="22">
        <v>2.9400006786489139</v>
      </c>
      <c r="N10" s="22">
        <v>2.1019312178972993</v>
      </c>
      <c r="O10" s="24"/>
      <c r="P10" s="21"/>
      <c r="Q10" s="43"/>
      <c r="R10" s="39">
        <v>50</v>
      </c>
      <c r="S10" s="39"/>
      <c r="T10" s="39">
        <v>265</v>
      </c>
      <c r="U10" s="39">
        <v>54</v>
      </c>
      <c r="V10" s="39">
        <v>21</v>
      </c>
      <c r="W10" s="26">
        <v>15</v>
      </c>
      <c r="X10" s="26">
        <v>11</v>
      </c>
      <c r="Y10" s="26">
        <v>8</v>
      </c>
      <c r="Z10" s="26">
        <v>6</v>
      </c>
      <c r="AA10" s="26">
        <v>5</v>
      </c>
      <c r="AB10" s="26">
        <v>4</v>
      </c>
      <c r="AC10" s="26">
        <v>4</v>
      </c>
      <c r="AD10" s="26">
        <v>4</v>
      </c>
    </row>
    <row r="11" spans="1:30" ht="15.75" thickBot="1" x14ac:dyDescent="0.3">
      <c r="B11" s="37">
        <v>7</v>
      </c>
      <c r="C11" s="21"/>
      <c r="D11" s="9">
        <v>2.5572923775006173</v>
      </c>
      <c r="E11" s="9">
        <v>2.3086013453575287</v>
      </c>
      <c r="F11" s="9">
        <v>2.3909484157466903</v>
      </c>
      <c r="G11" s="9">
        <v>2.4104552032144162</v>
      </c>
      <c r="H11" s="9">
        <v>1.8734584643550896</v>
      </c>
      <c r="I11" s="24"/>
      <c r="J11" s="9">
        <v>2.7475016493567321</v>
      </c>
      <c r="K11" s="9">
        <v>2.7475016493567321</v>
      </c>
      <c r="L11" s="22">
        <v>2.7081511451188516</v>
      </c>
      <c r="M11" s="22">
        <v>2.7868756433026176</v>
      </c>
      <c r="N11" s="22">
        <v>1.9924556336318147</v>
      </c>
      <c r="O11" s="24"/>
      <c r="P11" s="21"/>
      <c r="Q11" s="43"/>
      <c r="R11" s="39">
        <v>75</v>
      </c>
      <c r="S11" s="39"/>
      <c r="T11" s="39">
        <v>246</v>
      </c>
      <c r="U11" s="39">
        <v>41</v>
      </c>
      <c r="V11" s="39">
        <v>19</v>
      </c>
      <c r="W11" s="26">
        <v>14</v>
      </c>
      <c r="X11" s="26">
        <v>10</v>
      </c>
      <c r="Y11" s="26">
        <v>8</v>
      </c>
      <c r="Z11" s="26">
        <v>6</v>
      </c>
      <c r="AA11" s="26">
        <v>5</v>
      </c>
      <c r="AB11" s="26">
        <v>4</v>
      </c>
      <c r="AC11" s="26">
        <v>4</v>
      </c>
      <c r="AD11" s="26">
        <v>4</v>
      </c>
    </row>
    <row r="12" spans="1:30" ht="15.75" thickBot="1" x14ac:dyDescent="0.3">
      <c r="B12" s="37">
        <v>8</v>
      </c>
      <c r="C12" s="21"/>
      <c r="D12" s="9">
        <v>3.0683824787153533</v>
      </c>
      <c r="E12" s="9">
        <v>2.7579158557487893</v>
      </c>
      <c r="F12" s="9">
        <v>2.8451978452008881</v>
      </c>
      <c r="G12" s="9">
        <v>2.8678818356496261</v>
      </c>
      <c r="H12" s="9">
        <v>2.2582737725359223</v>
      </c>
      <c r="I12" s="24"/>
      <c r="J12" s="9">
        <v>3.1400018849791231</v>
      </c>
      <c r="K12" s="9">
        <v>3.1400018849791231</v>
      </c>
      <c r="L12" s="22">
        <v>3.0950298801358311</v>
      </c>
      <c r="M12" s="22">
        <v>3.1850007352029905</v>
      </c>
      <c r="N12" s="22">
        <v>2.2770921527220733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25">
      <c r="B13" s="37">
        <v>9</v>
      </c>
      <c r="C13" s="21"/>
      <c r="D13" s="9">
        <v>2.5663295407038862</v>
      </c>
      <c r="E13" s="9">
        <v>2.3144888667325385</v>
      </c>
      <c r="F13" s="9">
        <v>2.3953089785445578</v>
      </c>
      <c r="G13" s="9">
        <v>2.4146336700244126</v>
      </c>
      <c r="H13" s="9">
        <v>1.8807282061705988</v>
      </c>
      <c r="I13" s="24"/>
      <c r="J13" s="9">
        <v>2.717309323539626</v>
      </c>
      <c r="K13" s="9">
        <v>2.717309323539626</v>
      </c>
      <c r="L13" s="22">
        <v>2.6783912424252372</v>
      </c>
      <c r="M13" s="22">
        <v>2.7562506362333568</v>
      </c>
      <c r="N13" s="22">
        <v>1.9705605167787177</v>
      </c>
      <c r="O13" s="24"/>
      <c r="P13" s="21"/>
      <c r="Q13" s="21"/>
      <c r="R13" s="39">
        <v>10</v>
      </c>
      <c r="S13" s="40"/>
      <c r="T13" s="40"/>
      <c r="U13" s="40">
        <v>249</v>
      </c>
      <c r="V13" s="40">
        <v>19</v>
      </c>
      <c r="W13" s="26">
        <v>12</v>
      </c>
      <c r="X13" s="26">
        <v>8</v>
      </c>
      <c r="Y13" s="26">
        <v>6</v>
      </c>
      <c r="Z13" s="26">
        <v>5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25">
      <c r="B14" s="37">
        <v>10</v>
      </c>
      <c r="C14" s="21"/>
      <c r="D14" s="9">
        <v>2.8821887068967786</v>
      </c>
      <c r="E14" s="9">
        <v>2.5954547500955742</v>
      </c>
      <c r="F14" s="9">
        <v>2.6818992675056457</v>
      </c>
      <c r="G14" s="9">
        <v>2.7035676646271911</v>
      </c>
      <c r="H14" s="9">
        <v>2.1178049149166891</v>
      </c>
      <c r="I14" s="24"/>
      <c r="J14" s="9">
        <v>3.0192325817106949</v>
      </c>
      <c r="K14" s="9">
        <v>3.0192325817106949</v>
      </c>
      <c r="L14" s="22">
        <v>2.9759902693613762</v>
      </c>
      <c r="M14" s="22">
        <v>3.0625007069259529</v>
      </c>
      <c r="N14" s="22">
        <v>2.1895116853096859</v>
      </c>
      <c r="O14" s="24"/>
      <c r="P14" s="21"/>
      <c r="Q14" s="21"/>
      <c r="R14" s="39">
        <v>25</v>
      </c>
      <c r="S14" s="39"/>
      <c r="T14" s="39"/>
      <c r="U14" s="39">
        <v>31</v>
      </c>
      <c r="V14" s="39">
        <v>13</v>
      </c>
      <c r="W14" s="26">
        <v>9</v>
      </c>
      <c r="X14" s="26">
        <v>7</v>
      </c>
      <c r="Y14" s="26">
        <v>5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25">
      <c r="B15" s="37">
        <v>11</v>
      </c>
      <c r="C15" s="21"/>
      <c r="D15" s="9">
        <v>3.385410330471601</v>
      </c>
      <c r="E15" s="9">
        <v>3.0330716693764104</v>
      </c>
      <c r="F15" s="9">
        <v>3.1205810115588881</v>
      </c>
      <c r="G15" s="9">
        <v>3.1448196579431915</v>
      </c>
      <c r="H15" s="9">
        <v>2.4977717467050229</v>
      </c>
      <c r="I15" s="24"/>
      <c r="J15" s="9">
        <v>3.3211558398817647</v>
      </c>
      <c r="K15" s="9">
        <v>3.3211558398817647</v>
      </c>
      <c r="L15" s="22">
        <v>3.2735892962975122</v>
      </c>
      <c r="M15" s="22">
        <v>3.3687507776185477</v>
      </c>
      <c r="N15" s="22">
        <v>2.4084628538406552</v>
      </c>
      <c r="O15" s="24"/>
      <c r="P15" s="21"/>
      <c r="Q15" s="21"/>
      <c r="R15" s="39">
        <v>35</v>
      </c>
      <c r="S15" s="39"/>
      <c r="T15" s="39">
        <v>131</v>
      </c>
      <c r="U15" s="39">
        <v>25</v>
      </c>
      <c r="V15" s="39">
        <v>12</v>
      </c>
      <c r="W15" s="26">
        <v>9</v>
      </c>
      <c r="X15" s="26">
        <v>6</v>
      </c>
      <c r="Y15" s="26">
        <v>5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25">
      <c r="B16" s="37">
        <v>12</v>
      </c>
      <c r="C16" s="21"/>
      <c r="D16" s="9">
        <v>3.5990132201355669</v>
      </c>
      <c r="E16" s="9">
        <v>3.2285751126242821</v>
      </c>
      <c r="F16" s="9">
        <v>3.3242528720956148</v>
      </c>
      <c r="G16" s="9">
        <v>3.3507183620867536</v>
      </c>
      <c r="H16" s="9">
        <v>2.6568587888234694</v>
      </c>
      <c r="I16" s="24"/>
      <c r="J16" s="9">
        <v>3.6230790980528336</v>
      </c>
      <c r="K16" s="9">
        <v>3.6230790980528336</v>
      </c>
      <c r="L16" s="22">
        <v>3.5711883232336503</v>
      </c>
      <c r="M16" s="22">
        <v>3.6750008483111438</v>
      </c>
      <c r="N16" s="22">
        <v>2.627414022371624</v>
      </c>
      <c r="O16" s="24"/>
      <c r="P16" s="21"/>
      <c r="Q16" s="21"/>
      <c r="R16" s="39">
        <v>50</v>
      </c>
      <c r="S16" s="39"/>
      <c r="T16" s="39">
        <v>70</v>
      </c>
      <c r="U16" s="39">
        <v>22</v>
      </c>
      <c r="V16" s="39">
        <v>11</v>
      </c>
      <c r="W16" s="26">
        <v>8</v>
      </c>
      <c r="X16" s="26">
        <v>6</v>
      </c>
      <c r="Y16" s="26">
        <v>5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.75" thickBot="1" x14ac:dyDescent="0.3">
      <c r="B17" s="37">
        <v>13</v>
      </c>
      <c r="C17" s="21"/>
      <c r="D17" s="9">
        <v>3.8117101172629666</v>
      </c>
      <c r="E17" s="9">
        <v>3.4232006542662314</v>
      </c>
      <c r="F17" s="9">
        <v>3.5269204186685936</v>
      </c>
      <c r="G17" s="9">
        <v>3.5555922418604884</v>
      </c>
      <c r="H17" s="9">
        <v>2.8152754270719362</v>
      </c>
      <c r="I17" s="24"/>
      <c r="J17" s="9">
        <v>3.9250023562239051</v>
      </c>
      <c r="K17" s="9">
        <v>3.9250023562239051</v>
      </c>
      <c r="L17" s="22">
        <v>3.868787350169788</v>
      </c>
      <c r="M17" s="22">
        <v>3.9812509190037391</v>
      </c>
      <c r="N17" s="22">
        <v>2.8463651909025924</v>
      </c>
      <c r="O17" s="24"/>
      <c r="P17" s="21"/>
      <c r="Q17" s="21"/>
      <c r="R17" s="39">
        <v>75</v>
      </c>
      <c r="S17" s="39"/>
      <c r="T17" s="39">
        <v>49</v>
      </c>
      <c r="U17" s="39">
        <v>19</v>
      </c>
      <c r="V17" s="39">
        <v>10</v>
      </c>
      <c r="W17" s="26">
        <v>8</v>
      </c>
      <c r="X17" s="26">
        <v>6</v>
      </c>
      <c r="Y17" s="26">
        <v>5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.75" thickBot="1" x14ac:dyDescent="0.3">
      <c r="B18" s="37">
        <v>14</v>
      </c>
      <c r="C18" s="21"/>
      <c r="D18" s="9">
        <v>3.6497977352450084</v>
      </c>
      <c r="E18" s="9">
        <v>3.257617688262481</v>
      </c>
      <c r="F18" s="9">
        <v>3.3415025539637448</v>
      </c>
      <c r="G18" s="9">
        <v>3.3664724993230783</v>
      </c>
      <c r="H18" s="9">
        <v>2.6986217696366923</v>
      </c>
      <c r="I18" s="24"/>
      <c r="J18" s="9">
        <v>3.3815404915159784</v>
      </c>
      <c r="K18" s="9">
        <v>3.3815404915159784</v>
      </c>
      <c r="L18" s="22">
        <v>3.3331091016847396</v>
      </c>
      <c r="M18" s="22">
        <v>3.4300007917570667</v>
      </c>
      <c r="N18" s="22">
        <v>2.4522530875468496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25">
      <c r="B19" s="37">
        <v>15</v>
      </c>
      <c r="C19" s="21"/>
      <c r="D19" s="9">
        <v>3.8364036725737942</v>
      </c>
      <c r="E19" s="9">
        <v>3.427160179288339</v>
      </c>
      <c r="F19" s="9">
        <v>3.517188789176481</v>
      </c>
      <c r="G19" s="9">
        <v>3.5439581370354873</v>
      </c>
      <c r="H19" s="9">
        <v>2.8378839712932171</v>
      </c>
      <c r="I19" s="24"/>
      <c r="J19" s="9">
        <v>3.6230790980528336</v>
      </c>
      <c r="K19" s="9">
        <v>3.6230790980528336</v>
      </c>
      <c r="L19" s="22">
        <v>3.5711883232336503</v>
      </c>
      <c r="M19" s="22">
        <v>3.6750008483111438</v>
      </c>
      <c r="N19" s="22">
        <v>2.627414022371624</v>
      </c>
      <c r="O19" s="24"/>
      <c r="P19" s="21"/>
      <c r="Q19" s="21"/>
      <c r="R19" s="39">
        <v>10</v>
      </c>
      <c r="S19" s="40"/>
      <c r="T19" s="40"/>
      <c r="U19" s="40">
        <v>44</v>
      </c>
      <c r="V19" s="40">
        <v>13</v>
      </c>
      <c r="W19" s="26">
        <v>9</v>
      </c>
      <c r="X19" s="26">
        <v>6</v>
      </c>
      <c r="Y19" s="26">
        <v>5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25">
      <c r="B20" s="37">
        <v>16</v>
      </c>
      <c r="C20" s="21"/>
      <c r="D20" s="9">
        <v>4.0227118958855561</v>
      </c>
      <c r="E20" s="9">
        <v>3.5964142807279518</v>
      </c>
      <c r="F20" s="9">
        <v>3.6925466355705092</v>
      </c>
      <c r="G20" s="9">
        <v>3.7211088023420524</v>
      </c>
      <c r="H20" s="9">
        <v>2.9769259134735551</v>
      </c>
      <c r="I20" s="24"/>
      <c r="J20" s="9">
        <v>3.8646177045896897</v>
      </c>
      <c r="K20" s="9">
        <v>3.8646177045896897</v>
      </c>
      <c r="L20" s="22">
        <v>3.8092675447825588</v>
      </c>
      <c r="M20" s="22">
        <v>3.9200009048652187</v>
      </c>
      <c r="N20" s="22">
        <v>2.8025749571963985</v>
      </c>
      <c r="O20" s="24"/>
      <c r="P20" s="21"/>
      <c r="Q20" s="21"/>
      <c r="R20" s="39">
        <v>25</v>
      </c>
      <c r="S20" s="39"/>
      <c r="T20" s="39">
        <v>89</v>
      </c>
      <c r="U20" s="39">
        <v>20</v>
      </c>
      <c r="V20" s="39">
        <v>10</v>
      </c>
      <c r="W20" s="26">
        <v>7</v>
      </c>
      <c r="X20" s="26">
        <v>5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25">
      <c r="B21" s="37">
        <v>17</v>
      </c>
      <c r="C21" s="21"/>
      <c r="D21" s="9">
        <v>4.2091057741617783</v>
      </c>
      <c r="E21" s="9">
        <v>3.7657515722336137</v>
      </c>
      <c r="F21" s="9">
        <v>3.8680029820258879</v>
      </c>
      <c r="G21" s="9">
        <v>3.898360246643974</v>
      </c>
      <c r="H21" s="9">
        <v>3.116031322380628</v>
      </c>
      <c r="I21" s="24"/>
      <c r="J21" s="9">
        <v>4.1061563111265453</v>
      </c>
      <c r="K21" s="9">
        <v>4.1061563111265453</v>
      </c>
      <c r="L21" s="22">
        <v>4.0473467663314695</v>
      </c>
      <c r="M21" s="22">
        <v>4.1650009614192962</v>
      </c>
      <c r="N21" s="22">
        <v>2.9777358920211743</v>
      </c>
      <c r="O21" s="24"/>
      <c r="P21" s="21"/>
      <c r="Q21" s="21"/>
      <c r="R21" s="39">
        <v>35</v>
      </c>
      <c r="S21" s="39"/>
      <c r="T21" s="39">
        <v>54</v>
      </c>
      <c r="U21" s="39">
        <v>18</v>
      </c>
      <c r="V21" s="39">
        <v>9</v>
      </c>
      <c r="W21" s="26">
        <v>7</v>
      </c>
      <c r="X21" s="26">
        <v>5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25">
      <c r="B22" s="37">
        <v>18</v>
      </c>
      <c r="C22" s="21"/>
      <c r="D22" s="9">
        <v>4.3953188689961147</v>
      </c>
      <c r="E22" s="9">
        <v>3.9349137528976987</v>
      </c>
      <c r="F22" s="9">
        <v>4.0432606690053321</v>
      </c>
      <c r="G22" s="9">
        <v>4.0754091066391718</v>
      </c>
      <c r="H22" s="9">
        <v>3.2550030006138564</v>
      </c>
      <c r="I22" s="24"/>
      <c r="J22" s="9">
        <v>4.3476949176634028</v>
      </c>
      <c r="K22" s="9">
        <v>4.3476949176634028</v>
      </c>
      <c r="L22" s="22">
        <v>4.2854259878803811</v>
      </c>
      <c r="M22" s="22">
        <v>4.4100010179733715</v>
      </c>
      <c r="N22" s="22">
        <v>3.1528968268459487</v>
      </c>
      <c r="O22" s="24"/>
      <c r="P22" s="21"/>
      <c r="Q22" s="21"/>
      <c r="R22" s="39">
        <v>50</v>
      </c>
      <c r="S22" s="39"/>
      <c r="T22" s="39">
        <v>40</v>
      </c>
      <c r="U22" s="39">
        <v>16</v>
      </c>
      <c r="V22" s="39">
        <v>9</v>
      </c>
      <c r="W22" s="26">
        <v>7</v>
      </c>
      <c r="X22" s="26">
        <v>5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.75" thickBot="1" x14ac:dyDescent="0.3">
      <c r="B23" s="37">
        <v>19</v>
      </c>
      <c r="C23" s="21"/>
      <c r="D23" s="9">
        <v>4.5817069205219267</v>
      </c>
      <c r="E23" s="9">
        <v>4.1042456277231292</v>
      </c>
      <c r="F23" s="9">
        <v>4.218715879879003</v>
      </c>
      <c r="G23" s="9">
        <v>4.2526597951817262</v>
      </c>
      <c r="H23" s="9">
        <v>3.3941042280056299</v>
      </c>
      <c r="I23" s="24"/>
      <c r="J23" s="9">
        <v>4.5892335242002549</v>
      </c>
      <c r="K23" s="9">
        <v>4.5892335242002549</v>
      </c>
      <c r="L23" s="22">
        <v>4.52350520942929</v>
      </c>
      <c r="M23" s="22">
        <v>4.6550010745274486</v>
      </c>
      <c r="N23" s="22">
        <v>3.3280577616707232</v>
      </c>
      <c r="O23" s="24"/>
      <c r="P23" s="21"/>
      <c r="Q23" s="21"/>
      <c r="R23" s="39">
        <v>75</v>
      </c>
      <c r="S23" s="39"/>
      <c r="T23" s="39">
        <v>33</v>
      </c>
      <c r="U23" s="39">
        <v>15</v>
      </c>
      <c r="V23" s="39">
        <v>8</v>
      </c>
      <c r="W23" s="26">
        <v>6</v>
      </c>
      <c r="X23" s="26">
        <v>5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.75" thickBot="1" x14ac:dyDescent="0.3">
      <c r="B24" s="37">
        <v>20</v>
      </c>
      <c r="C24" s="21"/>
      <c r="D24" s="9">
        <v>4.7682543361725704</v>
      </c>
      <c r="E24" s="9">
        <v>4.2737320571872992</v>
      </c>
      <c r="F24" s="9">
        <v>4.3943510439833897</v>
      </c>
      <c r="G24" s="9">
        <v>4.4300943617857813</v>
      </c>
      <c r="H24" s="9">
        <v>3.5333234604491777</v>
      </c>
      <c r="I24" s="24"/>
      <c r="J24" s="9">
        <v>4.8307721307371132</v>
      </c>
      <c r="K24" s="9">
        <v>4.8307721307371132</v>
      </c>
      <c r="L24" s="22">
        <v>4.7615844309782016</v>
      </c>
      <c r="M24" s="22">
        <v>4.9000011310815221</v>
      </c>
      <c r="N24" s="22">
        <v>3.5032186964954972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25">
      <c r="B25" s="37">
        <v>21</v>
      </c>
      <c r="C25" s="21"/>
      <c r="D25" s="9">
        <v>4.9542794494567417</v>
      </c>
      <c r="E25" s="9">
        <v>4.4427122602811364</v>
      </c>
      <c r="F25" s="9">
        <v>4.5694063924294808</v>
      </c>
      <c r="G25" s="9">
        <v>4.6069372116317222</v>
      </c>
      <c r="H25" s="9">
        <v>3.6721561903650084</v>
      </c>
      <c r="I25" s="24"/>
      <c r="J25" s="9">
        <v>5.0723107372739689</v>
      </c>
      <c r="K25" s="9">
        <v>5.0723107372739689</v>
      </c>
      <c r="L25" s="22">
        <v>4.9996636525271096</v>
      </c>
      <c r="M25" s="22">
        <v>5.1450011876356019</v>
      </c>
      <c r="N25" s="22">
        <v>3.6783796313202717</v>
      </c>
      <c r="O25" s="24"/>
      <c r="P25" s="21"/>
      <c r="R25" s="39">
        <v>10</v>
      </c>
      <c r="S25" s="40"/>
      <c r="T25" s="40"/>
      <c r="U25" s="40">
        <v>60</v>
      </c>
      <c r="V25" s="40">
        <v>15</v>
      </c>
      <c r="W25" s="26">
        <v>10</v>
      </c>
      <c r="X25" s="26">
        <v>7</v>
      </c>
      <c r="Y25" s="26">
        <v>5</v>
      </c>
      <c r="Z25" s="26">
        <v>4</v>
      </c>
      <c r="AA25" s="26">
        <v>4</v>
      </c>
      <c r="AB25" s="26">
        <v>4</v>
      </c>
      <c r="AC25" s="26">
        <v>4</v>
      </c>
      <c r="AD25" s="26">
        <v>4</v>
      </c>
    </row>
    <row r="26" spans="2:30" x14ac:dyDescent="0.25">
      <c r="B26" s="37">
        <v>22</v>
      </c>
      <c r="C26" s="21"/>
      <c r="D26" s="9">
        <v>3.2939736480740827</v>
      </c>
      <c r="E26" s="9">
        <v>2.9566425305535189</v>
      </c>
      <c r="F26" s="9">
        <v>3.0464049691799668</v>
      </c>
      <c r="G26" s="9">
        <v>3.0705365974058161</v>
      </c>
      <c r="H26" s="9">
        <v>2.4280352447078206</v>
      </c>
      <c r="I26" s="24"/>
      <c r="J26" s="9">
        <v>3.3211558398817647</v>
      </c>
      <c r="K26" s="9">
        <v>3.3211558398817647</v>
      </c>
      <c r="L26" s="22">
        <v>3.2735892962975122</v>
      </c>
      <c r="M26" s="22">
        <v>3.3687507776185472</v>
      </c>
      <c r="N26" s="22">
        <v>2.4084628538406552</v>
      </c>
      <c r="O26" s="24"/>
      <c r="P26" s="21"/>
      <c r="R26" s="39">
        <v>25</v>
      </c>
      <c r="S26" s="39"/>
      <c r="T26" s="39">
        <v>131</v>
      </c>
      <c r="U26" s="39">
        <v>23</v>
      </c>
      <c r="V26" s="39">
        <v>11</v>
      </c>
      <c r="W26" s="26">
        <v>8</v>
      </c>
      <c r="X26" s="26">
        <v>6</v>
      </c>
      <c r="Y26" s="26">
        <v>5</v>
      </c>
      <c r="Z26" s="26">
        <v>4</v>
      </c>
      <c r="AA26" s="26">
        <v>4</v>
      </c>
      <c r="AB26" s="26">
        <v>4</v>
      </c>
      <c r="AC26" s="26">
        <v>4</v>
      </c>
      <c r="AD26" s="26">
        <v>4</v>
      </c>
    </row>
    <row r="27" spans="2:30" x14ac:dyDescent="0.25">
      <c r="B27" s="37">
        <v>23</v>
      </c>
      <c r="C27" s="21"/>
      <c r="D27" s="9">
        <v>3.3965482544535552</v>
      </c>
      <c r="E27" s="9">
        <v>3.0508517030673099</v>
      </c>
      <c r="F27" s="9">
        <v>3.1447898609227085</v>
      </c>
      <c r="G27" s="9">
        <v>3.170028341413754</v>
      </c>
      <c r="H27" s="9">
        <v>2.5043566377167479</v>
      </c>
      <c r="I27" s="24"/>
      <c r="J27" s="9">
        <v>3.4721174689672991</v>
      </c>
      <c r="K27" s="9">
        <v>3.4721174689672991</v>
      </c>
      <c r="L27" s="22">
        <v>3.4223888097655815</v>
      </c>
      <c r="M27" s="22">
        <v>3.5218758129648449</v>
      </c>
      <c r="N27" s="22">
        <v>2.5179384381061389</v>
      </c>
      <c r="O27" s="24"/>
      <c r="P27" s="21"/>
      <c r="R27" s="39">
        <v>35</v>
      </c>
      <c r="S27" s="39"/>
      <c r="T27" s="39">
        <v>68</v>
      </c>
      <c r="U27" s="39">
        <v>20</v>
      </c>
      <c r="V27" s="39">
        <v>10</v>
      </c>
      <c r="W27" s="26">
        <v>8</v>
      </c>
      <c r="X27" s="26">
        <v>6</v>
      </c>
      <c r="Y27" s="26">
        <v>5</v>
      </c>
      <c r="Z27" s="26">
        <v>4</v>
      </c>
      <c r="AA27" s="26">
        <v>4</v>
      </c>
      <c r="AB27" s="26">
        <v>4</v>
      </c>
      <c r="AC27" s="26">
        <v>4</v>
      </c>
      <c r="AD27" s="26">
        <v>4</v>
      </c>
    </row>
    <row r="28" spans="2:30" x14ac:dyDescent="0.25">
      <c r="B28" s="37">
        <v>24</v>
      </c>
      <c r="C28" s="21"/>
      <c r="D28" s="9">
        <v>3.6647035822480665</v>
      </c>
      <c r="E28" s="9">
        <v>3.2835442881330317</v>
      </c>
      <c r="F28" s="9">
        <v>3.3776804073343158</v>
      </c>
      <c r="G28" s="9">
        <v>3.4042327829232266</v>
      </c>
      <c r="H28" s="9">
        <v>2.7069489577276293</v>
      </c>
      <c r="I28" s="24"/>
      <c r="J28" s="9">
        <v>3.6230790980528327</v>
      </c>
      <c r="K28" s="9">
        <v>3.6230790980528327</v>
      </c>
      <c r="L28" s="22">
        <v>3.5711883232336503</v>
      </c>
      <c r="M28" s="22">
        <v>3.6750008483111429</v>
      </c>
      <c r="N28" s="22">
        <v>2.6274140223716236</v>
      </c>
      <c r="O28" s="24"/>
      <c r="P28" s="21"/>
      <c r="R28" s="39">
        <v>50</v>
      </c>
      <c r="S28" s="39"/>
      <c r="T28" s="39">
        <v>48</v>
      </c>
      <c r="U28" s="39">
        <v>18</v>
      </c>
      <c r="V28" s="39">
        <v>10</v>
      </c>
      <c r="W28" s="26">
        <v>7</v>
      </c>
      <c r="X28" s="26">
        <v>5</v>
      </c>
      <c r="Y28" s="26">
        <v>4</v>
      </c>
      <c r="Z28" s="26">
        <v>4</v>
      </c>
      <c r="AA28" s="26">
        <v>4</v>
      </c>
      <c r="AB28" s="26">
        <v>4</v>
      </c>
      <c r="AC28" s="26">
        <v>4</v>
      </c>
      <c r="AD28" s="26">
        <v>4</v>
      </c>
    </row>
    <row r="29" spans="2:30" ht="15.75" thickBot="1" x14ac:dyDescent="0.3">
      <c r="B29" s="37">
        <v>25</v>
      </c>
      <c r="C29" s="21"/>
      <c r="D29" s="9">
        <v>3.7740178847491697</v>
      </c>
      <c r="E29" s="9">
        <v>3.3833691423590508</v>
      </c>
      <c r="F29" s="9">
        <v>3.4814946201462824</v>
      </c>
      <c r="G29" s="9">
        <v>3.5091590293782446</v>
      </c>
      <c r="H29" s="9">
        <v>2.7884136555991441</v>
      </c>
      <c r="I29" s="24"/>
      <c r="J29" s="9">
        <v>3.7740407271383685</v>
      </c>
      <c r="K29" s="9">
        <v>3.7740407271383685</v>
      </c>
      <c r="L29" s="22">
        <v>3.7199878367017196</v>
      </c>
      <c r="M29" s="22">
        <v>3.8281258836574406</v>
      </c>
      <c r="N29" s="22">
        <v>2.7368896066371073</v>
      </c>
      <c r="O29" s="24"/>
      <c r="P29" s="21"/>
      <c r="R29" s="39">
        <v>75</v>
      </c>
      <c r="S29" s="39"/>
      <c r="T29" s="39">
        <v>37</v>
      </c>
      <c r="U29" s="39">
        <v>16</v>
      </c>
      <c r="V29" s="39">
        <v>9</v>
      </c>
      <c r="W29" s="26">
        <v>7</v>
      </c>
      <c r="X29" s="26">
        <v>5</v>
      </c>
      <c r="Y29" s="26">
        <v>4</v>
      </c>
      <c r="Z29" s="26">
        <v>4</v>
      </c>
      <c r="AA29" s="26">
        <v>4</v>
      </c>
      <c r="AB29" s="26">
        <v>4</v>
      </c>
      <c r="AC29" s="26">
        <v>4</v>
      </c>
      <c r="AD29" s="26">
        <v>4</v>
      </c>
    </row>
    <row r="30" spans="2:30" ht="15.75" thickBot="1" x14ac:dyDescent="0.3">
      <c r="B30" s="37">
        <v>26</v>
      </c>
      <c r="C30" s="21"/>
      <c r="D30" s="9">
        <v>3.8830994965670089</v>
      </c>
      <c r="E30" s="9">
        <v>3.4829685091390634</v>
      </c>
      <c r="F30" s="9">
        <v>3.5850507748383049</v>
      </c>
      <c r="G30" s="9">
        <v>3.6138219391002919</v>
      </c>
      <c r="H30" s="9">
        <v>2.8697061677232574</v>
      </c>
      <c r="I30" s="24"/>
      <c r="J30" s="9">
        <v>3.9250023562239043</v>
      </c>
      <c r="K30" s="9">
        <v>3.9250023562239043</v>
      </c>
      <c r="L30" s="22">
        <v>3.8687873501697876</v>
      </c>
      <c r="M30" s="22">
        <v>3.9812509190037391</v>
      </c>
      <c r="N30" s="22">
        <v>2.846365190902592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25">
      <c r="B31" s="37">
        <v>27</v>
      </c>
      <c r="C31" s="21"/>
      <c r="D31" s="9">
        <v>3.9922375788930617</v>
      </c>
      <c r="E31" s="9">
        <v>3.5826226765942941</v>
      </c>
      <c r="F31" s="9">
        <v>3.6886710198036488</v>
      </c>
      <c r="G31" s="9">
        <v>3.7185503602607097</v>
      </c>
      <c r="H31" s="9">
        <v>2.95104050176657</v>
      </c>
      <c r="I31" s="24"/>
      <c r="J31" s="9">
        <v>4.0759639853094374</v>
      </c>
      <c r="K31" s="9">
        <v>4.0759639853094374</v>
      </c>
      <c r="L31" s="22">
        <v>4.0175868636378569</v>
      </c>
      <c r="M31" s="22">
        <v>4.1343759543500358</v>
      </c>
      <c r="N31" s="22">
        <v>2.9558407751680758</v>
      </c>
      <c r="O31" s="24"/>
      <c r="P31" s="21"/>
      <c r="R31" s="39">
        <v>10</v>
      </c>
      <c r="S31" s="40"/>
      <c r="T31" s="40">
        <v>302</v>
      </c>
      <c r="U31" s="40">
        <v>49</v>
      </c>
      <c r="V31" s="40">
        <v>14</v>
      </c>
      <c r="W31" s="26">
        <v>9</v>
      </c>
      <c r="X31" s="26">
        <v>6</v>
      </c>
      <c r="Y31" s="26">
        <v>5</v>
      </c>
      <c r="Z31" s="26">
        <v>4</v>
      </c>
      <c r="AA31" s="26">
        <v>4</v>
      </c>
      <c r="AB31" s="26">
        <v>4</v>
      </c>
      <c r="AC31" s="26">
        <v>4</v>
      </c>
      <c r="AD31" s="26">
        <v>4</v>
      </c>
    </row>
    <row r="32" spans="2:30" x14ac:dyDescent="0.25">
      <c r="B32" s="37">
        <v>28</v>
      </c>
      <c r="C32" s="21"/>
      <c r="D32" s="9">
        <v>4.318629566585833</v>
      </c>
      <c r="E32" s="9">
        <v>3.864052729672653</v>
      </c>
      <c r="F32" s="9">
        <v>3.9689437606233748</v>
      </c>
      <c r="G32" s="9">
        <v>4.0002153685401804</v>
      </c>
      <c r="H32" s="9">
        <v>3.198038618786597</v>
      </c>
      <c r="I32" s="24"/>
      <c r="J32" s="9">
        <v>4.2269256143949718</v>
      </c>
      <c r="K32" s="9">
        <v>4.2269256143949718</v>
      </c>
      <c r="L32" s="22">
        <v>4.1663863771059235</v>
      </c>
      <c r="M32" s="22">
        <v>4.2875009896963334</v>
      </c>
      <c r="N32" s="22">
        <v>3.06531635943356</v>
      </c>
      <c r="O32" s="24"/>
      <c r="P32" s="21"/>
      <c r="R32" s="39">
        <v>25</v>
      </c>
      <c r="S32" s="39"/>
      <c r="T32" s="39">
        <v>102</v>
      </c>
      <c r="U32" s="39">
        <v>22</v>
      </c>
      <c r="V32" s="39">
        <v>10</v>
      </c>
      <c r="W32" s="26">
        <v>8</v>
      </c>
      <c r="X32" s="26">
        <v>6</v>
      </c>
      <c r="Y32" s="26">
        <v>4</v>
      </c>
      <c r="Z32" s="26">
        <v>4</v>
      </c>
      <c r="AA32" s="26">
        <v>4</v>
      </c>
      <c r="AB32" s="26">
        <v>4</v>
      </c>
      <c r="AC32" s="26">
        <v>4</v>
      </c>
      <c r="AD32" s="26">
        <v>4</v>
      </c>
    </row>
    <row r="33" spans="2:30" x14ac:dyDescent="0.25">
      <c r="B33" s="37">
        <v>29</v>
      </c>
      <c r="C33" s="21"/>
      <c r="D33" s="9">
        <v>4.4358275324461784</v>
      </c>
      <c r="E33" s="9">
        <v>3.9704905625573743</v>
      </c>
      <c r="F33" s="9">
        <v>4.0792103407899436</v>
      </c>
      <c r="G33" s="9">
        <v>4.1116074512322447</v>
      </c>
      <c r="H33" s="9">
        <v>3.2855122033405197</v>
      </c>
      <c r="I33" s="24"/>
      <c r="J33" s="9">
        <v>4.3778872434805098</v>
      </c>
      <c r="K33" s="9">
        <v>4.3778872434805098</v>
      </c>
      <c r="L33" s="22">
        <v>4.3151858905739937</v>
      </c>
      <c r="M33" s="22">
        <v>4.4406260250426319</v>
      </c>
      <c r="N33" s="22">
        <v>3.1747919436990437</v>
      </c>
      <c r="O33" s="24"/>
      <c r="P33" s="21"/>
      <c r="R33" s="39">
        <v>35</v>
      </c>
      <c r="S33" s="39"/>
      <c r="T33" s="39">
        <v>59</v>
      </c>
      <c r="U33" s="39">
        <v>19</v>
      </c>
      <c r="V33" s="39">
        <v>10</v>
      </c>
      <c r="W33" s="26">
        <v>7</v>
      </c>
      <c r="X33" s="26">
        <v>5</v>
      </c>
      <c r="Y33" s="26">
        <v>4</v>
      </c>
      <c r="Z33" s="26">
        <v>4</v>
      </c>
      <c r="AA33" s="26">
        <v>4</v>
      </c>
      <c r="AB33" s="26">
        <v>4</v>
      </c>
      <c r="AC33" s="26">
        <v>4</v>
      </c>
      <c r="AD33" s="26">
        <v>4</v>
      </c>
    </row>
    <row r="34" spans="2:30" x14ac:dyDescent="0.25">
      <c r="B34" s="37">
        <v>30</v>
      </c>
      <c r="C34" s="21"/>
      <c r="D34" s="9">
        <v>4.5532112689978437</v>
      </c>
      <c r="E34" s="9">
        <v>4.0771085073719018</v>
      </c>
      <c r="F34" s="9">
        <v>4.1896849212122547</v>
      </c>
      <c r="G34" s="9">
        <v>4.2232119382268953</v>
      </c>
      <c r="H34" s="9">
        <v>3.3731233019227953</v>
      </c>
      <c r="I34" s="24"/>
      <c r="J34" s="9">
        <v>4.5288488725660416</v>
      </c>
      <c r="K34" s="9">
        <v>4.5288488725660416</v>
      </c>
      <c r="L34" s="22">
        <v>4.4639854040420639</v>
      </c>
      <c r="M34" s="22">
        <v>4.5937510603889304</v>
      </c>
      <c r="N34" s="22">
        <v>3.2842675279645293</v>
      </c>
      <c r="O34" s="24"/>
      <c r="P34" s="21"/>
      <c r="R34" s="39">
        <v>50</v>
      </c>
      <c r="S34" s="39"/>
      <c r="T34" s="39">
        <v>43</v>
      </c>
      <c r="U34" s="39">
        <v>17</v>
      </c>
      <c r="V34" s="39">
        <v>9</v>
      </c>
      <c r="W34" s="26">
        <v>7</v>
      </c>
      <c r="X34" s="26">
        <v>5</v>
      </c>
      <c r="Y34" s="26">
        <v>4</v>
      </c>
      <c r="Z34" s="26">
        <v>4</v>
      </c>
      <c r="AA34" s="26">
        <v>4</v>
      </c>
      <c r="AB34" s="26">
        <v>4</v>
      </c>
      <c r="AC34" s="26">
        <v>4</v>
      </c>
      <c r="AD34" s="26">
        <v>4</v>
      </c>
    </row>
    <row r="35" spans="2:30" ht="15.75" thickBot="1" x14ac:dyDescent="0.3">
      <c r="B35" s="37">
        <v>31</v>
      </c>
      <c r="C35" s="21"/>
      <c r="D35" s="9">
        <v>4.6701767786106778</v>
      </c>
      <c r="E35" s="9">
        <v>4.1833210825814922</v>
      </c>
      <c r="F35" s="9">
        <v>4.2996944055121515</v>
      </c>
      <c r="G35" s="9">
        <v>4.3343417202696548</v>
      </c>
      <c r="H35" s="9">
        <v>3.4604248926708676</v>
      </c>
      <c r="I35" s="24"/>
      <c r="J35" s="9">
        <v>4.6798105016515779</v>
      </c>
      <c r="K35" s="9">
        <v>4.6798105016515779</v>
      </c>
      <c r="L35" s="22">
        <v>4.6127849175101332</v>
      </c>
      <c r="M35" s="22">
        <v>4.7468760957352272</v>
      </c>
      <c r="N35" s="22">
        <v>3.3937431122300135</v>
      </c>
      <c r="O35" s="24"/>
      <c r="P35" s="21"/>
      <c r="R35" s="39">
        <v>75</v>
      </c>
      <c r="S35" s="39"/>
      <c r="T35" s="39">
        <v>35</v>
      </c>
      <c r="U35" s="39">
        <v>16</v>
      </c>
      <c r="V35" s="39">
        <v>9</v>
      </c>
      <c r="W35" s="26">
        <v>7</v>
      </c>
      <c r="X35" s="26">
        <v>5</v>
      </c>
      <c r="Y35" s="26">
        <v>4</v>
      </c>
      <c r="Z35" s="26">
        <v>4</v>
      </c>
      <c r="AA35" s="26">
        <v>4</v>
      </c>
      <c r="AB35" s="26">
        <v>4</v>
      </c>
      <c r="AC35" s="26">
        <v>4</v>
      </c>
      <c r="AD35" s="26">
        <v>4</v>
      </c>
    </row>
    <row r="36" spans="2:30" ht="15.75" thickBot="1" x14ac:dyDescent="0.3">
      <c r="B36" s="37">
        <v>32</v>
      </c>
      <c r="C36" s="21"/>
      <c r="D36" s="9">
        <v>4.787262833834685</v>
      </c>
      <c r="E36" s="9">
        <v>4.2896505339340543</v>
      </c>
      <c r="F36" s="9">
        <v>4.4098391157271095</v>
      </c>
      <c r="G36" s="9">
        <v>4.4456096108763168</v>
      </c>
      <c r="H36" s="9">
        <v>3.5478157221887678</v>
      </c>
      <c r="I36" s="24"/>
      <c r="J36" s="9">
        <v>4.8307721307371123</v>
      </c>
      <c r="K36" s="9">
        <v>4.8307721307371123</v>
      </c>
      <c r="L36" s="22">
        <v>4.7615844309782016</v>
      </c>
      <c r="M36" s="22">
        <v>4.9000011310815221</v>
      </c>
      <c r="N36" s="22">
        <v>3.5032186964954972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25">
      <c r="B37" s="37">
        <v>33</v>
      </c>
      <c r="C37" s="21"/>
      <c r="D37" s="9">
        <v>4.9037791025872197</v>
      </c>
      <c r="E37" s="9">
        <v>4.3954276965055241</v>
      </c>
      <c r="F37" s="9">
        <v>4.5193497574555286</v>
      </c>
      <c r="G37" s="9">
        <v>4.5562303009294958</v>
      </c>
      <c r="H37" s="9">
        <v>3.6347848721701981</v>
      </c>
      <c r="I37" s="24"/>
      <c r="J37" s="9">
        <v>4.981733759822645</v>
      </c>
      <c r="K37" s="9">
        <v>4.981733759822645</v>
      </c>
      <c r="L37" s="22">
        <v>4.9103839444462682</v>
      </c>
      <c r="M37" s="22">
        <v>5.0531261664278215</v>
      </c>
      <c r="N37" s="22">
        <v>3.6126942807609819</v>
      </c>
      <c r="O37" s="24"/>
      <c r="P37" s="21"/>
      <c r="R37" s="39">
        <v>10</v>
      </c>
      <c r="S37" s="40"/>
      <c r="T37" s="40"/>
      <c r="U37" s="40"/>
      <c r="V37" s="40">
        <v>21</v>
      </c>
      <c r="W37" s="26">
        <v>13</v>
      </c>
      <c r="X37" s="26">
        <v>8</v>
      </c>
      <c r="Y37" s="26">
        <v>6</v>
      </c>
      <c r="Z37" s="26">
        <v>5</v>
      </c>
      <c r="AA37" s="26">
        <v>4</v>
      </c>
      <c r="AB37" s="26">
        <v>4</v>
      </c>
      <c r="AC37" s="26">
        <v>4</v>
      </c>
      <c r="AD37" s="26">
        <v>4</v>
      </c>
    </row>
    <row r="38" spans="2:30" x14ac:dyDescent="0.25">
      <c r="B38" s="37">
        <v>34</v>
      </c>
      <c r="D38" s="9">
        <v>5.0211032747678619</v>
      </c>
      <c r="E38" s="9">
        <v>4.5019880019688072</v>
      </c>
      <c r="F38" s="9">
        <v>4.6297614860428871</v>
      </c>
      <c r="G38" s="9">
        <v>4.667770895132664</v>
      </c>
      <c r="H38" s="9">
        <v>3.7223519755214038</v>
      </c>
      <c r="I38" s="24"/>
      <c r="J38" s="9">
        <v>5.1326953889081812</v>
      </c>
      <c r="K38" s="9">
        <v>5.1326953889081812</v>
      </c>
      <c r="L38" s="22">
        <v>5.0591834579143384</v>
      </c>
      <c r="M38" s="22">
        <v>5.2062512017741183</v>
      </c>
      <c r="N38" s="22">
        <v>3.7221698650264661</v>
      </c>
      <c r="O38" s="24"/>
      <c r="R38" s="39">
        <v>25</v>
      </c>
      <c r="S38" s="39"/>
      <c r="T38" s="39"/>
      <c r="U38" s="39">
        <v>35</v>
      </c>
      <c r="V38" s="39">
        <v>13</v>
      </c>
      <c r="W38" s="26">
        <v>10</v>
      </c>
      <c r="X38" s="26">
        <v>7</v>
      </c>
      <c r="Y38" s="26">
        <v>5</v>
      </c>
      <c r="Z38" s="26">
        <v>4</v>
      </c>
      <c r="AA38" s="26">
        <v>4</v>
      </c>
      <c r="AB38" s="26">
        <v>4</v>
      </c>
      <c r="AC38" s="26">
        <v>4</v>
      </c>
      <c r="AD38" s="26">
        <v>4</v>
      </c>
    </row>
    <row r="39" spans="2:30" x14ac:dyDescent="0.25">
      <c r="B39" s="37">
        <v>35</v>
      </c>
      <c r="D39" s="9">
        <v>5.1384690377185169</v>
      </c>
      <c r="E39" s="9">
        <v>4.6085886350211958</v>
      </c>
      <c r="F39" s="9">
        <v>4.7402203462490036</v>
      </c>
      <c r="G39" s="9">
        <v>4.7793596619111209</v>
      </c>
      <c r="H39" s="9">
        <v>3.8099498805831935</v>
      </c>
      <c r="I39" s="24"/>
      <c r="J39" s="9">
        <v>5.2836570179937201</v>
      </c>
      <c r="K39" s="9">
        <v>5.2836570179937201</v>
      </c>
      <c r="L39" s="22">
        <v>5.207982971382406</v>
      </c>
      <c r="M39" s="22">
        <v>5.3593762371204159</v>
      </c>
      <c r="N39" s="22">
        <v>3.8316454492919498</v>
      </c>
      <c r="O39" s="24"/>
      <c r="R39" s="39">
        <v>35</v>
      </c>
      <c r="S39" s="39"/>
      <c r="T39" s="39">
        <v>198</v>
      </c>
      <c r="U39" s="39">
        <v>27</v>
      </c>
      <c r="V39" s="39">
        <v>12</v>
      </c>
      <c r="W39" s="26">
        <v>9</v>
      </c>
      <c r="X39" s="26">
        <v>7</v>
      </c>
      <c r="Y39" s="26">
        <v>5</v>
      </c>
      <c r="Z39" s="26">
        <v>4</v>
      </c>
      <c r="AA39" s="26">
        <v>4</v>
      </c>
      <c r="AB39" s="26">
        <v>4</v>
      </c>
      <c r="AC39" s="26">
        <v>4</v>
      </c>
      <c r="AD39" s="26">
        <v>4</v>
      </c>
    </row>
    <row r="40" spans="2:30" x14ac:dyDescent="0.25">
      <c r="B40" s="37">
        <v>36</v>
      </c>
      <c r="D40" s="9">
        <v>6.3045132418573226</v>
      </c>
      <c r="E40" s="9">
        <v>5.592663145923142</v>
      </c>
      <c r="F40" s="9">
        <v>5.7034803585897533</v>
      </c>
      <c r="G40" s="9">
        <v>5.7451284115323249</v>
      </c>
      <c r="H40" s="9">
        <v>4.6971940023818162</v>
      </c>
      <c r="I40" s="24"/>
      <c r="J40" s="9">
        <v>5.434618647079251</v>
      </c>
      <c r="K40" s="9">
        <v>5.434618647079251</v>
      </c>
      <c r="L40" s="22">
        <v>5.3567824848504744</v>
      </c>
      <c r="M40" s="22">
        <v>5.5125012724667117</v>
      </c>
      <c r="N40" s="22">
        <v>3.9411210335574354</v>
      </c>
      <c r="O40" s="24"/>
      <c r="R40" s="39">
        <v>50</v>
      </c>
      <c r="S40" s="39"/>
      <c r="T40" s="39">
        <v>83</v>
      </c>
      <c r="U40" s="39">
        <v>23</v>
      </c>
      <c r="V40" s="39">
        <v>11</v>
      </c>
      <c r="W40" s="26">
        <v>9</v>
      </c>
      <c r="X40" s="26">
        <v>6</v>
      </c>
      <c r="Y40" s="26">
        <v>5</v>
      </c>
      <c r="Z40" s="26">
        <v>4</v>
      </c>
      <c r="AA40" s="26">
        <v>4</v>
      </c>
      <c r="AB40" s="26">
        <v>4</v>
      </c>
      <c r="AC40" s="26">
        <v>4</v>
      </c>
      <c r="AD40" s="26">
        <v>4</v>
      </c>
    </row>
    <row r="41" spans="2:30" x14ac:dyDescent="0.25">
      <c r="B41" s="37">
        <v>37</v>
      </c>
      <c r="D41" s="9">
        <v>6.4515526686096374</v>
      </c>
      <c r="E41" s="9">
        <v>5.7241649919431845</v>
      </c>
      <c r="F41" s="9">
        <v>5.8382354982596114</v>
      </c>
      <c r="G41" s="9">
        <v>5.8810645180774772</v>
      </c>
      <c r="H41" s="9">
        <v>4.807406746000475</v>
      </c>
      <c r="I41" s="24"/>
      <c r="J41" s="9">
        <v>5.5855802761647881</v>
      </c>
      <c r="K41" s="9">
        <v>5.5855802761647881</v>
      </c>
      <c r="L41" s="22">
        <v>5.5055819983185454</v>
      </c>
      <c r="M41" s="22">
        <v>5.6656263078130102</v>
      </c>
      <c r="N41" s="22">
        <v>4.0505966178229205</v>
      </c>
      <c r="O41" s="24"/>
      <c r="R41" s="39">
        <v>75</v>
      </c>
      <c r="S41" s="39"/>
      <c r="T41" s="39">
        <v>54</v>
      </c>
      <c r="U41" s="39">
        <v>20</v>
      </c>
      <c r="V41" s="39">
        <v>11</v>
      </c>
      <c r="W41" s="26">
        <v>8</v>
      </c>
      <c r="X41" s="26">
        <v>6</v>
      </c>
      <c r="Y41" s="26">
        <v>5</v>
      </c>
      <c r="Z41" s="26">
        <v>4</v>
      </c>
      <c r="AA41" s="26">
        <v>4</v>
      </c>
      <c r="AB41" s="26">
        <v>4</v>
      </c>
      <c r="AC41" s="26">
        <v>4</v>
      </c>
      <c r="AD41" s="26">
        <v>4</v>
      </c>
    </row>
    <row r="42" spans="2:30" x14ac:dyDescent="0.25">
      <c r="B42" s="37">
        <v>38</v>
      </c>
      <c r="D42" s="9">
        <v>6.597475578848945</v>
      </c>
      <c r="E42" s="9">
        <v>5.8545845708674333</v>
      </c>
      <c r="F42" s="9">
        <v>5.9717471702350355</v>
      </c>
      <c r="G42" s="9">
        <v>6.0157313290094381</v>
      </c>
      <c r="H42" s="9">
        <v>4.9167931694531823</v>
      </c>
      <c r="I42" s="24"/>
      <c r="J42" s="9">
        <v>5.7365419052503244</v>
      </c>
      <c r="K42" s="9">
        <v>5.7365419052503244</v>
      </c>
      <c r="L42" s="22">
        <v>5.6543815117866121</v>
      </c>
      <c r="M42" s="22">
        <v>5.8187513431593096</v>
      </c>
      <c r="N42" s="22">
        <v>4.1600722020884033</v>
      </c>
      <c r="O42" s="24"/>
    </row>
    <row r="43" spans="2:30" x14ac:dyDescent="0.25">
      <c r="B43" s="37">
        <v>39</v>
      </c>
      <c r="D43" s="9">
        <v>6.7442799582499271</v>
      </c>
      <c r="E43" s="9">
        <v>5.9858585681366332</v>
      </c>
      <c r="F43" s="9">
        <v>6.1062417583707989</v>
      </c>
      <c r="G43" s="9">
        <v>6.1514015665078023</v>
      </c>
      <c r="H43" s="9">
        <v>5.026831990282477</v>
      </c>
      <c r="I43" s="24"/>
      <c r="J43" s="9">
        <v>5.8875035343358553</v>
      </c>
      <c r="K43" s="9">
        <v>5.8875035343358553</v>
      </c>
      <c r="L43" s="22">
        <v>5.8031810252546832</v>
      </c>
      <c r="M43" s="22">
        <v>5.9718763785056082</v>
      </c>
      <c r="N43" s="22">
        <v>4.2695477863538871</v>
      </c>
      <c r="O43" s="24"/>
    </row>
    <row r="44" spans="2:30" x14ac:dyDescent="0.25">
      <c r="B44" s="37">
        <v>40</v>
      </c>
      <c r="D44" s="9">
        <v>6.8900826707035394</v>
      </c>
      <c r="E44" s="9">
        <v>6.1161616221912931</v>
      </c>
      <c r="F44" s="9">
        <v>6.2396208064768963</v>
      </c>
      <c r="G44" s="9">
        <v>6.2859330948140855</v>
      </c>
      <c r="H44" s="9">
        <v>5.1361294903369199</v>
      </c>
      <c r="I44" s="24"/>
      <c r="J44" s="9">
        <v>6.0384651634213888</v>
      </c>
      <c r="K44" s="9">
        <v>6.0384651634213888</v>
      </c>
      <c r="L44" s="22">
        <v>5.9519805387227507</v>
      </c>
      <c r="M44" s="22">
        <v>6.1250014138519058</v>
      </c>
      <c r="N44" s="22">
        <v>4.3790233706193709</v>
      </c>
      <c r="O44" s="24"/>
    </row>
    <row r="45" spans="2:30" x14ac:dyDescent="0.25">
      <c r="B45" s="37">
        <v>41</v>
      </c>
      <c r="D45" s="9">
        <v>7.0362975981493401</v>
      </c>
      <c r="E45" s="9">
        <v>6.2468642314031335</v>
      </c>
      <c r="F45" s="9">
        <v>6.3734598201117807</v>
      </c>
      <c r="G45" s="9">
        <v>6.4209342108149707</v>
      </c>
      <c r="H45" s="9">
        <v>5.245732089659974</v>
      </c>
      <c r="I45" s="24"/>
      <c r="J45" s="9">
        <v>6.1894267925069242</v>
      </c>
      <c r="K45" s="9">
        <v>6.1894267925069242</v>
      </c>
      <c r="L45" s="22">
        <v>6.1007800521908182</v>
      </c>
      <c r="M45" s="22">
        <v>6.2781264491982007</v>
      </c>
      <c r="N45" s="22">
        <v>4.4884989548848582</v>
      </c>
      <c r="O45" s="24"/>
    </row>
    <row r="46" spans="2:30" x14ac:dyDescent="0.25">
      <c r="B46" s="37">
        <v>42</v>
      </c>
      <c r="D46" s="9">
        <v>7.1827938161490588</v>
      </c>
      <c r="E46" s="9">
        <v>6.3778394843377422</v>
      </c>
      <c r="F46" s="9">
        <v>6.5076128852562309</v>
      </c>
      <c r="G46" s="9">
        <v>6.5562559619125533</v>
      </c>
      <c r="H46" s="9">
        <v>5.3555428901012849</v>
      </c>
      <c r="I46" s="24"/>
      <c r="J46" s="9">
        <v>6.3403884215924577</v>
      </c>
      <c r="K46" s="9">
        <v>6.3403884215924577</v>
      </c>
      <c r="L46" s="22">
        <v>6.2495795656588866</v>
      </c>
      <c r="M46" s="22">
        <v>6.4312514845444992</v>
      </c>
      <c r="N46" s="22">
        <v>4.5979745391503402</v>
      </c>
      <c r="O46" s="24"/>
    </row>
    <row r="47" spans="2:30" x14ac:dyDescent="0.25">
      <c r="B47" s="37">
        <v>43</v>
      </c>
      <c r="D47" s="9">
        <v>7.3289327543567158</v>
      </c>
      <c r="E47" s="9">
        <v>6.5084684037994558</v>
      </c>
      <c r="F47" s="9">
        <v>6.6413684034636287</v>
      </c>
      <c r="G47" s="9">
        <v>6.6911719365891651</v>
      </c>
      <c r="H47" s="9">
        <v>5.4650892822206547</v>
      </c>
      <c r="I47" s="24"/>
      <c r="J47" s="9">
        <v>6.4913500506779922</v>
      </c>
      <c r="K47" s="9">
        <v>6.4913500506779922</v>
      </c>
      <c r="L47" s="22">
        <v>6.3983790791269568</v>
      </c>
      <c r="M47" s="22">
        <v>6.584376519890796</v>
      </c>
      <c r="N47" s="22">
        <v>4.7074501234158257</v>
      </c>
      <c r="O47" s="24"/>
    </row>
    <row r="48" spans="2:30" x14ac:dyDescent="0.25">
      <c r="B48" s="37">
        <v>44</v>
      </c>
      <c r="D48" s="9">
        <v>7.4752658043009106</v>
      </c>
      <c r="E48" s="9">
        <v>6.6392854582318455</v>
      </c>
      <c r="F48" s="9">
        <v>6.7753407877183713</v>
      </c>
      <c r="G48" s="9">
        <v>6.8263093351811479</v>
      </c>
      <c r="H48" s="9">
        <v>5.5747793531899399</v>
      </c>
      <c r="I48" s="24"/>
      <c r="J48" s="9">
        <v>6.6423116797635293</v>
      </c>
      <c r="K48" s="9">
        <v>6.6423116797635293</v>
      </c>
      <c r="L48" s="22">
        <v>6.5471785925950243</v>
      </c>
      <c r="M48" s="22">
        <v>6.7375015552370945</v>
      </c>
      <c r="N48" s="22">
        <v>4.8169257076813103</v>
      </c>
      <c r="O48" s="24"/>
    </row>
    <row r="49" spans="2:15" x14ac:dyDescent="0.25">
      <c r="B49" s="37">
        <v>45</v>
      </c>
      <c r="D49" s="9">
        <v>7.6219840825435021</v>
      </c>
      <c r="E49" s="9">
        <v>6.7704758952057507</v>
      </c>
      <c r="F49" s="9">
        <v>6.9097429875060179</v>
      </c>
      <c r="G49" s="9">
        <v>6.9618855384346139</v>
      </c>
      <c r="H49" s="9">
        <v>5.6847545490449356</v>
      </c>
      <c r="I49" s="24"/>
      <c r="J49" s="9">
        <v>6.793273308849062</v>
      </c>
      <c r="K49" s="9">
        <v>6.793273308849062</v>
      </c>
      <c r="L49" s="22">
        <v>6.695978106063091</v>
      </c>
      <c r="M49" s="22">
        <v>6.8906265905833886</v>
      </c>
      <c r="N49" s="22">
        <v>4.9264012919467923</v>
      </c>
      <c r="O49" s="24"/>
    </row>
    <row r="50" spans="2:15" x14ac:dyDescent="0.25">
      <c r="B50" s="37">
        <v>46</v>
      </c>
      <c r="D50" s="9">
        <v>7.7681870082125517</v>
      </c>
      <c r="E50" s="9">
        <v>6.9011667722422105</v>
      </c>
      <c r="F50" s="9">
        <v>7.043571439902391</v>
      </c>
      <c r="G50" s="9">
        <v>7.0968760931969879</v>
      </c>
      <c r="H50" s="9">
        <v>5.7943483448907083</v>
      </c>
      <c r="I50" s="24"/>
      <c r="J50" s="9">
        <v>6.9442349379345982</v>
      </c>
      <c r="K50" s="9">
        <v>6.9442349379345982</v>
      </c>
      <c r="L50" s="22">
        <v>6.8447776195311629</v>
      </c>
      <c r="M50" s="22">
        <v>7.0437516259296888</v>
      </c>
      <c r="N50" s="22">
        <v>5.0358768762122779</v>
      </c>
      <c r="O50" s="24"/>
    </row>
    <row r="51" spans="2:15" x14ac:dyDescent="0.25">
      <c r="B51" s="37">
        <v>47</v>
      </c>
      <c r="D51" s="9">
        <v>7.9142021594470418</v>
      </c>
      <c r="E51" s="9">
        <v>7.031675612877561</v>
      </c>
      <c r="F51" s="9">
        <v>7.1771911589558508</v>
      </c>
      <c r="G51" s="9">
        <v>7.2316536099633204</v>
      </c>
      <c r="H51" s="9">
        <v>5.9038031825833972</v>
      </c>
      <c r="I51" s="24"/>
      <c r="J51" s="9">
        <v>7.0951965670201345</v>
      </c>
      <c r="K51" s="9">
        <v>7.0951965670201345</v>
      </c>
      <c r="L51" s="22">
        <v>6.9935771329992331</v>
      </c>
      <c r="M51" s="22">
        <v>7.1968766612759874</v>
      </c>
      <c r="N51" s="22">
        <v>5.1453524604777607</v>
      </c>
      <c r="O51" s="24"/>
    </row>
    <row r="52" spans="2:15" x14ac:dyDescent="0.25">
      <c r="B52" s="37">
        <v>48</v>
      </c>
      <c r="D52" s="9">
        <v>8.0612140718305501</v>
      </c>
      <c r="E52" s="9">
        <v>7.1631505896791685</v>
      </c>
      <c r="F52" s="9">
        <v>7.3119220968069536</v>
      </c>
      <c r="G52" s="9">
        <v>7.3675655146897219</v>
      </c>
      <c r="H52" s="9">
        <v>6.013995743003699</v>
      </c>
      <c r="I52" s="24"/>
      <c r="J52" s="9">
        <v>7.2461581961056654</v>
      </c>
      <c r="K52" s="9">
        <v>7.2461581961056654</v>
      </c>
      <c r="L52" s="22">
        <v>7.1423766464673006</v>
      </c>
      <c r="M52" s="22">
        <v>7.350001696622285</v>
      </c>
      <c r="N52" s="22">
        <v>5.2548280447432472</v>
      </c>
      <c r="O52" s="24"/>
    </row>
    <row r="53" spans="2:15" x14ac:dyDescent="0.25">
      <c r="B53" s="37">
        <v>49</v>
      </c>
      <c r="D53" s="9">
        <v>8.2066518990101258</v>
      </c>
      <c r="E53" s="9">
        <v>7.2930997719840551</v>
      </c>
      <c r="F53" s="9">
        <v>7.4448994587037554</v>
      </c>
      <c r="G53" s="9">
        <v>7.5016873805176729</v>
      </c>
      <c r="H53" s="9">
        <v>6.1230233284697464</v>
      </c>
      <c r="I53" s="24"/>
      <c r="J53" s="9">
        <v>7.3971198251912043</v>
      </c>
      <c r="K53" s="9">
        <v>7.3971198251912043</v>
      </c>
      <c r="L53" s="22">
        <v>7.291176159935369</v>
      </c>
      <c r="M53" s="22">
        <v>7.5031267319685853</v>
      </c>
      <c r="N53" s="22">
        <v>5.3643036290087291</v>
      </c>
      <c r="O53" s="24"/>
    </row>
    <row r="54" spans="2:15" x14ac:dyDescent="0.25">
      <c r="B54" s="37">
        <v>50</v>
      </c>
      <c r="D54" s="9">
        <v>8.353430472183204</v>
      </c>
      <c r="E54" s="9">
        <v>7.4243485098717326</v>
      </c>
      <c r="F54" s="9">
        <v>7.5793713258301922</v>
      </c>
      <c r="G54" s="9">
        <v>7.6373348970067196</v>
      </c>
      <c r="H54" s="9">
        <v>6.2330432212815632</v>
      </c>
      <c r="I54" s="24"/>
      <c r="J54" s="9">
        <v>7.5480814542767369</v>
      </c>
      <c r="K54" s="9">
        <v>7.5480814542767369</v>
      </c>
      <c r="L54" s="22">
        <v>7.4399756734034375</v>
      </c>
      <c r="M54" s="22">
        <v>7.6562517673148811</v>
      </c>
      <c r="N54" s="22">
        <v>5.4737792132742138</v>
      </c>
      <c r="O54" s="24"/>
    </row>
    <row r="55" spans="2:15" x14ac:dyDescent="0.25">
      <c r="B55" s="37">
        <v>51</v>
      </c>
      <c r="D55" s="9">
        <v>8.4995520825260407</v>
      </c>
      <c r="E55" s="9">
        <v>7.5549604205866174</v>
      </c>
      <c r="F55" s="9">
        <v>7.7131115698836812</v>
      </c>
      <c r="G55" s="9">
        <v>7.7722355975294235</v>
      </c>
      <c r="H55" s="9">
        <v>6.3425769057756112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25">
      <c r="B56" s="37">
        <v>52</v>
      </c>
      <c r="D56" s="9">
        <v>8.6463267776392172</v>
      </c>
      <c r="E56" s="9">
        <v>7.6862053297399333</v>
      </c>
      <c r="F56" s="9">
        <v>7.8475800103566122</v>
      </c>
      <c r="G56" s="9">
        <v>7.9078796873649635</v>
      </c>
      <c r="H56" s="9">
        <v>6.4525939553833114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25">
      <c r="B57" s="37">
        <v>53</v>
      </c>
      <c r="D57" s="9">
        <v>8.7925701542755821</v>
      </c>
      <c r="E57" s="9">
        <v>7.8169351973361909</v>
      </c>
      <c r="F57" s="9">
        <v>7.9814568127550407</v>
      </c>
      <c r="G57" s="9">
        <v>8.0429198582038381</v>
      </c>
      <c r="H57" s="9">
        <v>6.5622177861750481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25">
      <c r="B58" s="37">
        <v>54</v>
      </c>
      <c r="D58" s="9">
        <v>8.9382877241928753</v>
      </c>
      <c r="E58" s="9">
        <v>7.9471553671800477</v>
      </c>
      <c r="F58" s="9">
        <v>8.114748106808177</v>
      </c>
      <c r="G58" s="9">
        <v>8.1773623663827113</v>
      </c>
      <c r="H58" s="9">
        <v>6.6714524770511163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25">
      <c r="B59" s="37">
        <v>55</v>
      </c>
      <c r="D59" s="9">
        <v>9.0847567570864189</v>
      </c>
      <c r="E59" s="9">
        <v>8.0781038864995907</v>
      </c>
      <c r="F59" s="9">
        <v>8.2488771905454552</v>
      </c>
      <c r="G59" s="9">
        <v>8.3126601360731218</v>
      </c>
      <c r="H59" s="9">
        <v>6.7812433427582466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25">
      <c r="B60" s="37">
        <v>56</v>
      </c>
      <c r="D60" s="9">
        <v>9.2317534978730951</v>
      </c>
      <c r="E60" s="9">
        <v>8.2095638668581721</v>
      </c>
      <c r="F60" s="9">
        <v>8.3835947161431275</v>
      </c>
      <c r="G60" s="9">
        <v>8.4485586285460883</v>
      </c>
      <c r="H60" s="9">
        <v>6.8914247807690305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25">
      <c r="B61" s="37">
        <v>57</v>
      </c>
      <c r="D61" s="9">
        <v>9.3776350771776311</v>
      </c>
      <c r="E61" s="9">
        <v>8.3399428916055882</v>
      </c>
      <c r="F61" s="9">
        <v>8.5170699615579402</v>
      </c>
      <c r="G61" s="9">
        <v>8.5831890129174333</v>
      </c>
      <c r="H61" s="9">
        <v>7.0007808930373949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25">
      <c r="B62" s="37">
        <v>58</v>
      </c>
      <c r="D62" s="9">
        <v>9.5241699789412024</v>
      </c>
      <c r="E62" s="9">
        <v>8.4709551316725822</v>
      </c>
      <c r="F62" s="9">
        <v>8.6512736067942413</v>
      </c>
      <c r="G62" s="9">
        <v>8.7185629900036581</v>
      </c>
      <c r="H62" s="9">
        <v>7.1106205453442897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25">
      <c r="B63" s="37">
        <v>59</v>
      </c>
      <c r="D63" s="9">
        <v>9.6706323038082669</v>
      </c>
      <c r="E63" s="9">
        <v>8.6018969799183775</v>
      </c>
      <c r="F63" s="9">
        <v>8.7853967453163886</v>
      </c>
      <c r="G63" s="9">
        <v>8.8538548144789377</v>
      </c>
      <c r="H63" s="9">
        <v>7.2204064948575333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25">
      <c r="B64" s="37">
        <v>60</v>
      </c>
      <c r="D64" s="9">
        <v>9.81758426758498</v>
      </c>
      <c r="E64" s="9">
        <v>8.7333133815836863</v>
      </c>
      <c r="F64" s="9">
        <v>8.920065868269182</v>
      </c>
      <c r="G64" s="9">
        <v>8.9897040180549155</v>
      </c>
      <c r="H64" s="9">
        <v>7.3305548410041155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2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2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2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2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2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2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2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2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2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2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2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2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2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2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2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2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2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2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2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2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2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2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2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2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2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2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2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2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2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2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2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2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2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2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2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2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2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2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2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25">
      <c r="B104" s="37">
        <v>100</v>
      </c>
      <c r="D104" s="9">
        <v>15.679981526185944</v>
      </c>
      <c r="E104" s="9">
        <v>13.974730359069929</v>
      </c>
      <c r="F104" s="9">
        <v>14.289633447984306</v>
      </c>
      <c r="G104" s="9">
        <v>14.406139566183084</v>
      </c>
      <c r="H104" s="9">
        <v>11.724892050629245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25">
      <c r="B105" s="37">
        <v>101</v>
      </c>
      <c r="D105" s="9">
        <v>15.825811839303705</v>
      </c>
      <c r="E105" s="9">
        <v>14.105057194014753</v>
      </c>
      <c r="F105" s="9">
        <v>14.423062808102186</v>
      </c>
      <c r="G105" s="9">
        <v>14.540724065257489</v>
      </c>
      <c r="H105" s="9">
        <v>11.834210635786265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25">
      <c r="B106" s="37">
        <v>102</v>
      </c>
      <c r="D106" s="9">
        <v>15.972754514325663</v>
      </c>
      <c r="E106" s="9">
        <v>14.236462077665674</v>
      </c>
      <c r="F106" s="9">
        <v>14.55773192149274</v>
      </c>
      <c r="G106" s="9">
        <v>14.676574145523348</v>
      </c>
      <c r="H106" s="9">
        <v>11.944352499501566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25">
      <c r="B107" s="37">
        <v>103</v>
      </c>
      <c r="D107" s="9">
        <v>16.119941902172929</v>
      </c>
      <c r="E107" s="9">
        <v>14.36810407012649</v>
      </c>
      <c r="F107" s="9">
        <v>14.692673909569972</v>
      </c>
      <c r="G107" s="9">
        <v>14.8127027978109</v>
      </c>
      <c r="H107" s="9">
        <v>12.054675485693174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25">
      <c r="B108" s="37">
        <v>104</v>
      </c>
      <c r="D108" s="9">
        <v>16.266299011789357</v>
      </c>
      <c r="E108" s="9">
        <v>14.498941279885921</v>
      </c>
      <c r="F108" s="9">
        <v>14.826690836850251</v>
      </c>
      <c r="G108" s="9">
        <v>14.947887144969863</v>
      </c>
      <c r="H108" s="9">
        <v>12.164383981915128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25">
      <c r="B109" s="37">
        <v>105</v>
      </c>
      <c r="D109" s="9">
        <v>16.412251494850604</v>
      </c>
      <c r="E109" s="9">
        <v>14.629386255221167</v>
      </c>
      <c r="F109" s="9">
        <v>14.960257031948492</v>
      </c>
      <c r="G109" s="9">
        <v>15.082611390995863</v>
      </c>
      <c r="H109" s="9">
        <v>12.273793017323328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25">
      <c r="B110" s="37">
        <v>106</v>
      </c>
      <c r="D110" s="9">
        <v>16.55996570562289</v>
      </c>
      <c r="E110" s="9">
        <v>14.761538638677864</v>
      </c>
      <c r="F110" s="9">
        <v>15.095786606850144</v>
      </c>
      <c r="G110" s="9">
        <v>15.219339911029994</v>
      </c>
      <c r="H110" s="9">
        <v>12.384505934323855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25">
      <c r="B111" s="37">
        <v>107</v>
      </c>
      <c r="D111" s="9">
        <v>16.706205773542145</v>
      </c>
      <c r="E111" s="9">
        <v>14.892262205602842</v>
      </c>
      <c r="F111" s="9">
        <v>15.229673611914693</v>
      </c>
      <c r="G111" s="9">
        <v>15.354391677216887</v>
      </c>
      <c r="H111" s="9">
        <v>12.494127829759448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25">
      <c r="B112" s="37">
        <v>108</v>
      </c>
      <c r="D112" s="9">
        <v>16.852259514789584</v>
      </c>
      <c r="E112" s="9">
        <v>15.022805116365506</v>
      </c>
      <c r="F112" s="9">
        <v>15.363353144599843</v>
      </c>
      <c r="G112" s="9">
        <v>15.489231666371252</v>
      </c>
      <c r="H112" s="9">
        <v>12.603611830302066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25">
      <c r="B113" s="37">
        <v>109</v>
      </c>
      <c r="D113" s="9">
        <v>16.999742120566363</v>
      </c>
      <c r="E113" s="9">
        <v>15.154732814379509</v>
      </c>
      <c r="F113" s="9">
        <v>15.498625122063078</v>
      </c>
      <c r="G113" s="9">
        <v>15.625697271454282</v>
      </c>
      <c r="H113" s="9">
        <v>12.714153357052792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25">
      <c r="B114" s="37">
        <v>110</v>
      </c>
      <c r="D114" s="9">
        <v>17.146896530461639</v>
      </c>
      <c r="E114" s="9">
        <v>15.286342352850742</v>
      </c>
      <c r="F114" s="9">
        <v>15.633531529917938</v>
      </c>
      <c r="G114" s="9">
        <v>15.761789710482237</v>
      </c>
      <c r="H114" s="9">
        <v>12.824451990022697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25">
      <c r="B115" s="37">
        <v>111</v>
      </c>
      <c r="D115" s="9">
        <v>17.293018850776836</v>
      </c>
      <c r="E115" s="9">
        <v>15.416951522147864</v>
      </c>
      <c r="F115" s="9">
        <v>15.767287967488995</v>
      </c>
      <c r="G115" s="9">
        <v>15.896708250419287</v>
      </c>
      <c r="H115" s="9">
        <v>12.933986769293092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25">
      <c r="B116" s="37">
        <v>112</v>
      </c>
      <c r="D116" s="9">
        <v>17.44042816261997</v>
      </c>
      <c r="E116" s="9">
        <v>15.548807967970465</v>
      </c>
      <c r="F116" s="9">
        <v>15.902478747918105</v>
      </c>
      <c r="G116" s="9">
        <v>16.033091012571408</v>
      </c>
      <c r="H116" s="9">
        <v>13.044474073238145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25">
      <c r="B117" s="37">
        <v>113</v>
      </c>
      <c r="D117" s="9">
        <v>17.587132801524575</v>
      </c>
      <c r="E117" s="9">
        <v>15.679981376685628</v>
      </c>
      <c r="F117" s="9">
        <v>16.036884417491819</v>
      </c>
      <c r="G117" s="9">
        <v>16.168672331507722</v>
      </c>
      <c r="H117" s="9">
        <v>13.154439848131997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25">
      <c r="B118" s="37">
        <v>114</v>
      </c>
      <c r="D118" s="9">
        <v>17.734158616724315</v>
      </c>
      <c r="E118" s="9">
        <v>15.811465995625152</v>
      </c>
      <c r="F118" s="9">
        <v>16.17164815112859</v>
      </c>
      <c r="G118" s="9">
        <v>16.304619184346357</v>
      </c>
      <c r="H118" s="9">
        <v>13.264643336797603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25">
      <c r="B119" s="37">
        <v>115</v>
      </c>
      <c r="D119" s="9">
        <v>17.88163656636296</v>
      </c>
      <c r="E119" s="9">
        <v>15.943388746183295</v>
      </c>
      <c r="F119" s="9">
        <v>16.306915883950811</v>
      </c>
      <c r="G119" s="9">
        <v>16.441080544788363</v>
      </c>
      <c r="H119" s="9">
        <v>13.375181462965992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25">
      <c r="B120" s="37">
        <v>116</v>
      </c>
      <c r="D120" s="9">
        <v>18.027640507196956</v>
      </c>
      <c r="E120" s="9">
        <v>16.073882831567392</v>
      </c>
      <c r="F120" s="9">
        <v>16.440541172458541</v>
      </c>
      <c r="G120" s="9">
        <v>16.575865276905756</v>
      </c>
      <c r="H120" s="9">
        <v>13.484628665138143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25">
      <c r="B121" s="37">
        <v>117</v>
      </c>
      <c r="D121" s="9">
        <v>18.173458194335335</v>
      </c>
      <c r="E121" s="9">
        <v>16.204196333265187</v>
      </c>
      <c r="F121" s="9">
        <v>16.573959053227966</v>
      </c>
      <c r="G121" s="9">
        <v>16.710438296631697</v>
      </c>
      <c r="H121" s="9">
        <v>13.593938025903972</v>
      </c>
      <c r="I121" s="24"/>
      <c r="J121" s="9">
        <v>17.662510603007576</v>
      </c>
      <c r="K121" s="9">
        <v>17.662510603007576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25">
      <c r="B122" s="37">
        <v>118</v>
      </c>
      <c r="D122" s="9">
        <v>18.320933913390043</v>
      </c>
      <c r="E122" s="9">
        <v>16.336116704738121</v>
      </c>
      <c r="F122" s="9">
        <v>16.709224749271073</v>
      </c>
      <c r="G122" s="9">
        <v>16.846897620294598</v>
      </c>
      <c r="H122" s="9">
        <v>13.704474523312278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25">
      <c r="B123" s="37">
        <v>119</v>
      </c>
      <c r="D123" s="9">
        <v>18.468539849584133</v>
      </c>
      <c r="E123" s="9">
        <v>16.46816320581468</v>
      </c>
      <c r="F123" s="9">
        <v>16.844635703273372</v>
      </c>
      <c r="G123" s="9">
        <v>16.983505240495369</v>
      </c>
      <c r="H123" s="9">
        <v>13.81510740342849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25">
      <c r="B124" s="37">
        <v>120</v>
      </c>
      <c r="D124" s="9">
        <v>18.614655461122116</v>
      </c>
      <c r="E124" s="9">
        <v>16.598765237533051</v>
      </c>
      <c r="F124" s="9">
        <v>16.978386021599714</v>
      </c>
      <c r="G124" s="9">
        <v>17.118417661187713</v>
      </c>
      <c r="H124" s="9">
        <v>13.924637283321729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25">
      <c r="B125" s="37">
        <v>121</v>
      </c>
      <c r="D125" s="9">
        <v>18.761599727588614</v>
      </c>
      <c r="E125" s="9">
        <v>16.730170314064473</v>
      </c>
      <c r="F125" s="9">
        <v>17.11305991603685</v>
      </c>
      <c r="G125" s="9">
        <v>17.25427290232248</v>
      </c>
      <c r="H125" s="9">
        <v>14.034780468101136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25">
      <c r="B126" s="37">
        <v>122</v>
      </c>
      <c r="D126" s="9">
        <v>18.908297745463436</v>
      </c>
      <c r="E126" s="9">
        <v>16.861336658715569</v>
      </c>
      <c r="F126" s="9">
        <v>17.247459539017182</v>
      </c>
      <c r="G126" s="9">
        <v>17.389848174665431</v>
      </c>
      <c r="H126" s="9">
        <v>14.144741408439044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25">
      <c r="B127" s="37">
        <v>123</v>
      </c>
      <c r="D127" s="9">
        <v>19.055900803129624</v>
      </c>
      <c r="E127" s="9">
        <v>16.993380073395116</v>
      </c>
      <c r="F127" s="9">
        <v>17.382867858551702</v>
      </c>
      <c r="G127" s="9">
        <v>17.526453160398415</v>
      </c>
      <c r="H127" s="9">
        <v>14.255372187275276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2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2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2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2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2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2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2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2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2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2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2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2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2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2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2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2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2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2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2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2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2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2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2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2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2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2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2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2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2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2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2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2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2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2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2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2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2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2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2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2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2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2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2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2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2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2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2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2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2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2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2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2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2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2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2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2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2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2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2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2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2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2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2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2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2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2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2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2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2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2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2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2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2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2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2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2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2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2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2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2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2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2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2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2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2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2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2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2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2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2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2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2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2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2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2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2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2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2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2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2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2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2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2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2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2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2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2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2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2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2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2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2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2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2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2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2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2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2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2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2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2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2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2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2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2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2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25">
      <c r="B254" s="37">
        <v>250</v>
      </c>
      <c r="D254" s="10">
        <v>37.732691507811147</v>
      </c>
      <c r="E254" s="10">
        <v>33.695579908136494</v>
      </c>
      <c r="F254" s="10">
        <v>34.503910579368458</v>
      </c>
      <c r="G254" s="10">
        <v>34.797982572008671</v>
      </c>
      <c r="H254" s="10">
        <v>28.254615702189025</v>
      </c>
      <c r="J254" s="10">
        <v>37.740407271383717</v>
      </c>
      <c r="K254" s="10">
        <v>37.740407271383717</v>
      </c>
      <c r="L254" s="10">
        <v>37.19987836701722</v>
      </c>
      <c r="M254" s="10">
        <v>38.281258836574416</v>
      </c>
      <c r="N254" s="10">
        <v>27.368896066371093</v>
      </c>
    </row>
    <row r="255" spans="2:14" x14ac:dyDescent="0.25">
      <c r="B255" s="37">
        <v>251</v>
      </c>
      <c r="D255" s="10">
        <v>37.879944269262253</v>
      </c>
      <c r="E255" s="10">
        <v>33.827273573113885</v>
      </c>
      <c r="F255" s="10">
        <v>34.63894053220762</v>
      </c>
      <c r="G255" s="10">
        <v>34.934202607459163</v>
      </c>
      <c r="H255" s="10">
        <v>28.364988023093517</v>
      </c>
      <c r="J255" s="10">
        <v>37.891368900469246</v>
      </c>
      <c r="K255" s="10">
        <v>37.891368900469246</v>
      </c>
      <c r="L255" s="10">
        <v>37.348677880485269</v>
      </c>
      <c r="M255" s="10">
        <v>38.434383871920694</v>
      </c>
      <c r="N255" s="10">
        <v>27.478371650636568</v>
      </c>
    </row>
    <row r="256" spans="2:14" x14ac:dyDescent="0.25">
      <c r="B256" s="37">
        <v>252</v>
      </c>
      <c r="D256" s="10">
        <v>38.026804022000583</v>
      </c>
      <c r="E256" s="10">
        <v>33.958586346666181</v>
      </c>
      <c r="F256" s="10">
        <v>34.77353256301285</v>
      </c>
      <c r="G256" s="10">
        <v>35.069975605139682</v>
      </c>
      <c r="H256" s="10">
        <v>28.475069474157511</v>
      </c>
      <c r="J256" s="10">
        <v>38.042330529554782</v>
      </c>
      <c r="K256" s="10">
        <v>38.042330529554782</v>
      </c>
      <c r="L256" s="10">
        <v>37.497477393953353</v>
      </c>
      <c r="M256" s="10">
        <v>38.587508907267015</v>
      </c>
      <c r="N256" s="10">
        <v>27.587847234902046</v>
      </c>
    </row>
    <row r="257" spans="2:14" x14ac:dyDescent="0.25">
      <c r="B257" s="37">
        <v>253</v>
      </c>
      <c r="D257" s="10">
        <v>38.174453994095735</v>
      </c>
      <c r="E257" s="10">
        <v>34.090664723518032</v>
      </c>
      <c r="F257" s="10">
        <v>34.909005324571872</v>
      </c>
      <c r="G257" s="10">
        <v>35.206647691653515</v>
      </c>
      <c r="H257" s="10">
        <v>28.585735792085092</v>
      </c>
      <c r="J257" s="10">
        <v>38.193292158640318</v>
      </c>
      <c r="K257" s="10">
        <v>38.193292158640318</v>
      </c>
      <c r="L257" s="10">
        <v>37.646276907421431</v>
      </c>
      <c r="M257" s="10">
        <v>38.740633942613336</v>
      </c>
      <c r="N257" s="10">
        <v>27.69732281916755</v>
      </c>
    </row>
    <row r="258" spans="2:14" x14ac:dyDescent="0.25">
      <c r="B258" s="37">
        <v>254</v>
      </c>
      <c r="D258" s="10">
        <v>38.322288935124504</v>
      </c>
      <c r="E258" s="10">
        <v>34.222922241208828</v>
      </c>
      <c r="F258" s="10">
        <v>35.044684293728714</v>
      </c>
      <c r="G258" s="10">
        <v>35.343530290418322</v>
      </c>
      <c r="H258" s="10">
        <v>28.696539015998184</v>
      </c>
      <c r="J258" s="10">
        <v>38.344253787725862</v>
      </c>
      <c r="K258" s="10">
        <v>38.344253787725862</v>
      </c>
      <c r="L258" s="10">
        <v>37.795076420889494</v>
      </c>
      <c r="M258" s="10">
        <v>38.893758977959621</v>
      </c>
      <c r="N258" s="10">
        <v>27.806798403433024</v>
      </c>
    </row>
    <row r="259" spans="2:14" x14ac:dyDescent="0.25">
      <c r="B259" s="37">
        <v>255</v>
      </c>
      <c r="D259" s="10">
        <v>38.469109276677877</v>
      </c>
      <c r="E259" s="10">
        <v>34.354196577158326</v>
      </c>
      <c r="F259" s="10">
        <v>35.179232604884703</v>
      </c>
      <c r="G259" s="10">
        <v>35.479258682197475</v>
      </c>
      <c r="H259" s="10">
        <v>28.806591314993788</v>
      </c>
      <c r="J259" s="10">
        <v>38.495215416811384</v>
      </c>
      <c r="K259" s="10">
        <v>38.495215416811384</v>
      </c>
      <c r="L259" s="10">
        <v>37.943875934357564</v>
      </c>
      <c r="M259" s="10">
        <v>39.04688401330592</v>
      </c>
      <c r="N259" s="10">
        <v>27.916273987698506</v>
      </c>
    </row>
    <row r="260" spans="2:14" x14ac:dyDescent="0.25">
      <c r="B260" s="37">
        <v>256</v>
      </c>
      <c r="D260" s="10">
        <v>38.615667486786577</v>
      </c>
      <c r="E260" s="10">
        <v>34.485216839035864</v>
      </c>
      <c r="F260" s="10">
        <v>35.313488848661954</v>
      </c>
      <c r="G260" s="10">
        <v>35.614688929440518</v>
      </c>
      <c r="H260" s="10">
        <v>28.916449609487998</v>
      </c>
      <c r="J260" s="10">
        <v>38.64617704589692</v>
      </c>
      <c r="K260" s="10">
        <v>38.64617704589692</v>
      </c>
      <c r="L260" s="10">
        <v>38.092675447825634</v>
      </c>
      <c r="M260" s="10">
        <v>39.20000904865222</v>
      </c>
      <c r="N260" s="10">
        <v>28.025749571964003</v>
      </c>
    </row>
    <row r="261" spans="2:14" x14ac:dyDescent="0.25">
      <c r="B261" s="37">
        <v>257</v>
      </c>
      <c r="D261" s="10">
        <v>38.764275438115938</v>
      </c>
      <c r="E261" s="10">
        <v>34.618223108868712</v>
      </c>
      <c r="F261" s="10">
        <v>35.450029506511093</v>
      </c>
      <c r="G261" s="10">
        <v>35.752451195154784</v>
      </c>
      <c r="H261" s="10">
        <v>29.027824975341012</v>
      </c>
      <c r="J261" s="10">
        <v>38.797138674982435</v>
      </c>
      <c r="K261" s="10">
        <v>38.797138674982435</v>
      </c>
      <c r="L261" s="10">
        <v>38.24147496129369</v>
      </c>
      <c r="M261" s="10">
        <v>39.353134083998512</v>
      </c>
      <c r="N261" s="10">
        <v>28.135225156229481</v>
      </c>
    </row>
    <row r="262" spans="2:14" x14ac:dyDescent="0.25">
      <c r="B262" s="37">
        <v>258</v>
      </c>
      <c r="D262" s="10">
        <v>38.911023664413186</v>
      </c>
      <c r="E262" s="10">
        <v>34.749427319546299</v>
      </c>
      <c r="F262" s="10">
        <v>35.584497648427217</v>
      </c>
      <c r="G262" s="10">
        <v>35.888097771797334</v>
      </c>
      <c r="H262" s="10">
        <v>29.137823917050639</v>
      </c>
      <c r="J262" s="10">
        <v>38.948100304067992</v>
      </c>
      <c r="K262" s="10">
        <v>38.948100304067992</v>
      </c>
      <c r="L262" s="10">
        <v>38.39027447476176</v>
      </c>
      <c r="M262" s="10">
        <v>39.506259119344811</v>
      </c>
      <c r="N262" s="10">
        <v>28.244700740494952</v>
      </c>
    </row>
    <row r="263" spans="2:14" x14ac:dyDescent="0.25">
      <c r="B263" s="37">
        <v>259</v>
      </c>
      <c r="D263" s="10">
        <v>39.056724612119389</v>
      </c>
      <c r="E263" s="10">
        <v>34.879616694847073</v>
      </c>
      <c r="F263" s="10">
        <v>35.717798708299789</v>
      </c>
      <c r="G263" s="10">
        <v>36.022552957766848</v>
      </c>
      <c r="H263" s="10">
        <v>29.247047746571123</v>
      </c>
      <c r="J263" s="10">
        <v>39.099061933153536</v>
      </c>
      <c r="K263" s="10">
        <v>39.099061933153536</v>
      </c>
      <c r="L263" s="10">
        <v>38.539073988229816</v>
      </c>
      <c r="M263" s="10">
        <v>39.659384154691089</v>
      </c>
      <c r="N263" s="10">
        <v>28.354176324760449</v>
      </c>
    </row>
    <row r="264" spans="2:14" x14ac:dyDescent="0.25">
      <c r="B264" s="37">
        <v>260</v>
      </c>
      <c r="D264" s="10">
        <v>39.20533131268958</v>
      </c>
      <c r="E264" s="10">
        <v>35.012621495427183</v>
      </c>
      <c r="F264" s="10">
        <v>35.854338173729218</v>
      </c>
      <c r="G264" s="10">
        <v>36.160314031061432</v>
      </c>
      <c r="H264" s="10">
        <v>29.35842220416885</v>
      </c>
      <c r="J264" s="10">
        <v>39.250023562239058</v>
      </c>
      <c r="K264" s="10">
        <v>39.250023562239058</v>
      </c>
      <c r="L264" s="10">
        <v>38.687873501697901</v>
      </c>
      <c r="M264" s="10">
        <v>39.812509190037403</v>
      </c>
      <c r="N264" s="10">
        <v>28.463651909025945</v>
      </c>
    </row>
    <row r="265" spans="2:14" x14ac:dyDescent="0.25">
      <c r="B265" s="37">
        <v>261</v>
      </c>
      <c r="D265" s="10">
        <v>39.352661726915777</v>
      </c>
      <c r="E265" s="10">
        <v>35.144389563131796</v>
      </c>
      <c r="F265" s="10">
        <v>35.989455337878923</v>
      </c>
      <c r="G265" s="10">
        <v>36.296623176934112</v>
      </c>
      <c r="H265" s="10">
        <v>29.468852055156415</v>
      </c>
      <c r="J265" s="10">
        <v>39.40098519132458</v>
      </c>
      <c r="K265" s="10">
        <v>39.40098519132458</v>
      </c>
      <c r="L265" s="10">
        <v>38.836673015165971</v>
      </c>
      <c r="M265" s="10">
        <v>39.965634225383681</v>
      </c>
      <c r="N265" s="10">
        <v>28.57312749329142</v>
      </c>
    </row>
    <row r="266" spans="2:14" x14ac:dyDescent="0.25">
      <c r="B266" s="37">
        <v>262</v>
      </c>
      <c r="D266" s="10">
        <v>39.499708208114022</v>
      </c>
      <c r="E266" s="10">
        <v>35.275882433184997</v>
      </c>
      <c r="F266" s="10">
        <v>36.124256136077143</v>
      </c>
      <c r="G266" s="10">
        <v>36.432609373268221</v>
      </c>
      <c r="H266" s="10">
        <v>29.57907176564445</v>
      </c>
      <c r="J266" s="10">
        <v>39.55194682041013</v>
      </c>
      <c r="K266" s="10">
        <v>39.55194682041013</v>
      </c>
      <c r="L266" s="10">
        <v>38.985472528634034</v>
      </c>
      <c r="M266" s="10">
        <v>40.118759260730002</v>
      </c>
      <c r="N266" s="10">
        <v>28.682603077556895</v>
      </c>
    </row>
    <row r="267" spans="2:14" x14ac:dyDescent="0.25">
      <c r="B267" s="37">
        <v>263</v>
      </c>
      <c r="D267" s="10">
        <v>39.647010543983029</v>
      </c>
      <c r="E267" s="10">
        <v>35.407623126800047</v>
      </c>
      <c r="F267" s="10">
        <v>36.259342139595425</v>
      </c>
      <c r="G267" s="10">
        <v>36.568886725472261</v>
      </c>
      <c r="H267" s="10">
        <v>29.689480846507152</v>
      </c>
      <c r="J267" s="10">
        <v>39.702908449495652</v>
      </c>
      <c r="K267" s="10">
        <v>39.702908449495652</v>
      </c>
      <c r="L267" s="10">
        <v>39.134272042102097</v>
      </c>
      <c r="M267" s="10">
        <v>40.27188429607628</v>
      </c>
      <c r="N267" s="10">
        <v>28.792078661822384</v>
      </c>
    </row>
    <row r="268" spans="2:14" x14ac:dyDescent="0.25">
      <c r="B268" s="37">
        <v>264</v>
      </c>
      <c r="D268" s="10">
        <v>39.793865382070479</v>
      </c>
      <c r="E268" s="10">
        <v>35.538930140272022</v>
      </c>
      <c r="F268" s="10">
        <v>36.393929489862906</v>
      </c>
      <c r="G268" s="10">
        <v>36.70465504261508</v>
      </c>
      <c r="H268" s="10">
        <v>29.799558728243934</v>
      </c>
      <c r="J268" s="10">
        <v>39.853870078581181</v>
      </c>
      <c r="K268" s="10">
        <v>39.853870078581181</v>
      </c>
      <c r="L268" s="10">
        <v>39.283071555570174</v>
      </c>
      <c r="M268" s="10">
        <v>40.425009331422586</v>
      </c>
      <c r="N268" s="10">
        <v>28.901554246087869</v>
      </c>
    </row>
    <row r="269" spans="2:14" x14ac:dyDescent="0.25">
      <c r="B269" s="37">
        <v>265</v>
      </c>
      <c r="D269" s="10">
        <v>39.942039272599835</v>
      </c>
      <c r="E269" s="10">
        <v>35.671515144053807</v>
      </c>
      <c r="F269" s="10">
        <v>36.529986938137355</v>
      </c>
      <c r="G269" s="10">
        <v>36.841924096766469</v>
      </c>
      <c r="H269" s="10">
        <v>29.910612880978451</v>
      </c>
      <c r="J269" s="10">
        <v>40.004831707666739</v>
      </c>
      <c r="K269" s="10">
        <v>40.004831707666739</v>
      </c>
      <c r="L269" s="10">
        <v>39.431871069038237</v>
      </c>
      <c r="M269" s="10">
        <v>40.578134366768872</v>
      </c>
      <c r="N269" s="10">
        <v>29.011029830353355</v>
      </c>
    </row>
    <row r="270" spans="2:14" x14ac:dyDescent="0.25">
      <c r="B270" s="37">
        <v>266</v>
      </c>
      <c r="D270" s="10">
        <v>40.088756993861509</v>
      </c>
      <c r="E270" s="10">
        <v>35.802689133203998</v>
      </c>
      <c r="F270" s="10">
        <v>36.66442160710578</v>
      </c>
      <c r="G270" s="10">
        <v>36.977536567424089</v>
      </c>
      <c r="H270" s="10">
        <v>30.020589290281062</v>
      </c>
      <c r="J270" s="10">
        <v>40.155793336752275</v>
      </c>
      <c r="K270" s="10">
        <v>40.155793336752275</v>
      </c>
      <c r="L270" s="10">
        <v>39.580670582506301</v>
      </c>
      <c r="M270" s="10">
        <v>40.731259402115185</v>
      </c>
      <c r="N270" s="10">
        <v>29.120505414618833</v>
      </c>
    </row>
    <row r="271" spans="2:14" x14ac:dyDescent="0.25">
      <c r="B271" s="37">
        <v>267</v>
      </c>
      <c r="D271" s="10">
        <v>40.236384839210309</v>
      </c>
      <c r="E271" s="10">
        <v>35.934744885916871</v>
      </c>
      <c r="F271" s="10">
        <v>36.79987063969493</v>
      </c>
      <c r="G271" s="10">
        <v>37.114184545145683</v>
      </c>
      <c r="H271" s="10">
        <v>30.131239312098725</v>
      </c>
      <c r="J271" s="10">
        <v>40.306754965837804</v>
      </c>
      <c r="K271" s="10">
        <v>40.306754965837804</v>
      </c>
      <c r="L271" s="10">
        <v>39.729470095974378</v>
      </c>
      <c r="M271" s="10">
        <v>40.884384437461506</v>
      </c>
      <c r="N271" s="10">
        <v>29.229980998884322</v>
      </c>
    </row>
    <row r="272" spans="2:14" x14ac:dyDescent="0.25">
      <c r="B272" s="37">
        <v>268</v>
      </c>
      <c r="D272" s="10">
        <v>40.383543387014626</v>
      </c>
      <c r="E272" s="10">
        <v>36.066345837960775</v>
      </c>
      <c r="F272" s="10">
        <v>36.934796722536738</v>
      </c>
      <c r="G272" s="10">
        <v>37.250298684879731</v>
      </c>
      <c r="H272" s="10">
        <v>30.241542000080035</v>
      </c>
      <c r="J272" s="10">
        <v>40.457716594923333</v>
      </c>
      <c r="K272" s="10">
        <v>40.457716594923333</v>
      </c>
      <c r="L272" s="10">
        <v>39.878269609442448</v>
      </c>
      <c r="M272" s="10">
        <v>41.037509472807763</v>
      </c>
      <c r="N272" s="10">
        <v>29.339456583149815</v>
      </c>
    </row>
    <row r="273" spans="2:14" x14ac:dyDescent="0.25">
      <c r="B273" s="37">
        <v>269</v>
      </c>
      <c r="D273" s="10">
        <v>40.531263106991254</v>
      </c>
      <c r="E273" s="10">
        <v>36.198490440369348</v>
      </c>
      <c r="F273" s="10">
        <v>37.070348275910504</v>
      </c>
      <c r="G273" s="10">
        <v>37.387051335712499</v>
      </c>
      <c r="H273" s="10">
        <v>30.352260032210101</v>
      </c>
      <c r="J273" s="10">
        <v>40.608678224008848</v>
      </c>
      <c r="K273" s="10">
        <v>40.608678224008848</v>
      </c>
      <c r="L273" s="10">
        <v>40.027069122910504</v>
      </c>
      <c r="M273" s="10">
        <v>41.190634508154076</v>
      </c>
      <c r="N273" s="10">
        <v>29.448932167415286</v>
      </c>
    </row>
    <row r="274" spans="2:14" x14ac:dyDescent="0.25">
      <c r="B274" s="37">
        <v>270</v>
      </c>
      <c r="D274" s="10">
        <v>40.677886537675221</v>
      </c>
      <c r="E274" s="10">
        <v>36.329572735996997</v>
      </c>
      <c r="F274" s="10">
        <v>37.204678118659288</v>
      </c>
      <c r="G274" s="10">
        <v>37.522556827823934</v>
      </c>
      <c r="H274" s="10">
        <v>30.46216667704406</v>
      </c>
      <c r="J274" s="10">
        <v>40.759639853094406</v>
      </c>
      <c r="K274" s="10">
        <v>40.759639853094406</v>
      </c>
      <c r="L274" s="10">
        <v>40.175868636378574</v>
      </c>
      <c r="M274" s="10">
        <v>41.343759543500354</v>
      </c>
      <c r="N274" s="10">
        <v>29.558407751680772</v>
      </c>
    </row>
    <row r="275" spans="2:14" x14ac:dyDescent="0.25">
      <c r="B275" s="37">
        <v>271</v>
      </c>
      <c r="D275" s="10">
        <v>40.824754918715662</v>
      </c>
      <c r="E275" s="10">
        <v>36.460892287475708</v>
      </c>
      <c r="F275" s="10">
        <v>37.339281013419715</v>
      </c>
      <c r="G275" s="10">
        <v>37.658341069281981</v>
      </c>
      <c r="H275" s="10">
        <v>30.572254621762042</v>
      </c>
      <c r="J275" s="10">
        <v>40.910601482179942</v>
      </c>
      <c r="K275" s="10">
        <v>40.910601482179942</v>
      </c>
      <c r="L275" s="10">
        <v>40.324668149846637</v>
      </c>
      <c r="M275" s="10">
        <v>41.49688457884664</v>
      </c>
      <c r="N275" s="10">
        <v>29.667883335946257</v>
      </c>
    </row>
    <row r="276" spans="2:14" x14ac:dyDescent="0.25">
      <c r="B276" s="37">
        <v>272</v>
      </c>
      <c r="D276" s="10">
        <v>40.973356668451473</v>
      </c>
      <c r="E276" s="10">
        <v>36.593891252690987</v>
      </c>
      <c r="F276" s="10">
        <v>37.475815751614206</v>
      </c>
      <c r="G276" s="10">
        <v>37.796097415341613</v>
      </c>
      <c r="H276" s="10">
        <v>30.683625484979672</v>
      </c>
      <c r="J276" s="10">
        <v>41.061563111265478</v>
      </c>
      <c r="K276" s="10">
        <v>41.061563111265478</v>
      </c>
      <c r="L276" s="10">
        <v>40.473467663314729</v>
      </c>
      <c r="M276" s="10">
        <v>41.650009614192967</v>
      </c>
      <c r="N276" s="10">
        <v>29.777358920211736</v>
      </c>
    </row>
    <row r="277" spans="2:14" x14ac:dyDescent="0.25">
      <c r="B277" s="37">
        <v>273</v>
      </c>
      <c r="D277" s="10">
        <v>41.119624520387994</v>
      </c>
      <c r="E277" s="10">
        <v>36.724628771456167</v>
      </c>
      <c r="F277" s="10">
        <v>37.609749504760998</v>
      </c>
      <c r="G277" s="10">
        <v>37.931198588367074</v>
      </c>
      <c r="H277" s="10">
        <v>30.793268973193346</v>
      </c>
      <c r="J277" s="10">
        <v>41.212524740351007</v>
      </c>
      <c r="K277" s="10">
        <v>41.212524740351007</v>
      </c>
      <c r="L277" s="10">
        <v>40.622267176782778</v>
      </c>
      <c r="M277" s="10">
        <v>41.803134649539274</v>
      </c>
      <c r="N277" s="10">
        <v>29.886834504477221</v>
      </c>
    </row>
    <row r="278" spans="2:14" x14ac:dyDescent="0.25">
      <c r="B278" s="37">
        <v>274</v>
      </c>
      <c r="D278" s="10">
        <v>41.266720692643318</v>
      </c>
      <c r="E278" s="10">
        <v>36.856168783113425</v>
      </c>
      <c r="F278" s="10">
        <v>37.744606455885815</v>
      </c>
      <c r="G278" s="10">
        <v>38.067242203702214</v>
      </c>
      <c r="H278" s="10">
        <v>30.903525529235345</v>
      </c>
      <c r="J278" s="10">
        <v>41.363486369436529</v>
      </c>
      <c r="K278" s="10">
        <v>41.363486369436529</v>
      </c>
      <c r="L278" s="10">
        <v>40.771066690250841</v>
      </c>
      <c r="M278" s="10">
        <v>41.956259684885566</v>
      </c>
      <c r="N278" s="10">
        <v>29.9963100887427</v>
      </c>
    </row>
    <row r="279" spans="2:14" x14ac:dyDescent="0.25">
      <c r="B279" s="37">
        <v>275</v>
      </c>
      <c r="D279" s="10">
        <v>41.414547036923615</v>
      </c>
      <c r="E279" s="10">
        <v>36.988416185981926</v>
      </c>
      <c r="F279" s="10">
        <v>37.880277223200423</v>
      </c>
      <c r="G279" s="10">
        <v>38.204116600624758</v>
      </c>
      <c r="H279" s="10">
        <v>31.014322511114532</v>
      </c>
      <c r="J279" s="10">
        <v>41.514447998522073</v>
      </c>
      <c r="K279" s="10">
        <v>41.514447998522073</v>
      </c>
      <c r="L279" s="10">
        <v>40.919866203718911</v>
      </c>
      <c r="M279" s="10">
        <v>42.109384720231851</v>
      </c>
      <c r="N279" s="10">
        <v>30.105785673008192</v>
      </c>
    </row>
    <row r="280" spans="2:14" x14ac:dyDescent="0.25">
      <c r="B280" s="37">
        <v>276</v>
      </c>
      <c r="D280" s="10">
        <v>41.562874559319098</v>
      </c>
      <c r="E280" s="10">
        <v>37.121149100900965</v>
      </c>
      <c r="F280" s="10">
        <v>38.016506601438969</v>
      </c>
      <c r="G280" s="10">
        <v>38.341561256356187</v>
      </c>
      <c r="H280" s="10">
        <v>31.125490434384865</v>
      </c>
      <c r="J280" s="10">
        <v>41.665409627607602</v>
      </c>
      <c r="K280" s="10">
        <v>41.665409627607602</v>
      </c>
      <c r="L280" s="10">
        <v>41.068665717186974</v>
      </c>
      <c r="M280" s="10">
        <v>42.262509755578144</v>
      </c>
      <c r="N280" s="10">
        <v>30.215261257273678</v>
      </c>
    </row>
    <row r="281" spans="2:14" x14ac:dyDescent="0.25">
      <c r="B281" s="37">
        <v>277</v>
      </c>
      <c r="D281" s="10">
        <v>41.708453889967295</v>
      </c>
      <c r="E281" s="10">
        <v>37.251219171949849</v>
      </c>
      <c r="F281" s="10">
        <v>38.149673270394977</v>
      </c>
      <c r="G281" s="10">
        <v>38.475879392652807</v>
      </c>
      <c r="H281" s="10">
        <v>31.234624351354057</v>
      </c>
      <c r="J281" s="10">
        <v>41.816371256693138</v>
      </c>
      <c r="K281" s="10">
        <v>41.816371256693138</v>
      </c>
      <c r="L281" s="10">
        <v>41.217465230655044</v>
      </c>
      <c r="M281" s="10">
        <v>42.415634790924443</v>
      </c>
      <c r="N281" s="10">
        <v>30.324736841539153</v>
      </c>
    </row>
    <row r="282" spans="2:14" x14ac:dyDescent="0.25">
      <c r="B282" s="37">
        <v>278</v>
      </c>
      <c r="D282" s="10">
        <v>41.856584341344892</v>
      </c>
      <c r="E282" s="10">
        <v>37.383760971444886</v>
      </c>
      <c r="F282" s="10">
        <v>38.285683145874607</v>
      </c>
      <c r="G282" s="10">
        <v>38.613099987757266</v>
      </c>
      <c r="H282" s="10">
        <v>31.34564642836683</v>
      </c>
      <c r="J282" s="10">
        <v>41.967332885778696</v>
      </c>
      <c r="K282" s="10">
        <v>41.967332885778696</v>
      </c>
      <c r="L282" s="10">
        <v>41.366264744123107</v>
      </c>
      <c r="M282" s="10">
        <v>42.568759826270735</v>
      </c>
      <c r="N282" s="10">
        <v>30.434212425804642</v>
      </c>
    </row>
    <row r="283" spans="2:14" x14ac:dyDescent="0.25">
      <c r="B283" s="37">
        <v>279</v>
      </c>
      <c r="D283" s="10">
        <v>42.002904358719896</v>
      </c>
      <c r="E283" s="10">
        <v>37.514548538596657</v>
      </c>
      <c r="F283" s="10">
        <v>38.419675410973696</v>
      </c>
      <c r="G283" s="10">
        <v>38.748260938809509</v>
      </c>
      <c r="H283" s="10">
        <v>31.455328558933473</v>
      </c>
      <c r="J283" s="10">
        <v>42.11829451486421</v>
      </c>
      <c r="K283" s="10">
        <v>42.11829451486421</v>
      </c>
      <c r="L283" s="10">
        <v>41.515064257591185</v>
      </c>
      <c r="M283" s="10">
        <v>42.721884861617028</v>
      </c>
      <c r="N283" s="10">
        <v>30.543688010070131</v>
      </c>
    </row>
    <row r="284" spans="2:14" x14ac:dyDescent="0.25">
      <c r="B284" s="37">
        <v>280</v>
      </c>
      <c r="D284" s="10">
        <v>42.150172615369677</v>
      </c>
      <c r="E284" s="10">
        <v>37.646254780075402</v>
      </c>
      <c r="F284" s="10">
        <v>38.554724522140432</v>
      </c>
      <c r="G284" s="10">
        <v>38.884500765624836</v>
      </c>
      <c r="H284" s="10">
        <v>31.565712513143765</v>
      </c>
      <c r="J284" s="10">
        <v>42.269256143949761</v>
      </c>
      <c r="K284" s="10">
        <v>42.269256143949761</v>
      </c>
      <c r="L284" s="10">
        <v>41.663863771059248</v>
      </c>
      <c r="M284" s="10">
        <v>42.875009896963348</v>
      </c>
      <c r="N284" s="10">
        <v>30.653163594335613</v>
      </c>
    </row>
    <row r="285" spans="2:14" x14ac:dyDescent="0.25">
      <c r="B285" s="37">
        <v>281</v>
      </c>
      <c r="D285" s="10">
        <v>42.298541748643743</v>
      </c>
      <c r="E285" s="10">
        <v>37.779027582065034</v>
      </c>
      <c r="F285" s="10">
        <v>38.6910005908044</v>
      </c>
      <c r="G285" s="10">
        <v>39.021993124641234</v>
      </c>
      <c r="H285" s="10">
        <v>31.676911262421374</v>
      </c>
      <c r="J285" s="10">
        <v>42.420217773035283</v>
      </c>
      <c r="K285" s="10">
        <v>42.420217773035283</v>
      </c>
      <c r="L285" s="10">
        <v>41.812663284527332</v>
      </c>
      <c r="M285" s="10">
        <v>43.028134932309655</v>
      </c>
      <c r="N285" s="10">
        <v>30.762639178601098</v>
      </c>
    </row>
    <row r="286" spans="2:14" x14ac:dyDescent="0.25">
      <c r="B286" s="37">
        <v>282</v>
      </c>
      <c r="D286" s="10">
        <v>42.445089572124687</v>
      </c>
      <c r="E286" s="10">
        <v>37.910035622588765</v>
      </c>
      <c r="F286" s="10">
        <v>38.825246924864288</v>
      </c>
      <c r="G286" s="10">
        <v>39.157413462166936</v>
      </c>
      <c r="H286" s="10">
        <v>31.786762015285671</v>
      </c>
      <c r="J286" s="10">
        <v>42.571179402120812</v>
      </c>
      <c r="K286" s="10">
        <v>42.571179402120812</v>
      </c>
      <c r="L286" s="10">
        <v>41.961462797995374</v>
      </c>
      <c r="M286" s="10">
        <v>43.181259967655933</v>
      </c>
      <c r="N286" s="10">
        <v>30.872114762866577</v>
      </c>
    </row>
    <row r="287" spans="2:14" x14ac:dyDescent="0.25">
      <c r="B287" s="37">
        <v>283</v>
      </c>
      <c r="D287" s="10">
        <v>42.592024086254696</v>
      </c>
      <c r="E287" s="10">
        <v>38.041418246290405</v>
      </c>
      <c r="F287" s="10">
        <v>38.959924276098135</v>
      </c>
      <c r="G287" s="10">
        <v>39.293273805995213</v>
      </c>
      <c r="H287" s="10">
        <v>31.896898974224847</v>
      </c>
      <c r="J287" s="10">
        <v>42.722141031206341</v>
      </c>
      <c r="K287" s="10">
        <v>42.722141031206341</v>
      </c>
      <c r="L287" s="10">
        <v>42.110262311463451</v>
      </c>
      <c r="M287" s="10">
        <v>43.334385003002232</v>
      </c>
      <c r="N287" s="10">
        <v>30.981590347132066</v>
      </c>
    </row>
    <row r="288" spans="2:14" x14ac:dyDescent="0.25">
      <c r="B288" s="37">
        <v>284</v>
      </c>
      <c r="D288" s="10">
        <v>42.739966785546763</v>
      </c>
      <c r="E288" s="10">
        <v>38.173777617156937</v>
      </c>
      <c r="F288" s="10">
        <v>39.095725283774975</v>
      </c>
      <c r="G288" s="10">
        <v>39.430281228643764</v>
      </c>
      <c r="H288" s="10">
        <v>32.007782124917675</v>
      </c>
      <c r="J288" s="10">
        <v>42.873102660291885</v>
      </c>
      <c r="K288" s="10">
        <v>42.873102660291885</v>
      </c>
      <c r="L288" s="10">
        <v>42.259061824931536</v>
      </c>
      <c r="M288" s="10">
        <v>43.487510038348532</v>
      </c>
      <c r="N288" s="10">
        <v>31.091065931397555</v>
      </c>
    </row>
    <row r="289" spans="2:14" x14ac:dyDescent="0.25">
      <c r="B289" s="37">
        <v>285</v>
      </c>
      <c r="D289" s="10">
        <v>42.887587434097469</v>
      </c>
      <c r="E289" s="10">
        <v>38.305824866761505</v>
      </c>
      <c r="F289" s="10">
        <v>39.231167436968157</v>
      </c>
      <c r="G289" s="10">
        <v>39.56692232696944</v>
      </c>
      <c r="H289" s="10">
        <v>32.118426922516612</v>
      </c>
      <c r="J289" s="10">
        <v>43.024064289377435</v>
      </c>
      <c r="K289" s="10">
        <v>43.024064289377435</v>
      </c>
      <c r="L289" s="10">
        <v>42.407861338399606</v>
      </c>
      <c r="M289" s="10">
        <v>43.640635073694824</v>
      </c>
      <c r="N289" s="10">
        <v>31.200541515663026</v>
      </c>
    </row>
    <row r="290" spans="2:14" x14ac:dyDescent="0.25">
      <c r="B290" s="37">
        <v>286</v>
      </c>
      <c r="D290" s="10">
        <v>43.034204575606218</v>
      </c>
      <c r="E290" s="10">
        <v>38.436899736146408</v>
      </c>
      <c r="F290" s="10">
        <v>39.365491269588887</v>
      </c>
      <c r="G290" s="10">
        <v>39.702421808952778</v>
      </c>
      <c r="H290" s="10">
        <v>32.228329001815524</v>
      </c>
      <c r="J290" s="10">
        <v>43.175025918462957</v>
      </c>
      <c r="K290" s="10">
        <v>43.175025918462957</v>
      </c>
      <c r="L290" s="10">
        <v>42.556660851867669</v>
      </c>
      <c r="M290" s="10">
        <v>43.793760109041088</v>
      </c>
      <c r="N290" s="10">
        <v>31.310017099928512</v>
      </c>
    </row>
    <row r="291" spans="2:14" x14ac:dyDescent="0.25">
      <c r="B291" s="37">
        <v>287</v>
      </c>
      <c r="D291" s="10">
        <v>43.181257466646372</v>
      </c>
      <c r="E291" s="10">
        <v>38.568396718618068</v>
      </c>
      <c r="F291" s="10">
        <v>39.5003007946084</v>
      </c>
      <c r="G291" s="10">
        <v>39.838417111930511</v>
      </c>
      <c r="H291" s="10">
        <v>32.338553597212268</v>
      </c>
      <c r="J291" s="10">
        <v>43.325987547548486</v>
      </c>
      <c r="K291" s="10">
        <v>43.325987547548486</v>
      </c>
      <c r="L291" s="10">
        <v>42.705460365335732</v>
      </c>
      <c r="M291" s="10">
        <v>43.946885144387416</v>
      </c>
      <c r="N291" s="10">
        <v>31.419492684194001</v>
      </c>
    </row>
    <row r="292" spans="2:14" x14ac:dyDescent="0.25">
      <c r="B292" s="37">
        <v>288</v>
      </c>
      <c r="D292" s="10">
        <v>43.329067747822833</v>
      </c>
      <c r="E292" s="10">
        <v>38.700627447258469</v>
      </c>
      <c r="F292" s="10">
        <v>39.635954473122752</v>
      </c>
      <c r="G292" s="10">
        <v>39.975274166837885</v>
      </c>
      <c r="H292" s="10">
        <v>32.449338764213245</v>
      </c>
      <c r="J292" s="10">
        <v>43.476949176634015</v>
      </c>
      <c r="K292" s="10">
        <v>43.476949176634015</v>
      </c>
      <c r="L292" s="10">
        <v>42.854259878803795</v>
      </c>
      <c r="M292" s="10">
        <v>44.100010179733715</v>
      </c>
      <c r="N292" s="10">
        <v>31.528968268459483</v>
      </c>
    </row>
    <row r="293" spans="2:14" x14ac:dyDescent="0.25">
      <c r="B293" s="37">
        <v>289</v>
      </c>
      <c r="D293" s="10">
        <v>43.475154924812614</v>
      </c>
      <c r="E293" s="10">
        <v>38.831188588691006</v>
      </c>
      <c r="F293" s="10">
        <v>39.769687855415853</v>
      </c>
      <c r="G293" s="10">
        <v>40.110170917571438</v>
      </c>
      <c r="H293" s="10">
        <v>32.558848618214462</v>
      </c>
      <c r="J293" s="10">
        <v>43.627910805719523</v>
      </c>
      <c r="K293" s="10">
        <v>43.627910805719523</v>
      </c>
      <c r="L293" s="10">
        <v>43.003059392271872</v>
      </c>
      <c r="M293" s="10">
        <v>44.253135215080029</v>
      </c>
      <c r="N293" s="10">
        <v>31.638443852724965</v>
      </c>
    </row>
    <row r="294" spans="2:14" x14ac:dyDescent="0.25">
      <c r="B294" s="37">
        <v>290</v>
      </c>
      <c r="D294" s="10">
        <v>43.62352048706915</v>
      </c>
      <c r="E294" s="10">
        <v>38.963957153360582</v>
      </c>
      <c r="F294" s="10">
        <v>39.905960503812103</v>
      </c>
      <c r="G294" s="10">
        <v>40.247659856320077</v>
      </c>
      <c r="H294" s="10">
        <v>32.670044775934798</v>
      </c>
      <c r="J294" s="10">
        <v>43.778872434805102</v>
      </c>
      <c r="K294" s="10">
        <v>43.778872434805102</v>
      </c>
      <c r="L294" s="10">
        <v>43.151858905739921</v>
      </c>
      <c r="M294" s="10">
        <v>44.406260250426321</v>
      </c>
      <c r="N294" s="10">
        <v>31.747919436990454</v>
      </c>
    </row>
    <row r="295" spans="2:14" x14ac:dyDescent="0.25">
      <c r="B295" s="37">
        <v>291</v>
      </c>
      <c r="D295" s="10">
        <v>43.770364666053901</v>
      </c>
      <c r="E295" s="10">
        <v>39.095251579750467</v>
      </c>
      <c r="F295" s="10">
        <v>40.040537667602706</v>
      </c>
      <c r="G295" s="10">
        <v>40.383417986986053</v>
      </c>
      <c r="H295" s="10">
        <v>32.780114919882713</v>
      </c>
      <c r="J295" s="10">
        <v>43.929834063890631</v>
      </c>
      <c r="K295" s="10">
        <v>43.929834063890631</v>
      </c>
      <c r="L295" s="10">
        <v>43.300658419208013</v>
      </c>
      <c r="M295" s="10">
        <v>44.559385285772606</v>
      </c>
      <c r="N295" s="10">
        <v>31.85739502125594</v>
      </c>
    </row>
    <row r="296" spans="2:14" x14ac:dyDescent="0.25">
      <c r="B296" s="37">
        <v>292</v>
      </c>
      <c r="D296" s="10">
        <v>43.917873548162298</v>
      </c>
      <c r="E296" s="10">
        <v>39.227189944565282</v>
      </c>
      <c r="F296" s="10">
        <v>40.175855688215627</v>
      </c>
      <c r="G296" s="10">
        <v>40.519932420582535</v>
      </c>
      <c r="H296" s="10">
        <v>32.890677035338257</v>
      </c>
      <c r="J296" s="10">
        <v>44.080795692976153</v>
      </c>
      <c r="K296" s="10">
        <v>44.080795692976153</v>
      </c>
      <c r="L296" s="10">
        <v>43.449457932676076</v>
      </c>
      <c r="M296" s="10">
        <v>44.712510321118913</v>
      </c>
      <c r="N296" s="10">
        <v>31.966870605521422</v>
      </c>
    </row>
    <row r="297" spans="2:14" x14ac:dyDescent="0.25">
      <c r="B297" s="37">
        <v>293</v>
      </c>
      <c r="D297" s="10">
        <v>44.06569277625897</v>
      </c>
      <c r="E297" s="10">
        <v>39.359428913230126</v>
      </c>
      <c r="F297" s="10">
        <v>40.311519643388273</v>
      </c>
      <c r="G297" s="10">
        <v>40.656800005363102</v>
      </c>
      <c r="H297" s="10">
        <v>33.001468852499727</v>
      </c>
      <c r="J297" s="10">
        <v>44.231757322061682</v>
      </c>
      <c r="K297" s="10">
        <v>44.231757322061682</v>
      </c>
      <c r="L297" s="10">
        <v>43.598257446144139</v>
      </c>
      <c r="M297" s="10">
        <v>44.865635356465212</v>
      </c>
      <c r="N297" s="10">
        <v>32.076346189786904</v>
      </c>
    </row>
    <row r="298" spans="2:14" x14ac:dyDescent="0.25">
      <c r="B298" s="37">
        <v>294</v>
      </c>
      <c r="D298" s="10">
        <v>44.213080946288279</v>
      </c>
      <c r="E298" s="10">
        <v>39.491250150555146</v>
      </c>
      <c r="F298" s="10">
        <v>40.446703254429039</v>
      </c>
      <c r="G298" s="10">
        <v>40.793177244023674</v>
      </c>
      <c r="H298" s="10">
        <v>33.111941636739374</v>
      </c>
      <c r="J298" s="10">
        <v>44.382718951147204</v>
      </c>
      <c r="K298" s="10">
        <v>44.382718951147204</v>
      </c>
      <c r="L298" s="10">
        <v>43.747056959612209</v>
      </c>
      <c r="M298" s="10">
        <v>45.018760391811497</v>
      </c>
      <c r="N298" s="10">
        <v>32.185821774052378</v>
      </c>
    </row>
    <row r="299" spans="2:14" x14ac:dyDescent="0.25">
      <c r="B299" s="37">
        <v>295</v>
      </c>
      <c r="D299" s="10">
        <v>44.359585595985465</v>
      </c>
      <c r="E299" s="10">
        <v>39.622215276664917</v>
      </c>
      <c r="F299" s="10">
        <v>40.580902260550751</v>
      </c>
      <c r="G299" s="10">
        <v>40.928549367359103</v>
      </c>
      <c r="H299" s="10">
        <v>33.221760507397207</v>
      </c>
      <c r="J299" s="10">
        <v>44.533680580232755</v>
      </c>
      <c r="K299" s="10">
        <v>44.533680580232755</v>
      </c>
      <c r="L299" s="10">
        <v>43.895856473080279</v>
      </c>
      <c r="M299" s="10">
        <v>45.17188542715779</v>
      </c>
      <c r="N299" s="10">
        <v>32.295297358317875</v>
      </c>
    </row>
    <row r="300" spans="2:14" x14ac:dyDescent="0.25">
      <c r="B300" s="37">
        <v>296</v>
      </c>
      <c r="D300" s="10">
        <v>44.507403659026409</v>
      </c>
      <c r="E300" s="10">
        <v>39.754452859584703</v>
      </c>
      <c r="F300" s="10">
        <v>40.716565098619661</v>
      </c>
      <c r="G300" s="10">
        <v>41.065415835035942</v>
      </c>
      <c r="H300" s="10">
        <v>33.332551479178179</v>
      </c>
      <c r="J300" s="10">
        <v>44.684642209318305</v>
      </c>
      <c r="K300" s="10">
        <v>44.684642209318305</v>
      </c>
      <c r="L300" s="10">
        <v>44.044655986548364</v>
      </c>
      <c r="M300" s="10">
        <v>45.325010462504082</v>
      </c>
      <c r="N300" s="10">
        <v>32.404772942583364</v>
      </c>
    </row>
    <row r="301" spans="2:14" x14ac:dyDescent="0.25">
      <c r="B301" s="37">
        <v>297</v>
      </c>
      <c r="D301" s="10">
        <v>44.654022027337</v>
      </c>
      <c r="E301" s="10">
        <v>39.885527998531259</v>
      </c>
      <c r="F301" s="10">
        <v>40.850890960708746</v>
      </c>
      <c r="G301" s="10">
        <v>41.200917473095082</v>
      </c>
      <c r="H301" s="10">
        <v>33.442454527319669</v>
      </c>
      <c r="J301" s="10">
        <v>44.835603838403827</v>
      </c>
      <c r="K301" s="10">
        <v>44.835603838403827</v>
      </c>
      <c r="L301" s="10">
        <v>44.193455500016412</v>
      </c>
      <c r="M301" s="10">
        <v>45.478135497850396</v>
      </c>
      <c r="N301" s="10">
        <v>32.514248526848824</v>
      </c>
    </row>
    <row r="302" spans="2:14" x14ac:dyDescent="0.25">
      <c r="B302" s="37">
        <v>298</v>
      </c>
      <c r="D302" s="10">
        <v>44.801839316873952</v>
      </c>
      <c r="E302" s="10">
        <v>40.017764660695349</v>
      </c>
      <c r="F302" s="10">
        <v>40.986553056837685</v>
      </c>
      <c r="G302" s="10">
        <v>41.337783198831943</v>
      </c>
      <c r="H302" s="10">
        <v>33.553244937862786</v>
      </c>
      <c r="J302" s="10">
        <v>44.986565467489363</v>
      </c>
      <c r="K302" s="10">
        <v>44.986565467489363</v>
      </c>
      <c r="L302" s="10">
        <v>44.342255013484483</v>
      </c>
      <c r="M302" s="10">
        <v>45.631260533196702</v>
      </c>
      <c r="N302" s="10">
        <v>32.623724111114328</v>
      </c>
    </row>
    <row r="303" spans="2:14" x14ac:dyDescent="0.25">
      <c r="B303" s="37">
        <v>299</v>
      </c>
      <c r="D303" s="10">
        <v>44.949645314740373</v>
      </c>
      <c r="E303" s="10">
        <v>40.14999029591884</v>
      </c>
      <c r="F303" s="10">
        <v>41.122202628803727</v>
      </c>
      <c r="G303" s="10">
        <v>41.474636147191035</v>
      </c>
      <c r="H303" s="10">
        <v>33.66402699678828</v>
      </c>
      <c r="J303" s="10">
        <v>45.1375270965749</v>
      </c>
      <c r="K303" s="10">
        <v>45.1375270965749</v>
      </c>
      <c r="L303" s="10">
        <v>44.491054526952574</v>
      </c>
      <c r="M303" s="10">
        <v>45.78438556854298</v>
      </c>
      <c r="N303" s="10">
        <v>32.73319969537981</v>
      </c>
    </row>
    <row r="304" spans="2:14" x14ac:dyDescent="0.25">
      <c r="B304" s="37">
        <v>300</v>
      </c>
      <c r="D304" s="10">
        <v>45.096186222930207</v>
      </c>
      <c r="E304" s="10">
        <v>40.280990134009741</v>
      </c>
      <c r="F304" s="10">
        <v>41.256442340674809</v>
      </c>
      <c r="G304" s="10">
        <v>41.610049862527966</v>
      </c>
      <c r="H304" s="10">
        <v>33.773872730972734</v>
      </c>
      <c r="J304" s="10">
        <v>45.288488725660422</v>
      </c>
      <c r="K304" s="10">
        <v>45.288488725660422</v>
      </c>
      <c r="L304" s="10">
        <v>44.63985404042063</v>
      </c>
      <c r="M304" s="10">
        <v>45.937510603889294</v>
      </c>
      <c r="N304" s="10">
        <v>32.842675279645285</v>
      </c>
    </row>
    <row r="305" spans="2:14" x14ac:dyDescent="0.25">
      <c r="B305" s="37">
        <v>301</v>
      </c>
      <c r="D305" s="10">
        <v>45.244089574261231</v>
      </c>
      <c r="E305" s="10">
        <v>40.413309920901007</v>
      </c>
      <c r="F305" s="10">
        <v>41.392200530592774</v>
      </c>
      <c r="G305" s="10">
        <v>41.747013707772993</v>
      </c>
      <c r="H305" s="10">
        <v>33.884726855322796</v>
      </c>
      <c r="J305" s="10">
        <v>45.439450354745965</v>
      </c>
      <c r="K305" s="10">
        <v>45.439450354745965</v>
      </c>
      <c r="L305" s="10">
        <v>44.788653553888679</v>
      </c>
      <c r="M305" s="10">
        <v>46.090635639235593</v>
      </c>
      <c r="N305" s="10">
        <v>32.952150863910774</v>
      </c>
    </row>
    <row r="306" spans="2:14" x14ac:dyDescent="0.25">
      <c r="B306" s="37">
        <v>302</v>
      </c>
      <c r="D306" s="10">
        <v>45.390929545167744</v>
      </c>
      <c r="E306" s="10">
        <v>40.544599344467088</v>
      </c>
      <c r="F306" s="10">
        <v>41.526773660383881</v>
      </c>
      <c r="G306" s="10">
        <v>41.882767804439361</v>
      </c>
      <c r="H306" s="10">
        <v>33.994793945743041</v>
      </c>
      <c r="J306" s="10">
        <v>45.590411983831501</v>
      </c>
      <c r="K306" s="10">
        <v>45.590411983831501</v>
      </c>
      <c r="L306" s="10">
        <v>44.93745306735677</v>
      </c>
      <c r="M306" s="10">
        <v>46.243760674581864</v>
      </c>
      <c r="N306" s="10">
        <v>33.061626448176263</v>
      </c>
    </row>
    <row r="307" spans="2:14" x14ac:dyDescent="0.25">
      <c r="B307" s="37">
        <v>303</v>
      </c>
      <c r="D307" s="10">
        <v>45.53843418766364</v>
      </c>
      <c r="E307" s="10">
        <v>40.676532663101291</v>
      </c>
      <c r="F307" s="10">
        <v>41.662087614583697</v>
      </c>
      <c r="G307" s="10">
        <v>42.019278171622773</v>
      </c>
      <c r="H307" s="10">
        <v>34.105352985007336</v>
      </c>
      <c r="J307" s="10">
        <v>45.741373612917045</v>
      </c>
      <c r="K307" s="10">
        <v>45.741373612917045</v>
      </c>
      <c r="L307" s="10">
        <v>45.086252580824848</v>
      </c>
      <c r="M307" s="10">
        <v>46.396885709928149</v>
      </c>
      <c r="N307" s="10">
        <v>33.171102032441745</v>
      </c>
    </row>
    <row r="308" spans="2:14" x14ac:dyDescent="0.25">
      <c r="B308" s="37">
        <v>304</v>
      </c>
      <c r="D308" s="10">
        <v>45.686249164848498</v>
      </c>
      <c r="E308" s="10">
        <v>40.808766568553906</v>
      </c>
      <c r="F308" s="10">
        <v>41.797747491171954</v>
      </c>
      <c r="G308" s="10">
        <v>42.156141677819008</v>
      </c>
      <c r="H308" s="10">
        <v>34.2161417179125</v>
      </c>
      <c r="J308" s="10">
        <v>45.892335242002595</v>
      </c>
      <c r="K308" s="10">
        <v>45.892335242002595</v>
      </c>
      <c r="L308" s="10">
        <v>45.23505209429289</v>
      </c>
      <c r="M308" s="10">
        <v>46.550010745274477</v>
      </c>
      <c r="N308" s="10">
        <v>33.280577616707227</v>
      </c>
    </row>
    <row r="309" spans="2:14" x14ac:dyDescent="0.25">
      <c r="B309" s="37">
        <v>305</v>
      </c>
      <c r="D309" s="10">
        <v>45.832788185698988</v>
      </c>
      <c r="E309" s="10">
        <v>40.939764159341024</v>
      </c>
      <c r="F309" s="10">
        <v>41.931985392469244</v>
      </c>
      <c r="G309" s="10">
        <v>42.291553582582104</v>
      </c>
      <c r="H309" s="10">
        <v>34.325986082709193</v>
      </c>
      <c r="J309" s="10">
        <v>46.043296871088089</v>
      </c>
      <c r="K309" s="10">
        <v>46.043296871088089</v>
      </c>
      <c r="L309" s="10">
        <v>45.38385160776096</v>
      </c>
      <c r="M309" s="10">
        <v>46.703135780620762</v>
      </c>
      <c r="N309" s="10">
        <v>33.390053200972723</v>
      </c>
    </row>
    <row r="310" spans="2:14" x14ac:dyDescent="0.25">
      <c r="B310" s="37">
        <v>306</v>
      </c>
      <c r="D310" s="10">
        <v>45.979588488983829</v>
      </c>
      <c r="E310" s="10">
        <v>41.071014814294159</v>
      </c>
      <c r="F310" s="10">
        <v>42.066514547051881</v>
      </c>
      <c r="G310" s="10">
        <v>42.427262817787906</v>
      </c>
      <c r="H310" s="10">
        <v>34.436023835956441</v>
      </c>
      <c r="J310" s="10">
        <v>46.194258500173639</v>
      </c>
      <c r="K310" s="10">
        <v>46.194258500173639</v>
      </c>
      <c r="L310" s="10">
        <v>45.532651121229023</v>
      </c>
      <c r="M310" s="10">
        <v>46.856260815967062</v>
      </c>
      <c r="N310" s="10">
        <v>33.499528785238205</v>
      </c>
    </row>
    <row r="311" spans="2:14" x14ac:dyDescent="0.25">
      <c r="B311" s="37">
        <v>307</v>
      </c>
      <c r="D311" s="10">
        <v>46.127478638543934</v>
      </c>
      <c r="E311" s="10">
        <v>41.20332129469044</v>
      </c>
      <c r="F311" s="10">
        <v>42.202258378481474</v>
      </c>
      <c r="G311" s="10">
        <v>42.564212051329683</v>
      </c>
      <c r="H311" s="10">
        <v>34.54686822297846</v>
      </c>
      <c r="J311" s="10">
        <v>46.345220129259168</v>
      </c>
      <c r="K311" s="10">
        <v>46.345220129259168</v>
      </c>
      <c r="L311" s="10">
        <v>45.681450634697114</v>
      </c>
      <c r="M311" s="10">
        <v>47.009385851313361</v>
      </c>
      <c r="N311" s="10">
        <v>33.609004369503694</v>
      </c>
    </row>
    <row r="312" spans="2:14" x14ac:dyDescent="0.25">
      <c r="B312" s="37">
        <v>308</v>
      </c>
      <c r="D312" s="10">
        <v>46.274561644697229</v>
      </c>
      <c r="E312" s="10">
        <v>41.334845680113332</v>
      </c>
      <c r="F312" s="10">
        <v>42.337102717998569</v>
      </c>
      <c r="G312" s="10">
        <v>42.700243055057079</v>
      </c>
      <c r="H312" s="10">
        <v>34.657115224253744</v>
      </c>
      <c r="J312" s="10">
        <v>46.49618175834469</v>
      </c>
      <c r="K312" s="10">
        <v>46.49618175834469</v>
      </c>
      <c r="L312" s="10">
        <v>45.830250148165163</v>
      </c>
      <c r="M312" s="10">
        <v>47.162510886659653</v>
      </c>
      <c r="N312" s="10">
        <v>33.718479953769169</v>
      </c>
    </row>
    <row r="313" spans="2:14" x14ac:dyDescent="0.25">
      <c r="B313" s="37">
        <v>309</v>
      </c>
      <c r="D313" s="10">
        <v>46.421398978106559</v>
      </c>
      <c r="E313" s="10">
        <v>41.466131959424274</v>
      </c>
      <c r="F313" s="10">
        <v>42.471673316185509</v>
      </c>
      <c r="G313" s="10">
        <v>42.835994620119358</v>
      </c>
      <c r="H313" s="10">
        <v>34.767180401136415</v>
      </c>
      <c r="J313" s="10">
        <v>46.647143387430233</v>
      </c>
      <c r="K313" s="10">
        <v>46.647143387430233</v>
      </c>
      <c r="L313" s="10">
        <v>45.97904966163324</v>
      </c>
      <c r="M313" s="10">
        <v>47.31563592200596</v>
      </c>
      <c r="N313" s="10">
        <v>33.827955538034658</v>
      </c>
    </row>
    <row r="314" spans="2:14" x14ac:dyDescent="0.25">
      <c r="B314" s="37">
        <v>310</v>
      </c>
      <c r="D314" s="10">
        <v>46.570176500406838</v>
      </c>
      <c r="E314" s="10">
        <v>41.599297917170937</v>
      </c>
      <c r="F314" s="10">
        <v>42.608406289721579</v>
      </c>
      <c r="G314" s="10">
        <v>42.97395363278109</v>
      </c>
      <c r="H314" s="10">
        <v>34.878681576742807</v>
      </c>
      <c r="J314" s="10">
        <v>46.798105016515777</v>
      </c>
      <c r="K314" s="10">
        <v>46.798105016515777</v>
      </c>
      <c r="L314" s="10">
        <v>46.127849175101318</v>
      </c>
      <c r="M314" s="10">
        <v>47.468760957352252</v>
      </c>
      <c r="N314" s="10">
        <v>33.937431122300126</v>
      </c>
    </row>
    <row r="315" spans="2:14" x14ac:dyDescent="0.25">
      <c r="B315" s="37">
        <v>311</v>
      </c>
      <c r="D315" s="10">
        <v>46.716713274695628</v>
      </c>
      <c r="E315" s="10">
        <v>41.730292828302296</v>
      </c>
      <c r="F315" s="10">
        <v>42.742642034115242</v>
      </c>
      <c r="G315" s="10">
        <v>43.109363380640588</v>
      </c>
      <c r="H315" s="10">
        <v>34.988524311684614</v>
      </c>
      <c r="J315" s="10">
        <v>46.949066645601306</v>
      </c>
      <c r="K315" s="10">
        <v>46.949066645601306</v>
      </c>
      <c r="L315" s="10">
        <v>46.276648688569367</v>
      </c>
      <c r="M315" s="10">
        <v>47.621885992698552</v>
      </c>
      <c r="N315" s="10">
        <v>34.046906706565629</v>
      </c>
    </row>
    <row r="316" spans="2:14" x14ac:dyDescent="0.25">
      <c r="B316" s="37">
        <v>312</v>
      </c>
      <c r="D316" s="10">
        <v>46.863320542922708</v>
      </c>
      <c r="E316" s="10">
        <v>41.861355955035627</v>
      </c>
      <c r="F316" s="10">
        <v>42.876956400146383</v>
      </c>
      <c r="G316" s="10">
        <v>43.244853396034308</v>
      </c>
      <c r="H316" s="10">
        <v>35.098419226762168</v>
      </c>
      <c r="J316" s="10">
        <v>47.100028274686828</v>
      </c>
      <c r="K316" s="10">
        <v>47.100028274686828</v>
      </c>
      <c r="L316" s="10">
        <v>46.425448202037465</v>
      </c>
      <c r="M316" s="10">
        <v>47.775011028044865</v>
      </c>
      <c r="N316" s="10">
        <v>34.156382290831097</v>
      </c>
    </row>
    <row r="317" spans="2:14" x14ac:dyDescent="0.25">
      <c r="B317" s="37">
        <v>313</v>
      </c>
      <c r="D317" s="10">
        <v>47.011148450929518</v>
      </c>
      <c r="E317" s="10">
        <v>41.993601615787874</v>
      </c>
      <c r="F317" s="10">
        <v>43.012631213958961</v>
      </c>
      <c r="G317" s="10">
        <v>43.38173221927714</v>
      </c>
      <c r="H317" s="10">
        <v>35.209217580514625</v>
      </c>
      <c r="J317" s="10">
        <v>47.250989903772371</v>
      </c>
      <c r="K317" s="10">
        <v>47.250989903772371</v>
      </c>
      <c r="L317" s="10">
        <v>46.574247715505507</v>
      </c>
      <c r="M317" s="10">
        <v>47.92813606339115</v>
      </c>
      <c r="N317" s="10">
        <v>34.265857875096607</v>
      </c>
    </row>
    <row r="318" spans="2:14" x14ac:dyDescent="0.25">
      <c r="B318" s="37">
        <v>314</v>
      </c>
      <c r="D318" s="10">
        <v>47.15840363332525</v>
      </c>
      <c r="E318" s="10">
        <v>42.125292305290735</v>
      </c>
      <c r="F318" s="10">
        <v>43.147667788562501</v>
      </c>
      <c r="G318" s="10">
        <v>43.517959509529284</v>
      </c>
      <c r="H318" s="10">
        <v>35.31959204790892</v>
      </c>
      <c r="J318" s="10">
        <v>47.401951532857893</v>
      </c>
      <c r="K318" s="10">
        <v>47.401951532857893</v>
      </c>
      <c r="L318" s="10">
        <v>46.723047228973591</v>
      </c>
      <c r="M318" s="10">
        <v>48.08126109873745</v>
      </c>
      <c r="N318" s="10">
        <v>34.375333459362068</v>
      </c>
    </row>
    <row r="319" spans="2:14" x14ac:dyDescent="0.25">
      <c r="B319" s="37">
        <v>315</v>
      </c>
      <c r="D319" s="10">
        <v>47.306759517777948</v>
      </c>
      <c r="E319" s="10">
        <v>42.258049321064966</v>
      </c>
      <c r="F319" s="10">
        <v>43.283931143377984</v>
      </c>
      <c r="G319" s="10">
        <v>43.655439154697213</v>
      </c>
      <c r="H319" s="10">
        <v>35.430781184694197</v>
      </c>
      <c r="J319" s="10">
        <v>47.55291316194343</v>
      </c>
      <c r="K319" s="10">
        <v>47.55291316194343</v>
      </c>
      <c r="L319" s="10">
        <v>46.87184674244164</v>
      </c>
      <c r="M319" s="10">
        <v>48.234386134083763</v>
      </c>
      <c r="N319" s="10">
        <v>34.484809043627564</v>
      </c>
    </row>
    <row r="320" spans="2:14" x14ac:dyDescent="0.25">
      <c r="B320" s="37">
        <v>316</v>
      </c>
      <c r="D320" s="10">
        <v>47.452825661913117</v>
      </c>
      <c r="E320" s="10">
        <v>42.388587844966878</v>
      </c>
      <c r="F320" s="10">
        <v>43.41764265969644</v>
      </c>
      <c r="G320" s="10">
        <v>43.790313786241221</v>
      </c>
      <c r="H320" s="10">
        <v>35.540275618896963</v>
      </c>
      <c r="J320" s="10">
        <v>47.703874791028966</v>
      </c>
      <c r="K320" s="10">
        <v>47.703874791028966</v>
      </c>
      <c r="L320" s="10">
        <v>47.020646255909732</v>
      </c>
      <c r="M320" s="10">
        <v>48.387511169430041</v>
      </c>
      <c r="N320" s="10">
        <v>34.594284627893032</v>
      </c>
    </row>
    <row r="321" spans="2:14" x14ac:dyDescent="0.25">
      <c r="B321" s="37">
        <v>317</v>
      </c>
      <c r="D321" s="10">
        <v>47.600205091904641</v>
      </c>
      <c r="E321" s="10">
        <v>42.520398655755208</v>
      </c>
      <c r="F321" s="10">
        <v>43.552817878915107</v>
      </c>
      <c r="G321" s="10">
        <v>43.92668263307965</v>
      </c>
      <c r="H321" s="10">
        <v>35.650742062398116</v>
      </c>
      <c r="J321" s="10">
        <v>47.854836420114488</v>
      </c>
      <c r="K321" s="10">
        <v>47.854836420114488</v>
      </c>
      <c r="L321" s="10">
        <v>47.169445769377766</v>
      </c>
      <c r="M321" s="10">
        <v>48.540636204776334</v>
      </c>
      <c r="N321" s="10">
        <v>34.7037602121585</v>
      </c>
    </row>
    <row r="322" spans="2:14" x14ac:dyDescent="0.25">
      <c r="B322" s="37">
        <v>318</v>
      </c>
      <c r="D322" s="10">
        <v>47.748434470725719</v>
      </c>
      <c r="E322" s="10">
        <v>42.653032846553316</v>
      </c>
      <c r="F322" s="10">
        <v>43.68894041734363</v>
      </c>
      <c r="G322" s="10">
        <v>44.06401854988939</v>
      </c>
      <c r="H322" s="10">
        <v>35.761837585283168</v>
      </c>
      <c r="J322" s="10">
        <v>48.005798049200031</v>
      </c>
      <c r="K322" s="10">
        <v>48.005798049200031</v>
      </c>
      <c r="L322" s="10">
        <v>47.318245282845837</v>
      </c>
      <c r="M322" s="10">
        <v>48.69376124012264</v>
      </c>
      <c r="N322" s="10">
        <v>34.813235796423996</v>
      </c>
    </row>
    <row r="323" spans="2:14" x14ac:dyDescent="0.25">
      <c r="B323" s="37">
        <v>319</v>
      </c>
      <c r="D323" s="10">
        <v>47.895055492793404</v>
      </c>
      <c r="E323" s="10">
        <v>42.784108709094376</v>
      </c>
      <c r="F323" s="10">
        <v>43.82327051033532</v>
      </c>
      <c r="G323" s="10">
        <v>44.199524672066062</v>
      </c>
      <c r="H323" s="10">
        <v>35.871742718342396</v>
      </c>
      <c r="J323" s="10">
        <v>48.15675967828556</v>
      </c>
      <c r="K323" s="10">
        <v>48.15675967828556</v>
      </c>
      <c r="L323" s="10">
        <v>47.467044796313921</v>
      </c>
      <c r="M323" s="10">
        <v>48.846886275468925</v>
      </c>
      <c r="N323" s="10">
        <v>34.922711380689485</v>
      </c>
    </row>
    <row r="324" spans="2:14" x14ac:dyDescent="0.25">
      <c r="B324" s="37">
        <v>320</v>
      </c>
      <c r="D324" s="10">
        <v>48.041888728082625</v>
      </c>
      <c r="E324" s="10">
        <v>42.915390088859496</v>
      </c>
      <c r="F324" s="10">
        <v>43.957837169715816</v>
      </c>
      <c r="G324" s="10">
        <v>44.335272298321826</v>
      </c>
      <c r="H324" s="10">
        <v>35.981804922510278</v>
      </c>
      <c r="J324" s="10">
        <v>48.307721307371096</v>
      </c>
      <c r="K324" s="10">
        <v>48.307721307371096</v>
      </c>
      <c r="L324" s="10">
        <v>47.615844309782005</v>
      </c>
      <c r="M324" s="10">
        <v>49.000011310815218</v>
      </c>
      <c r="N324" s="10">
        <v>35.03218696495496</v>
      </c>
    </row>
    <row r="325" spans="2:14" x14ac:dyDescent="0.25">
      <c r="B325" s="37">
        <v>321</v>
      </c>
      <c r="D325" s="10">
        <v>48.19094548333694</v>
      </c>
      <c r="E325" s="10">
        <v>43.048825611478236</v>
      </c>
      <c r="F325" s="10">
        <v>44.094881986795841</v>
      </c>
      <c r="G325" s="10">
        <v>44.473549738114663</v>
      </c>
      <c r="H325" s="10">
        <v>36.093512829758843</v>
      </c>
      <c r="J325" s="10">
        <v>48.45868293645664</v>
      </c>
      <c r="K325" s="10">
        <v>48.45868293645664</v>
      </c>
      <c r="L325" s="10">
        <v>47.764643823250047</v>
      </c>
      <c r="M325" s="10">
        <v>49.153136346161524</v>
      </c>
      <c r="N325" s="10">
        <v>35.141662549220449</v>
      </c>
    </row>
    <row r="326" spans="2:14" x14ac:dyDescent="0.25">
      <c r="B326" s="37">
        <v>322</v>
      </c>
      <c r="D326" s="10">
        <v>48.337194751380068</v>
      </c>
      <c r="E326" s="10">
        <v>43.179541052379932</v>
      </c>
      <c r="F326" s="10">
        <v>44.228797930710954</v>
      </c>
      <c r="G326" s="10">
        <v>44.608633101908502</v>
      </c>
      <c r="H326" s="10">
        <v>36.203142832264383</v>
      </c>
      <c r="J326" s="10">
        <v>48.609644565542183</v>
      </c>
      <c r="K326" s="10">
        <v>48.609644565542183</v>
      </c>
      <c r="L326" s="10">
        <v>47.91344333671811</v>
      </c>
      <c r="M326" s="10">
        <v>49.306261381507838</v>
      </c>
      <c r="N326" s="10">
        <v>35.251138133485938</v>
      </c>
    </row>
    <row r="327" spans="2:14" x14ac:dyDescent="0.25">
      <c r="B327" s="37">
        <v>323</v>
      </c>
      <c r="D327" s="10">
        <v>48.484026878587045</v>
      </c>
      <c r="E327" s="10">
        <v>43.310821104548324</v>
      </c>
      <c r="F327" s="10">
        <v>44.363363524036608</v>
      </c>
      <c r="G327" s="10">
        <v>44.744379662109459</v>
      </c>
      <c r="H327" s="10">
        <v>36.313204232751183</v>
      </c>
      <c r="J327" s="10">
        <v>48.760606194627719</v>
      </c>
      <c r="K327" s="10">
        <v>48.760606194627719</v>
      </c>
      <c r="L327" s="10">
        <v>48.062242850186195</v>
      </c>
      <c r="M327" s="10">
        <v>49.459386416854116</v>
      </c>
      <c r="N327" s="10">
        <v>35.360613717751399</v>
      </c>
    </row>
    <row r="328" spans="2:14" x14ac:dyDescent="0.25">
      <c r="B328" s="37">
        <v>324</v>
      </c>
      <c r="D328" s="10">
        <v>48.632079578756816</v>
      </c>
      <c r="E328" s="10">
        <v>43.443283601883003</v>
      </c>
      <c r="F328" s="10">
        <v>44.499289497585735</v>
      </c>
      <c r="G328" s="10">
        <v>44.881514962601514</v>
      </c>
      <c r="H328" s="10">
        <v>36.424169023779271</v>
      </c>
      <c r="J328" s="10">
        <v>48.911567823713256</v>
      </c>
      <c r="K328" s="10">
        <v>48.911567823713256</v>
      </c>
      <c r="L328" s="10">
        <v>48.211042363654272</v>
      </c>
      <c r="M328" s="10">
        <v>49.612511452200408</v>
      </c>
      <c r="N328" s="10">
        <v>35.470089302016916</v>
      </c>
    </row>
    <row r="329" spans="2:14" x14ac:dyDescent="0.25">
      <c r="B329" s="37">
        <v>325</v>
      </c>
      <c r="D329" s="10">
        <v>48.778872814873488</v>
      </c>
      <c r="E329" s="10">
        <v>43.574525805565777</v>
      </c>
      <c r="F329" s="10">
        <v>44.633811858971477</v>
      </c>
      <c r="G329" s="10">
        <v>45.017217404610442</v>
      </c>
      <c r="H329" s="10">
        <v>36.53420165068524</v>
      </c>
      <c r="J329" s="10">
        <v>49.062529452798771</v>
      </c>
      <c r="K329" s="10">
        <v>49.062529452798771</v>
      </c>
      <c r="L329" s="10">
        <v>48.359841877122363</v>
      </c>
      <c r="M329" s="10">
        <v>49.765636487546715</v>
      </c>
      <c r="N329" s="10">
        <v>35.579564886282391</v>
      </c>
    </row>
    <row r="330" spans="2:14" x14ac:dyDescent="0.25">
      <c r="B330" s="37">
        <v>326</v>
      </c>
      <c r="D330" s="10">
        <v>48.925780148565821</v>
      </c>
      <c r="E330" s="10">
        <v>43.705878466448951</v>
      </c>
      <c r="F330" s="10">
        <v>44.768461437313377</v>
      </c>
      <c r="G330" s="10">
        <v>45.153049722331865</v>
      </c>
      <c r="H330" s="10">
        <v>36.644318730293215</v>
      </c>
      <c r="J330" s="10">
        <v>49.213491081884328</v>
      </c>
      <c r="K330" s="10">
        <v>49.213491081884328</v>
      </c>
      <c r="L330" s="10">
        <v>48.508641390590391</v>
      </c>
      <c r="M330" s="10">
        <v>49.918761522893021</v>
      </c>
      <c r="N330" s="10">
        <v>35.689040470547852</v>
      </c>
    </row>
    <row r="331" spans="2:14" x14ac:dyDescent="0.25">
      <c r="B331" s="37">
        <v>327</v>
      </c>
      <c r="D331" s="10">
        <v>49.073286676014895</v>
      </c>
      <c r="E331" s="10">
        <v>43.837811557654433</v>
      </c>
      <c r="F331" s="10">
        <v>44.903778871635467</v>
      </c>
      <c r="G331" s="10">
        <v>45.289563822852394</v>
      </c>
      <c r="H331" s="10">
        <v>36.754879297984871</v>
      </c>
      <c r="J331" s="10">
        <v>49.36445271096985</v>
      </c>
      <c r="K331" s="10">
        <v>49.36445271096985</v>
      </c>
      <c r="L331" s="10">
        <v>48.65744090405849</v>
      </c>
      <c r="M331" s="10">
        <v>50.071886558239314</v>
      </c>
      <c r="N331" s="10">
        <v>35.798516054813362</v>
      </c>
    </row>
    <row r="332" spans="2:14" x14ac:dyDescent="0.25">
      <c r="B332" s="37">
        <v>328</v>
      </c>
      <c r="D332" s="10">
        <v>49.221664913513145</v>
      </c>
      <c r="E332" s="10">
        <v>43.970589096405362</v>
      </c>
      <c r="F332" s="10">
        <v>45.040067882047197</v>
      </c>
      <c r="G332" s="10">
        <v>45.427069756653822</v>
      </c>
      <c r="H332" s="10">
        <v>36.866085052069728</v>
      </c>
      <c r="J332" s="10">
        <v>49.515414340055379</v>
      </c>
      <c r="K332" s="10">
        <v>49.515414340055379</v>
      </c>
      <c r="L332" s="10">
        <v>48.806240417526524</v>
      </c>
      <c r="M332" s="10">
        <v>50.225011593585606</v>
      </c>
      <c r="N332" s="10">
        <v>35.907991639078858</v>
      </c>
    </row>
    <row r="333" spans="2:14" x14ac:dyDescent="0.25">
      <c r="B333" s="37">
        <v>329</v>
      </c>
      <c r="D333" s="10">
        <v>49.368587494532271</v>
      </c>
      <c r="E333" s="10">
        <v>44.101956273400901</v>
      </c>
      <c r="F333" s="10">
        <v>45.174734620823877</v>
      </c>
      <c r="G333" s="10">
        <v>45.562919614632378</v>
      </c>
      <c r="H333" s="10">
        <v>36.976213433207413</v>
      </c>
      <c r="J333" s="10">
        <v>49.666375969140908</v>
      </c>
      <c r="K333" s="10">
        <v>49.666375969140908</v>
      </c>
      <c r="L333" s="10">
        <v>48.955039930994616</v>
      </c>
      <c r="M333" s="10">
        <v>50.378136628931905</v>
      </c>
      <c r="N333" s="10">
        <v>36.017467223344326</v>
      </c>
    </row>
    <row r="334" spans="2:14" x14ac:dyDescent="0.25">
      <c r="B334" s="37">
        <v>330</v>
      </c>
      <c r="D334" s="10">
        <v>49.515962099021763</v>
      </c>
      <c r="E334" s="10">
        <v>44.233761295890226</v>
      </c>
      <c r="F334" s="10">
        <v>45.309905195012334</v>
      </c>
      <c r="G334" s="10">
        <v>45.699283816440605</v>
      </c>
      <c r="H334" s="10">
        <v>37.08667637707498</v>
      </c>
      <c r="J334" s="10">
        <v>49.817337598226452</v>
      </c>
      <c r="K334" s="10">
        <v>49.817337598226452</v>
      </c>
      <c r="L334" s="10">
        <v>49.103839444462693</v>
      </c>
      <c r="M334" s="10">
        <v>50.531261664278169</v>
      </c>
      <c r="N334" s="10">
        <v>36.126942807609808</v>
      </c>
    </row>
    <row r="335" spans="2:14" x14ac:dyDescent="0.25">
      <c r="B335" s="37">
        <v>331</v>
      </c>
      <c r="D335" s="10">
        <v>49.662333458334018</v>
      </c>
      <c r="E335" s="10">
        <v>44.364594269696902</v>
      </c>
      <c r="F335" s="10">
        <v>45.443957707185071</v>
      </c>
      <c r="G335" s="10">
        <v>45.834506660463283</v>
      </c>
      <c r="H335" s="10">
        <v>37.196396791906835</v>
      </c>
      <c r="J335" s="10">
        <v>49.968299227312009</v>
      </c>
      <c r="K335" s="10">
        <v>49.968299227312009</v>
      </c>
      <c r="L335" s="10">
        <v>49.252638957930735</v>
      </c>
      <c r="M335" s="10">
        <v>50.684386699624483</v>
      </c>
      <c r="N335" s="10">
        <v>36.236418391875276</v>
      </c>
    </row>
    <row r="336" spans="2:14" x14ac:dyDescent="0.25">
      <c r="B336" s="37">
        <v>332</v>
      </c>
      <c r="D336" s="10">
        <v>49.810841013987776</v>
      </c>
      <c r="E336" s="10">
        <v>44.497496744988602</v>
      </c>
      <c r="F336" s="10">
        <v>45.580391067496024</v>
      </c>
      <c r="G336" s="10">
        <v>45.972159982742532</v>
      </c>
      <c r="H336" s="10">
        <v>37.307698281000341</v>
      </c>
      <c r="J336" s="10">
        <v>50.119260856397517</v>
      </c>
      <c r="K336" s="10">
        <v>50.119260856397517</v>
      </c>
      <c r="L336" s="10">
        <v>49.401438471398812</v>
      </c>
      <c r="M336" s="10">
        <v>50.837511734970782</v>
      </c>
      <c r="N336" s="10">
        <v>36.345893976140758</v>
      </c>
    </row>
    <row r="337" spans="2:14" x14ac:dyDescent="0.25">
      <c r="B337" s="37">
        <v>333</v>
      </c>
      <c r="D337" s="10">
        <v>49.957631326493356</v>
      </c>
      <c r="E337" s="10">
        <v>44.628735438835193</v>
      </c>
      <c r="F337" s="10">
        <v>45.714910613533696</v>
      </c>
      <c r="G337" s="10">
        <v>46.107859609403434</v>
      </c>
      <c r="H337" s="10">
        <v>37.417728787702892</v>
      </c>
      <c r="J337" s="10">
        <v>50.270222485483053</v>
      </c>
      <c r="K337" s="10">
        <v>50.270222485483053</v>
      </c>
      <c r="L337" s="10">
        <v>49.550237984866861</v>
      </c>
      <c r="M337" s="10">
        <v>50.990636770317103</v>
      </c>
      <c r="N337" s="10">
        <v>36.455369560406275</v>
      </c>
    </row>
    <row r="338" spans="2:14" x14ac:dyDescent="0.25">
      <c r="B338" s="37">
        <v>334</v>
      </c>
      <c r="D338" s="10">
        <v>50.104459430788189</v>
      </c>
      <c r="E338" s="10">
        <v>44.760010662096597</v>
      </c>
      <c r="F338" s="10">
        <v>45.849472333161941</v>
      </c>
      <c r="G338" s="10">
        <v>46.24360229590696</v>
      </c>
      <c r="H338" s="10">
        <v>37.52778727074837</v>
      </c>
      <c r="J338" s="10">
        <v>50.42118411456859</v>
      </c>
      <c r="K338" s="10">
        <v>50.42118411456859</v>
      </c>
      <c r="L338" s="10">
        <v>49.699037498334945</v>
      </c>
      <c r="M338" s="10">
        <v>51.143761805663374</v>
      </c>
      <c r="N338" s="10">
        <v>36.56484514467175</v>
      </c>
    </row>
    <row r="339" spans="2:14" x14ac:dyDescent="0.25">
      <c r="B339" s="37">
        <v>335</v>
      </c>
      <c r="D339" s="10">
        <v>50.252508043190623</v>
      </c>
      <c r="E339" s="10">
        <v>44.892468244384652</v>
      </c>
      <c r="F339" s="10">
        <v>45.985394367478158</v>
      </c>
      <c r="G339" s="10">
        <v>46.380733657166139</v>
      </c>
      <c r="H339" s="10">
        <v>37.638749097610898</v>
      </c>
      <c r="J339" s="10">
        <v>50.572145743654133</v>
      </c>
      <c r="K339" s="10">
        <v>50.572145743654133</v>
      </c>
      <c r="L339" s="10">
        <v>49.847837011803001</v>
      </c>
      <c r="M339" s="10">
        <v>51.296886841009687</v>
      </c>
      <c r="N339" s="10">
        <v>36.674320728937225</v>
      </c>
    </row>
    <row r="340" spans="2:14" x14ac:dyDescent="0.25">
      <c r="B340" s="37">
        <v>336</v>
      </c>
      <c r="D340" s="10">
        <v>50.399869547835671</v>
      </c>
      <c r="E340" s="10">
        <v>45.024260061435484</v>
      </c>
      <c r="F340" s="10">
        <v>46.120550673399187</v>
      </c>
      <c r="G340" s="10">
        <v>46.517083337492046</v>
      </c>
      <c r="H340" s="10">
        <v>37.749202378862016</v>
      </c>
      <c r="J340" s="10">
        <v>50.723107372739648</v>
      </c>
      <c r="K340" s="10">
        <v>50.723107372739648</v>
      </c>
      <c r="L340" s="10">
        <v>49.996636525271093</v>
      </c>
      <c r="M340" s="10">
        <v>51.450011876355994</v>
      </c>
      <c r="N340" s="10">
        <v>36.783796313202707</v>
      </c>
    </row>
    <row r="341" spans="2:14" x14ac:dyDescent="0.25">
      <c r="B341" s="37">
        <v>337</v>
      </c>
      <c r="D341" s="10">
        <v>50.545900826431868</v>
      </c>
      <c r="E341" s="10">
        <v>45.154763058253394</v>
      </c>
      <c r="F341" s="10">
        <v>46.254224491418505</v>
      </c>
      <c r="G341" s="10">
        <v>46.651919637699699</v>
      </c>
      <c r="H341" s="10">
        <v>37.858671121056226</v>
      </c>
      <c r="J341" s="10">
        <v>50.874069001825184</v>
      </c>
      <c r="K341" s="10">
        <v>50.874069001825184</v>
      </c>
      <c r="L341" s="10">
        <v>50.145436038739135</v>
      </c>
      <c r="M341" s="10">
        <v>51.603136911702286</v>
      </c>
      <c r="N341" s="10">
        <v>36.893271897468196</v>
      </c>
    </row>
    <row r="342" spans="2:14" x14ac:dyDescent="0.25">
      <c r="B342" s="37">
        <v>338</v>
      </c>
      <c r="D342" s="10">
        <v>50.693703076039718</v>
      </c>
      <c r="E342" s="10">
        <v>45.286981702747894</v>
      </c>
      <c r="F342" s="10">
        <v>46.389872118691251</v>
      </c>
      <c r="G342" s="10">
        <v>46.788770894580381</v>
      </c>
      <c r="H342" s="10">
        <v>37.969450623223089</v>
      </c>
      <c r="J342" s="10">
        <v>51.025030630910749</v>
      </c>
      <c r="K342" s="10">
        <v>51.025030630910749</v>
      </c>
      <c r="L342" s="10">
        <v>50.294235552207226</v>
      </c>
      <c r="M342" s="10">
        <v>51.756261947048586</v>
      </c>
      <c r="N342" s="10">
        <v>37.002747481733678</v>
      </c>
    </row>
    <row r="343" spans="2:14" x14ac:dyDescent="0.25">
      <c r="B343" s="37">
        <v>339</v>
      </c>
      <c r="D343" s="10">
        <v>50.84230613500165</v>
      </c>
      <c r="E343" s="10">
        <v>45.419976088095837</v>
      </c>
      <c r="F343" s="10">
        <v>46.526412307689711</v>
      </c>
      <c r="G343" s="10">
        <v>46.926533324481198</v>
      </c>
      <c r="H343" s="10">
        <v>38.080822836770679</v>
      </c>
      <c r="J343" s="10">
        <v>51.175992259996235</v>
      </c>
      <c r="K343" s="10">
        <v>51.175992259996235</v>
      </c>
      <c r="L343" s="10">
        <v>50.443035065675289</v>
      </c>
      <c r="M343" s="10">
        <v>51.909386982394857</v>
      </c>
      <c r="N343" s="10">
        <v>37.112223065999167</v>
      </c>
    </row>
    <row r="344" spans="2:14" x14ac:dyDescent="0.25">
      <c r="B344" s="37">
        <v>340</v>
      </c>
      <c r="D344" s="10">
        <v>50.988020230138609</v>
      </c>
      <c r="E344" s="10">
        <v>45.550171545306071</v>
      </c>
      <c r="F344" s="10">
        <v>46.659732784644049</v>
      </c>
      <c r="G344" s="10">
        <v>47.061008940392128</v>
      </c>
      <c r="H344" s="10">
        <v>38.190056836966662</v>
      </c>
      <c r="J344" s="10">
        <v>51.326953889081793</v>
      </c>
      <c r="K344" s="10">
        <v>51.326953889081793</v>
      </c>
      <c r="L344" s="10">
        <v>50.591834579143352</v>
      </c>
      <c r="M344" s="10">
        <v>52.062512017741184</v>
      </c>
      <c r="N344" s="10">
        <v>37.221698650264649</v>
      </c>
    </row>
    <row r="345" spans="2:14" x14ac:dyDescent="0.25">
      <c r="B345" s="37">
        <v>341</v>
      </c>
      <c r="D345" s="10">
        <v>51.135821381015326</v>
      </c>
      <c r="E345" s="10">
        <v>45.682388865482494</v>
      </c>
      <c r="F345" s="10">
        <v>46.795379351908494</v>
      </c>
      <c r="G345" s="10">
        <v>47.197859137264452</v>
      </c>
      <c r="H345" s="10">
        <v>38.30083554253013</v>
      </c>
      <c r="J345" s="10">
        <v>51.477915518167315</v>
      </c>
      <c r="K345" s="10">
        <v>51.477915518167315</v>
      </c>
      <c r="L345" s="10">
        <v>50.740634092611423</v>
      </c>
      <c r="M345" s="10">
        <v>52.215637053087455</v>
      </c>
      <c r="N345" s="10">
        <v>37.331174234530131</v>
      </c>
    </row>
    <row r="346" spans="2:14" x14ac:dyDescent="0.25">
      <c r="B346" s="37">
        <v>342</v>
      </c>
      <c r="D346" s="10">
        <v>51.283191605750531</v>
      </c>
      <c r="E346" s="10">
        <v>45.814188617033118</v>
      </c>
      <c r="F346" s="10">
        <v>46.930545703695302</v>
      </c>
      <c r="G346" s="10">
        <v>47.334219116671072</v>
      </c>
      <c r="H346" s="10">
        <v>38.41129531068291</v>
      </c>
      <c r="J346" s="10">
        <v>51.628877147252858</v>
      </c>
      <c r="K346" s="10">
        <v>51.628877147252858</v>
      </c>
      <c r="L346" s="10">
        <v>50.889433606079507</v>
      </c>
      <c r="M346" s="10">
        <v>52.368762088433769</v>
      </c>
      <c r="N346" s="10">
        <v>37.440649818795606</v>
      </c>
    </row>
    <row r="347" spans="2:14" x14ac:dyDescent="0.25">
      <c r="B347" s="37">
        <v>343</v>
      </c>
      <c r="D347" s="10">
        <v>51.431237277554274</v>
      </c>
      <c r="E347" s="10">
        <v>45.946642654598932</v>
      </c>
      <c r="F347" s="10">
        <v>47.066464900910638</v>
      </c>
      <c r="G347" s="10">
        <v>47.471347640829372</v>
      </c>
      <c r="H347" s="10">
        <v>38.522255005562947</v>
      </c>
      <c r="J347" s="10">
        <v>51.779838776338401</v>
      </c>
      <c r="K347" s="10">
        <v>51.779838776338401</v>
      </c>
      <c r="L347" s="10">
        <v>51.038233119547556</v>
      </c>
      <c r="M347" s="10">
        <v>52.52188712378004</v>
      </c>
      <c r="N347" s="10">
        <v>37.550125403061095</v>
      </c>
    </row>
    <row r="348" spans="2:14" x14ac:dyDescent="0.25">
      <c r="B348" s="37">
        <v>344</v>
      </c>
      <c r="D348" s="10">
        <v>51.578023618320856</v>
      </c>
      <c r="E348" s="10">
        <v>46.077876568391098</v>
      </c>
      <c r="F348" s="10">
        <v>47.200980617846021</v>
      </c>
      <c r="G348" s="10">
        <v>47.60704343838794</v>
      </c>
      <c r="H348" s="10">
        <v>38.632282632404106</v>
      </c>
      <c r="J348" s="10">
        <v>51.93080040542393</v>
      </c>
      <c r="K348" s="10">
        <v>51.93080040542393</v>
      </c>
      <c r="L348" s="10">
        <v>51.187032633015626</v>
      </c>
      <c r="M348" s="10">
        <v>52.675012159126361</v>
      </c>
      <c r="N348" s="10">
        <v>37.659600987326577</v>
      </c>
    </row>
    <row r="349" spans="2:14" x14ac:dyDescent="0.25">
      <c r="B349" s="37">
        <v>345</v>
      </c>
      <c r="D349" s="10">
        <v>51.724847753392169</v>
      </c>
      <c r="E349" s="10">
        <v>46.209147013172405</v>
      </c>
      <c r="F349" s="10">
        <v>47.335538510256271</v>
      </c>
      <c r="G349" s="10">
        <v>47.742782297673472</v>
      </c>
      <c r="H349" s="10">
        <v>38.742338237466328</v>
      </c>
      <c r="J349" s="10">
        <v>52.081762034509481</v>
      </c>
      <c r="K349" s="10">
        <v>52.081762034509481</v>
      </c>
      <c r="L349" s="10">
        <v>51.335832146483703</v>
      </c>
      <c r="M349" s="10">
        <v>52.828137194472632</v>
      </c>
      <c r="N349" s="10">
        <v>37.769076571592052</v>
      </c>
    </row>
    <row r="350" spans="2:14" x14ac:dyDescent="0.25">
      <c r="B350" s="37">
        <v>346</v>
      </c>
      <c r="D350" s="10">
        <v>51.873426430694266</v>
      </c>
      <c r="E350" s="10">
        <v>46.342117162231951</v>
      </c>
      <c r="F350" s="10">
        <v>47.472051910455711</v>
      </c>
      <c r="G350" s="10">
        <v>47.880517432345457</v>
      </c>
      <c r="H350" s="10">
        <v>38.853692444513733</v>
      </c>
      <c r="J350" s="10">
        <v>52.232723663594989</v>
      </c>
      <c r="K350" s="10">
        <v>52.232723663594989</v>
      </c>
      <c r="L350" s="10">
        <v>51.484631659951752</v>
      </c>
      <c r="M350" s="10">
        <v>52.981262229818938</v>
      </c>
      <c r="N350" s="10">
        <v>37.878552155857548</v>
      </c>
    </row>
    <row r="351" spans="2:14" x14ac:dyDescent="0.25">
      <c r="B351" s="37">
        <v>347</v>
      </c>
      <c r="D351" s="10">
        <v>52.020249845443402</v>
      </c>
      <c r="E351" s="10">
        <v>46.473386737999874</v>
      </c>
      <c r="F351" s="10">
        <v>47.606609107633325</v>
      </c>
      <c r="G351" s="10">
        <v>48.016255596398416</v>
      </c>
      <c r="H351" s="10">
        <v>38.963747527356851</v>
      </c>
      <c r="J351" s="10">
        <v>52.383685292680518</v>
      </c>
      <c r="K351" s="10">
        <v>52.383685292680518</v>
      </c>
      <c r="L351" s="10">
        <v>51.633431173419822</v>
      </c>
      <c r="M351" s="10">
        <v>53.134387265165238</v>
      </c>
      <c r="N351" s="10">
        <v>37.988027740123044</v>
      </c>
    </row>
    <row r="352" spans="2:14" x14ac:dyDescent="0.25">
      <c r="B352" s="37">
        <v>348</v>
      </c>
      <c r="D352" s="10">
        <v>52.166963906416605</v>
      </c>
      <c r="E352" s="10">
        <v>46.604550288858555</v>
      </c>
      <c r="F352" s="10">
        <v>47.741044481946574</v>
      </c>
      <c r="G352" s="10">
        <v>48.151869405438013</v>
      </c>
      <c r="H352" s="10">
        <v>39.073721679086027</v>
      </c>
      <c r="J352" s="10">
        <v>52.534646921766068</v>
      </c>
      <c r="K352" s="10">
        <v>52.534646921766068</v>
      </c>
      <c r="L352" s="10">
        <v>51.782230686887921</v>
      </c>
      <c r="M352" s="10">
        <v>53.287512300511537</v>
      </c>
      <c r="N352" s="10">
        <v>38.097503324388519</v>
      </c>
    </row>
    <row r="353" spans="2:14" x14ac:dyDescent="0.25">
      <c r="B353" s="37">
        <v>349</v>
      </c>
      <c r="D353" s="10">
        <v>52.314075457254944</v>
      </c>
      <c r="E353" s="10">
        <v>46.736098839350639</v>
      </c>
      <c r="F353" s="10">
        <v>47.875922916199237</v>
      </c>
      <c r="G353" s="10">
        <v>48.287935516760598</v>
      </c>
      <c r="H353" s="10">
        <v>39.183990032098755</v>
      </c>
      <c r="J353" s="10">
        <v>52.68560855085159</v>
      </c>
      <c r="K353" s="10">
        <v>52.68560855085159</v>
      </c>
      <c r="L353" s="10">
        <v>51.931030200355984</v>
      </c>
      <c r="M353" s="10">
        <v>53.440637335857829</v>
      </c>
      <c r="N353" s="10">
        <v>38.206978908653994</v>
      </c>
    </row>
    <row r="354" spans="2:14" x14ac:dyDescent="0.25">
      <c r="B354" s="37">
        <v>350</v>
      </c>
      <c r="D354" s="10">
        <v>52.462674468223106</v>
      </c>
      <c r="E354" s="10">
        <v>46.869088335523045</v>
      </c>
      <c r="F354" s="10">
        <v>48.012459196122244</v>
      </c>
      <c r="G354" s="10">
        <v>48.425694037585906</v>
      </c>
      <c r="H354" s="10">
        <v>39.295359311140352</v>
      </c>
      <c r="J354" s="10">
        <v>52.836570179937155</v>
      </c>
      <c r="K354" s="10">
        <v>52.836570179937155</v>
      </c>
      <c r="L354" s="10">
        <v>52.079829713824033</v>
      </c>
      <c r="M354" s="10">
        <v>53.59376237120415</v>
      </c>
      <c r="N354" s="10">
        <v>38.316454492919497</v>
      </c>
    </row>
  </sheetData>
  <conditionalFormatting sqref="E8:E198">
    <cfRule type="cellIs" dxfId="2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8BA1-3F43-4689-BB6D-5039C9569BF3}">
  <sheetPr codeName="Sheet23">
    <tabColor theme="9" tint="0.79998168889431442"/>
  </sheetPr>
  <dimension ref="A1:AD354"/>
  <sheetViews>
    <sheetView zoomScale="55" zoomScaleNormal="55" workbookViewId="0">
      <selection activeCell="J5" sqref="J5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42578125" style="10" customWidth="1"/>
    <col min="16" max="16" width="4.140625" style="10" customWidth="1"/>
    <col min="17" max="17" width="20.140625" style="10" customWidth="1"/>
    <col min="18" max="18" width="33.7109375" style="10" customWidth="1"/>
    <col min="19" max="19" width="17.85546875" style="10" bestFit="1" customWidth="1"/>
    <col min="20" max="22" width="20.140625" style="10" bestFit="1" customWidth="1"/>
    <col min="23" max="30" width="21.7109375" style="10" bestFit="1" customWidth="1"/>
    <col min="31" max="16384" width="9.140625" style="10"/>
  </cols>
  <sheetData>
    <row r="1" spans="1:30" x14ac:dyDescent="0.25">
      <c r="A1"/>
      <c r="B1"/>
      <c r="C1"/>
      <c r="D1"/>
      <c r="E1"/>
      <c r="F1"/>
    </row>
    <row r="2" spans="1:30" x14ac:dyDescent="0.25">
      <c r="A2"/>
      <c r="B2"/>
      <c r="C2"/>
      <c r="D2"/>
      <c r="E2"/>
      <c r="F2"/>
    </row>
    <row r="3" spans="1:30" x14ac:dyDescent="0.25">
      <c r="A3"/>
      <c r="B3"/>
      <c r="C3"/>
      <c r="D3"/>
      <c r="E3"/>
      <c r="F3"/>
    </row>
    <row r="4" spans="1:30" ht="15.75" thickBot="1" x14ac:dyDescent="0.3">
      <c r="A4"/>
      <c r="B4"/>
      <c r="C4"/>
      <c r="D4"/>
      <c r="E4"/>
      <c r="F4"/>
    </row>
    <row r="5" spans="1:30" ht="30.75" customHeight="1" thickBot="1" x14ac:dyDescent="0.3">
      <c r="B5" s="3" t="s">
        <v>38</v>
      </c>
      <c r="D5" s="3" t="s">
        <v>43</v>
      </c>
      <c r="E5" s="4"/>
      <c r="F5" s="4"/>
      <c r="G5" s="4"/>
      <c r="H5" s="4"/>
      <c r="J5" s="3" t="s">
        <v>41</v>
      </c>
      <c r="K5" s="4"/>
      <c r="L5" s="4"/>
      <c r="M5" s="4"/>
      <c r="N5" s="4"/>
      <c r="Q5" s="3" t="s">
        <v>38</v>
      </c>
      <c r="R5" s="3" t="s">
        <v>38</v>
      </c>
      <c r="S5" s="1" t="s">
        <v>61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30.75" thickBot="1" x14ac:dyDescent="0.3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2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25">
      <c r="B8" s="37">
        <v>4</v>
      </c>
      <c r="C8" s="24"/>
      <c r="D8" s="9">
        <v>0.54749807717961574</v>
      </c>
      <c r="E8" s="9">
        <v>0.50345754465936743</v>
      </c>
      <c r="F8" s="9">
        <v>0.5361787303094171</v>
      </c>
      <c r="G8" s="9">
        <v>0.55265392441820682</v>
      </c>
      <c r="H8" s="9">
        <v>0.40447290834307459</v>
      </c>
      <c r="I8" s="24"/>
      <c r="J8" s="9">
        <v>0.60384651634213915</v>
      </c>
      <c r="K8" s="9">
        <v>0.60384651634213915</v>
      </c>
      <c r="L8" s="22">
        <v>0.5951980538722752</v>
      </c>
      <c r="M8" s="22">
        <v>0.61250014138519027</v>
      </c>
      <c r="N8" s="22">
        <v>0.43790233706193715</v>
      </c>
      <c r="O8" s="24"/>
      <c r="P8" s="21"/>
      <c r="Q8" s="42">
        <v>2</v>
      </c>
      <c r="R8" s="39">
        <v>25</v>
      </c>
      <c r="S8" s="39"/>
      <c r="T8" s="39"/>
      <c r="U8" s="39">
        <v>4</v>
      </c>
      <c r="V8" s="39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25">
      <c r="B9" s="37">
        <v>5</v>
      </c>
      <c r="C9" s="24"/>
      <c r="D9" s="9">
        <v>0.7575136238215987</v>
      </c>
      <c r="E9" s="9">
        <v>0.69148518110354251</v>
      </c>
      <c r="F9" s="9">
        <v>0.72907099328490421</v>
      </c>
      <c r="G9" s="9">
        <v>0.74965183343429653</v>
      </c>
      <c r="H9" s="9">
        <v>0.56132272487492252</v>
      </c>
      <c r="I9" s="24"/>
      <c r="J9" s="9">
        <v>0.75480814542767372</v>
      </c>
      <c r="K9" s="9">
        <v>0.75480814542767372</v>
      </c>
      <c r="L9" s="22">
        <v>0.74399756734034406</v>
      </c>
      <c r="M9" s="22">
        <v>0.76562517673148822</v>
      </c>
      <c r="N9" s="22">
        <v>0.54737792132742147</v>
      </c>
      <c r="O9" s="24"/>
      <c r="P9" s="21"/>
      <c r="Q9" s="42">
        <v>3</v>
      </c>
      <c r="R9" s="39">
        <v>35</v>
      </c>
      <c r="S9" s="39"/>
      <c r="T9" s="39"/>
      <c r="U9" s="39">
        <v>4</v>
      </c>
      <c r="V9" s="39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25">
      <c r="B10" s="37">
        <v>6</v>
      </c>
      <c r="C10" s="24"/>
      <c r="D10" s="9">
        <v>0.91195879126242274</v>
      </c>
      <c r="E10" s="9">
        <v>0.83199324972672761</v>
      </c>
      <c r="F10" s="9">
        <v>0.87712730082108481</v>
      </c>
      <c r="G10" s="9">
        <v>0.90182332589980574</v>
      </c>
      <c r="H10" s="9">
        <v>0.67585540055690796</v>
      </c>
      <c r="I10" s="24"/>
      <c r="J10" s="9">
        <v>0.90576977451320839</v>
      </c>
      <c r="K10" s="9">
        <v>0.90576977451320839</v>
      </c>
      <c r="L10" s="22">
        <v>0.89279708080841258</v>
      </c>
      <c r="M10" s="22">
        <v>0.91875021207778595</v>
      </c>
      <c r="N10" s="22">
        <v>0.65685350559290601</v>
      </c>
      <c r="O10" s="24"/>
      <c r="P10" s="21"/>
      <c r="Q10" s="43"/>
      <c r="R10" s="39">
        <v>50</v>
      </c>
      <c r="S10" s="39"/>
      <c r="T10" s="39"/>
      <c r="U10" s="39">
        <v>4</v>
      </c>
      <c r="V10" s="39">
        <v>4</v>
      </c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.75" thickBot="1" x14ac:dyDescent="0.3">
      <c r="B11" s="37">
        <v>7</v>
      </c>
      <c r="C11" s="21"/>
      <c r="D11" s="9">
        <v>1.0557204350183633</v>
      </c>
      <c r="E11" s="9">
        <v>0.96428011302755645</v>
      </c>
      <c r="F11" s="9">
        <v>1.0169623920523743</v>
      </c>
      <c r="G11" s="9">
        <v>1.0457747870476941</v>
      </c>
      <c r="H11" s="9">
        <v>0.78217025905305504</v>
      </c>
      <c r="I11" s="24"/>
      <c r="J11" s="9">
        <v>1.056731403598743</v>
      </c>
      <c r="K11" s="9">
        <v>1.056731403598743</v>
      </c>
      <c r="L11" s="22">
        <v>1.0415965942764811</v>
      </c>
      <c r="M11" s="22">
        <v>1.0718752474240834</v>
      </c>
      <c r="N11" s="22">
        <v>0.76632908985839021</v>
      </c>
      <c r="O11" s="24"/>
      <c r="P11" s="21"/>
      <c r="Q11" s="43"/>
      <c r="R11" s="39">
        <v>75</v>
      </c>
      <c r="S11" s="39"/>
      <c r="T11" s="39"/>
      <c r="U11" s="39">
        <v>4</v>
      </c>
      <c r="V11" s="39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.75" thickBot="1" x14ac:dyDescent="0.3">
      <c r="B12" s="37">
        <v>8</v>
      </c>
      <c r="C12" s="21"/>
      <c r="D12" s="9">
        <v>1.2095321617254462</v>
      </c>
      <c r="E12" s="9">
        <v>1.1042968754523388</v>
      </c>
      <c r="F12" s="9">
        <v>1.1645284999096497</v>
      </c>
      <c r="G12" s="9">
        <v>1.1974568698258112</v>
      </c>
      <c r="H12" s="9">
        <v>0.89621603518606952</v>
      </c>
      <c r="I12" s="24"/>
      <c r="J12" s="9">
        <v>1.2076930326842783</v>
      </c>
      <c r="K12" s="9">
        <v>1.2076930326842783</v>
      </c>
      <c r="L12" s="22">
        <v>1.1903961077445504</v>
      </c>
      <c r="M12" s="22">
        <v>1.2250002827703805</v>
      </c>
      <c r="N12" s="22">
        <v>0.8758046741238743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25">
      <c r="B13" s="37">
        <v>9</v>
      </c>
      <c r="C13" s="21"/>
      <c r="D13" s="9">
        <v>1.359773578406799</v>
      </c>
      <c r="E13" s="9">
        <v>1.2415666707872028</v>
      </c>
      <c r="F13" s="9">
        <v>1.3093486862099448</v>
      </c>
      <c r="G13" s="9">
        <v>1.3463925482743571</v>
      </c>
      <c r="H13" s="9">
        <v>1.0075154714176024</v>
      </c>
      <c r="I13" s="24"/>
      <c r="J13" s="9">
        <v>1.358654661769813</v>
      </c>
      <c r="K13" s="9">
        <v>1.358654661769813</v>
      </c>
      <c r="L13" s="22">
        <v>1.3391956212126186</v>
      </c>
      <c r="M13" s="22">
        <v>1.3781253181166784</v>
      </c>
      <c r="N13" s="22">
        <v>0.98528025838935884</v>
      </c>
      <c r="O13" s="24"/>
      <c r="P13" s="21"/>
      <c r="Q13" s="21"/>
      <c r="R13" s="39">
        <v>10</v>
      </c>
      <c r="S13" s="40"/>
      <c r="T13" s="40"/>
      <c r="U13" s="40"/>
      <c r="V13" s="40">
        <v>4</v>
      </c>
      <c r="W13" s="26">
        <v>4</v>
      </c>
      <c r="X13" s="26">
        <v>4</v>
      </c>
      <c r="Y13" s="26">
        <v>4</v>
      </c>
      <c r="Z13" s="26">
        <v>4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25">
      <c r="B14" s="37">
        <v>10</v>
      </c>
      <c r="C14" s="21"/>
      <c r="D14" s="9">
        <v>1.5113268552932568</v>
      </c>
      <c r="E14" s="9">
        <v>1.3798444022447525</v>
      </c>
      <c r="F14" s="9">
        <v>1.4551771520332735</v>
      </c>
      <c r="G14" s="9">
        <v>1.4963367256880233</v>
      </c>
      <c r="H14" s="9">
        <v>1.1198241373274436</v>
      </c>
      <c r="I14" s="24"/>
      <c r="J14" s="9">
        <v>1.5096162908553474</v>
      </c>
      <c r="K14" s="9">
        <v>1.5096162908553474</v>
      </c>
      <c r="L14" s="22">
        <v>1.4879951346806881</v>
      </c>
      <c r="M14" s="22">
        <v>1.5312503534629764</v>
      </c>
      <c r="N14" s="22">
        <v>1.0947558426548429</v>
      </c>
      <c r="O14" s="24"/>
      <c r="P14" s="21"/>
      <c r="Q14" s="21"/>
      <c r="R14" s="39">
        <v>25</v>
      </c>
      <c r="S14" s="39"/>
      <c r="T14" s="39"/>
      <c r="U14" s="39">
        <v>7</v>
      </c>
      <c r="V14" s="39">
        <v>4</v>
      </c>
      <c r="W14" s="26">
        <v>4</v>
      </c>
      <c r="X14" s="26">
        <v>4</v>
      </c>
      <c r="Y14" s="26">
        <v>4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25">
      <c r="B15" s="37">
        <v>11</v>
      </c>
      <c r="C15" s="21"/>
      <c r="D15" s="9">
        <v>1.6616257352540849</v>
      </c>
      <c r="E15" s="9">
        <v>1.517156366117413</v>
      </c>
      <c r="F15" s="9">
        <v>1.6000402634237822</v>
      </c>
      <c r="G15" s="9">
        <v>1.6453155925572875</v>
      </c>
      <c r="H15" s="9">
        <v>1.2311679586310842</v>
      </c>
      <c r="I15" s="24"/>
      <c r="J15" s="9">
        <v>1.6605779199408823</v>
      </c>
      <c r="K15" s="9">
        <v>1.6605779199408823</v>
      </c>
      <c r="L15" s="22">
        <v>1.6367946481487561</v>
      </c>
      <c r="M15" s="22">
        <v>1.6843753888092738</v>
      </c>
      <c r="N15" s="22">
        <v>1.2042314269203276</v>
      </c>
      <c r="O15" s="24"/>
      <c r="P15" s="21"/>
      <c r="Q15" s="21"/>
      <c r="R15" s="39">
        <v>35</v>
      </c>
      <c r="S15" s="39"/>
      <c r="T15" s="39"/>
      <c r="U15" s="39">
        <v>4</v>
      </c>
      <c r="V15" s="39">
        <v>4</v>
      </c>
      <c r="W15" s="26">
        <v>4</v>
      </c>
      <c r="X15" s="26">
        <v>4</v>
      </c>
      <c r="Y15" s="26">
        <v>4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25">
      <c r="B16" s="37">
        <v>12</v>
      </c>
      <c r="C16" s="21"/>
      <c r="D16" s="9">
        <v>1.8089502385430216</v>
      </c>
      <c r="E16" s="9">
        <v>1.6521787100972121</v>
      </c>
      <c r="F16" s="9">
        <v>1.7426134358668766</v>
      </c>
      <c r="G16" s="9">
        <v>1.7920053543590664</v>
      </c>
      <c r="H16" s="9">
        <v>1.340223943935887</v>
      </c>
      <c r="I16" s="24"/>
      <c r="J16" s="9">
        <v>1.8115395490264168</v>
      </c>
      <c r="K16" s="9">
        <v>1.8115395490264168</v>
      </c>
      <c r="L16" s="22">
        <v>1.7855941616168252</v>
      </c>
      <c r="M16" s="22">
        <v>1.8375004241555719</v>
      </c>
      <c r="N16" s="22">
        <v>1.313707011185812</v>
      </c>
      <c r="O16" s="24"/>
      <c r="P16" s="21"/>
      <c r="Q16" s="21"/>
      <c r="R16" s="39">
        <v>50</v>
      </c>
      <c r="S16" s="39"/>
      <c r="T16" s="39"/>
      <c r="U16" s="39">
        <v>4</v>
      </c>
      <c r="V16" s="39">
        <v>4</v>
      </c>
      <c r="W16" s="26">
        <v>4</v>
      </c>
      <c r="X16" s="26">
        <v>4</v>
      </c>
      <c r="Y16" s="26">
        <v>4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.75" thickBot="1" x14ac:dyDescent="0.3">
      <c r="B17" s="37">
        <v>13</v>
      </c>
      <c r="C17" s="21"/>
      <c r="D17" s="9">
        <v>1.9568158257325552</v>
      </c>
      <c r="E17" s="9">
        <v>1.7876176193394231</v>
      </c>
      <c r="F17" s="9">
        <v>1.8856042223001057</v>
      </c>
      <c r="G17" s="9">
        <v>1.939111896271051</v>
      </c>
      <c r="H17" s="9">
        <v>1.449696117684883</v>
      </c>
      <c r="I17" s="24"/>
      <c r="J17" s="9">
        <v>1.9625011781119526</v>
      </c>
      <c r="K17" s="9">
        <v>1.9625011781119526</v>
      </c>
      <c r="L17" s="22">
        <v>1.934393675084894</v>
      </c>
      <c r="M17" s="22">
        <v>1.9906254595018695</v>
      </c>
      <c r="N17" s="22">
        <v>1.4231825954512962</v>
      </c>
      <c r="O17" s="24"/>
      <c r="P17" s="21"/>
      <c r="Q17" s="21"/>
      <c r="R17" s="39">
        <v>75</v>
      </c>
      <c r="S17" s="39"/>
      <c r="T17" s="39"/>
      <c r="U17" s="39">
        <v>4</v>
      </c>
      <c r="V17" s="39">
        <v>4</v>
      </c>
      <c r="W17" s="26">
        <v>4</v>
      </c>
      <c r="X17" s="26">
        <v>4</v>
      </c>
      <c r="Y17" s="26">
        <v>4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.75" thickBot="1" x14ac:dyDescent="0.3">
      <c r="B18" s="37">
        <v>14</v>
      </c>
      <c r="C18" s="21"/>
      <c r="D18" s="9">
        <v>2.1041336779382527</v>
      </c>
      <c r="E18" s="9">
        <v>1.9226349606518485</v>
      </c>
      <c r="F18" s="9">
        <v>2.0281739657751432</v>
      </c>
      <c r="G18" s="9">
        <v>2.085797131894338</v>
      </c>
      <c r="H18" s="9">
        <v>1.5587469782151333</v>
      </c>
      <c r="I18" s="24"/>
      <c r="J18" s="9">
        <v>2.1134628071974859</v>
      </c>
      <c r="K18" s="9">
        <v>2.1134628071974859</v>
      </c>
      <c r="L18" s="22">
        <v>2.0831931885529622</v>
      </c>
      <c r="M18" s="22">
        <v>2.1437504948481667</v>
      </c>
      <c r="N18" s="22">
        <v>1.5326581797167804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25">
      <c r="B19" s="37">
        <v>15</v>
      </c>
      <c r="C19" s="21"/>
      <c r="D19" s="9">
        <v>2.2591061143466571</v>
      </c>
      <c r="E19" s="9">
        <v>2.0635397176878771</v>
      </c>
      <c r="F19" s="9">
        <v>2.1766312077290921</v>
      </c>
      <c r="G19" s="9">
        <v>2.2383700854386248</v>
      </c>
      <c r="H19" s="9">
        <v>1.6736860454059816</v>
      </c>
      <c r="I19" s="24"/>
      <c r="J19" s="9">
        <v>2.2644244362830213</v>
      </c>
      <c r="K19" s="9">
        <v>2.2644244362830213</v>
      </c>
      <c r="L19" s="22">
        <v>2.2319927020210324</v>
      </c>
      <c r="M19" s="22">
        <v>2.2968755301944652</v>
      </c>
      <c r="N19" s="22">
        <v>1.6421337639822648</v>
      </c>
      <c r="O19" s="24"/>
      <c r="P19" s="21"/>
      <c r="Q19" s="21"/>
      <c r="R19" s="39">
        <v>10</v>
      </c>
      <c r="S19" s="40"/>
      <c r="T19" s="40"/>
      <c r="U19" s="40"/>
      <c r="V19" s="40">
        <v>4</v>
      </c>
      <c r="W19" s="26">
        <v>4</v>
      </c>
      <c r="X19" s="26">
        <v>4</v>
      </c>
      <c r="Y19" s="26">
        <v>4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25">
      <c r="B20" s="37">
        <v>16</v>
      </c>
      <c r="C20" s="21"/>
      <c r="D20" s="9">
        <v>2.4035274132484723</v>
      </c>
      <c r="E20" s="9">
        <v>2.1963277365321368</v>
      </c>
      <c r="F20" s="9">
        <v>2.316971916472899</v>
      </c>
      <c r="G20" s="9">
        <v>2.3828265496611865</v>
      </c>
      <c r="H20" s="9">
        <v>1.7805088959552684</v>
      </c>
      <c r="I20" s="24"/>
      <c r="J20" s="9">
        <v>2.4153860653685566</v>
      </c>
      <c r="K20" s="9">
        <v>2.4153860653685566</v>
      </c>
      <c r="L20" s="22">
        <v>2.3807922154891008</v>
      </c>
      <c r="M20" s="22">
        <v>2.4500005655407611</v>
      </c>
      <c r="N20" s="22">
        <v>1.7516093482477486</v>
      </c>
      <c r="O20" s="24"/>
      <c r="P20" s="21"/>
      <c r="Q20" s="21"/>
      <c r="R20" s="39">
        <v>25</v>
      </c>
      <c r="S20" s="39"/>
      <c r="T20" s="39"/>
      <c r="U20" s="39">
        <v>4</v>
      </c>
      <c r="V20" s="39">
        <v>4</v>
      </c>
      <c r="W20" s="26">
        <v>4</v>
      </c>
      <c r="X20" s="26">
        <v>4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25">
      <c r="B21" s="37">
        <v>17</v>
      </c>
      <c r="C21" s="21"/>
      <c r="D21" s="9">
        <v>2.5532293246899407</v>
      </c>
      <c r="E21" s="9">
        <v>2.3331764271171624</v>
      </c>
      <c r="F21" s="9">
        <v>2.4613728083758875</v>
      </c>
      <c r="G21" s="9">
        <v>2.5313440309228601</v>
      </c>
      <c r="H21" s="9">
        <v>1.8913938752294432</v>
      </c>
      <c r="I21" s="24"/>
      <c r="J21" s="9">
        <v>2.5663476944540919</v>
      </c>
      <c r="K21" s="9">
        <v>2.5663476944540919</v>
      </c>
      <c r="L21" s="22">
        <v>2.5295917289571697</v>
      </c>
      <c r="M21" s="22">
        <v>2.6031256008870596</v>
      </c>
      <c r="N21" s="22">
        <v>1.861084932513233</v>
      </c>
      <c r="O21" s="24"/>
      <c r="P21" s="21"/>
      <c r="Q21" s="21"/>
      <c r="R21" s="39">
        <v>35</v>
      </c>
      <c r="S21" s="39"/>
      <c r="T21" s="39"/>
      <c r="U21" s="39">
        <v>4</v>
      </c>
      <c r="V21" s="39">
        <v>4</v>
      </c>
      <c r="W21" s="26">
        <v>4</v>
      </c>
      <c r="X21" s="26">
        <v>4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25">
      <c r="B22" s="37">
        <v>18</v>
      </c>
      <c r="C22" s="21"/>
      <c r="D22" s="9">
        <v>2.7014112809050936</v>
      </c>
      <c r="E22" s="9">
        <v>2.468858465296023</v>
      </c>
      <c r="F22" s="9">
        <v>2.6046094098855699</v>
      </c>
      <c r="G22" s="9">
        <v>2.6786946762630213</v>
      </c>
      <c r="H22" s="9">
        <v>2.0011094332057184</v>
      </c>
      <c r="I22" s="24"/>
      <c r="J22" s="9">
        <v>2.7173093235396255</v>
      </c>
      <c r="K22" s="9">
        <v>2.7173093235396255</v>
      </c>
      <c r="L22" s="22">
        <v>2.6783912424252372</v>
      </c>
      <c r="M22" s="22">
        <v>2.7562506362333568</v>
      </c>
      <c r="N22" s="22">
        <v>1.9705605167787177</v>
      </c>
      <c r="O22" s="24"/>
      <c r="P22" s="21"/>
      <c r="Q22" s="21"/>
      <c r="R22" s="39">
        <v>50</v>
      </c>
      <c r="S22" s="39"/>
      <c r="T22" s="39"/>
      <c r="U22" s="39">
        <v>4</v>
      </c>
      <c r="V22" s="39">
        <v>4</v>
      </c>
      <c r="W22" s="26">
        <v>4</v>
      </c>
      <c r="X22" s="26">
        <v>4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.75" thickBot="1" x14ac:dyDescent="0.3">
      <c r="B23" s="37">
        <v>19</v>
      </c>
      <c r="C23" s="21"/>
      <c r="D23" s="9">
        <v>2.8544003288283908</v>
      </c>
      <c r="E23" s="9">
        <v>2.6082360426998799</v>
      </c>
      <c r="F23" s="9">
        <v>2.7515403178754831</v>
      </c>
      <c r="G23" s="9">
        <v>2.8297412958432715</v>
      </c>
      <c r="H23" s="9">
        <v>2.1145229515207729</v>
      </c>
      <c r="I23" s="24"/>
      <c r="J23" s="9">
        <v>2.8682709526251622</v>
      </c>
      <c r="K23" s="9">
        <v>2.8682709526251622</v>
      </c>
      <c r="L23" s="22">
        <v>2.827190755893306</v>
      </c>
      <c r="M23" s="22">
        <v>2.9093756715796548</v>
      </c>
      <c r="N23" s="22">
        <v>2.0800361010442017</v>
      </c>
      <c r="O23" s="24"/>
      <c r="P23" s="21"/>
      <c r="Q23" s="21"/>
      <c r="R23" s="39">
        <v>75</v>
      </c>
      <c r="S23" s="39"/>
      <c r="T23" s="39"/>
      <c r="U23" s="39">
        <v>4</v>
      </c>
      <c r="V23" s="39">
        <v>4</v>
      </c>
      <c r="W23" s="26">
        <v>4</v>
      </c>
      <c r="X23" s="26">
        <v>4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.75" thickBot="1" x14ac:dyDescent="0.3">
      <c r="B24" s="37">
        <v>20</v>
      </c>
      <c r="C24" s="21"/>
      <c r="D24" s="9">
        <v>3.0007258423414438</v>
      </c>
      <c r="E24" s="9">
        <v>2.742487525194929</v>
      </c>
      <c r="F24" s="9">
        <v>2.8933453000745053</v>
      </c>
      <c r="G24" s="9">
        <v>2.9756619896326293</v>
      </c>
      <c r="H24" s="9">
        <v>2.2228107010479961</v>
      </c>
      <c r="I24" s="24"/>
      <c r="J24" s="9">
        <v>3.0192325817106949</v>
      </c>
      <c r="K24" s="9">
        <v>3.0192325817106949</v>
      </c>
      <c r="L24" s="22">
        <v>2.9759902693613758</v>
      </c>
      <c r="M24" s="22">
        <v>3.0625007069259529</v>
      </c>
      <c r="N24" s="22">
        <v>2.1895116853096859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25">
      <c r="B25" s="37">
        <v>21</v>
      </c>
      <c r="C25" s="21"/>
      <c r="D25" s="9">
        <v>3.1560816086403216</v>
      </c>
      <c r="E25" s="9">
        <v>2.8836869780014194</v>
      </c>
      <c r="F25" s="9">
        <v>3.0420998253717344</v>
      </c>
      <c r="G25" s="9">
        <v>3.1285305587603336</v>
      </c>
      <c r="H25" s="9">
        <v>2.3380446554977841</v>
      </c>
      <c r="I25" s="24"/>
      <c r="J25" s="9">
        <v>3.1701942107962289</v>
      </c>
      <c r="K25" s="9">
        <v>3.1701942107962289</v>
      </c>
      <c r="L25" s="22">
        <v>3.1247897828294433</v>
      </c>
      <c r="M25" s="22">
        <v>3.2156257422722505</v>
      </c>
      <c r="N25" s="22">
        <v>2.298987269575171</v>
      </c>
      <c r="O25" s="24"/>
      <c r="P25" s="21"/>
      <c r="R25" s="39">
        <v>10</v>
      </c>
      <c r="S25" s="40"/>
      <c r="T25" s="40"/>
      <c r="U25" s="40"/>
      <c r="V25" s="40">
        <v>4</v>
      </c>
      <c r="W25" s="40">
        <v>4</v>
      </c>
      <c r="X25" s="40">
        <v>4</v>
      </c>
      <c r="Y25" s="40">
        <v>4</v>
      </c>
      <c r="Z25" s="40">
        <v>4</v>
      </c>
      <c r="AA25" s="40">
        <v>4</v>
      </c>
      <c r="AB25" s="40">
        <v>4</v>
      </c>
      <c r="AC25" s="40">
        <v>4</v>
      </c>
      <c r="AD25" s="40">
        <v>4</v>
      </c>
    </row>
    <row r="26" spans="2:30" x14ac:dyDescent="0.25">
      <c r="B26" s="37">
        <v>22</v>
      </c>
      <c r="C26" s="21"/>
      <c r="D26" s="9">
        <v>3.3056298327295814</v>
      </c>
      <c r="E26" s="9">
        <v>3.0204169347597212</v>
      </c>
      <c r="F26" s="9">
        <v>3.1863835835879124</v>
      </c>
      <c r="G26" s="9">
        <v>3.276930028566849</v>
      </c>
      <c r="H26" s="9">
        <v>2.448811461179762</v>
      </c>
      <c r="I26" s="24"/>
      <c r="J26" s="9">
        <v>3.3211558398817647</v>
      </c>
      <c r="K26" s="9">
        <v>3.3211558398817647</v>
      </c>
      <c r="L26" s="22">
        <v>3.2735892962975122</v>
      </c>
      <c r="M26" s="22">
        <v>3.3687507776185472</v>
      </c>
      <c r="N26" s="22">
        <v>2.4084628538406552</v>
      </c>
      <c r="O26" s="24"/>
      <c r="P26" s="21"/>
      <c r="R26" s="39">
        <v>25</v>
      </c>
      <c r="S26" s="39"/>
      <c r="T26" s="39"/>
      <c r="U26" s="39">
        <v>4</v>
      </c>
      <c r="V26" s="39">
        <v>4</v>
      </c>
      <c r="W26" s="39">
        <v>4</v>
      </c>
      <c r="X26" s="39">
        <v>4</v>
      </c>
      <c r="Y26" s="39">
        <v>4</v>
      </c>
      <c r="Z26" s="39">
        <v>4</v>
      </c>
      <c r="AA26" s="39">
        <v>4</v>
      </c>
      <c r="AB26" s="39">
        <v>4</v>
      </c>
      <c r="AC26" s="39">
        <v>4</v>
      </c>
      <c r="AD26" s="39">
        <v>4</v>
      </c>
    </row>
    <row r="27" spans="2:30" x14ac:dyDescent="0.25">
      <c r="B27" s="37">
        <v>23</v>
      </c>
      <c r="C27" s="21"/>
      <c r="D27" s="9">
        <v>3.4471006130497504</v>
      </c>
      <c r="E27" s="9">
        <v>3.1509324841324142</v>
      </c>
      <c r="F27" s="9">
        <v>3.3244525107479364</v>
      </c>
      <c r="G27" s="9">
        <v>3.4191153256434719</v>
      </c>
      <c r="H27" s="9">
        <v>2.553364936548721</v>
      </c>
      <c r="I27" s="24"/>
      <c r="J27" s="9">
        <v>3.4721174689672991</v>
      </c>
      <c r="K27" s="9">
        <v>3.4721174689672991</v>
      </c>
      <c r="L27" s="22">
        <v>3.4223888097655815</v>
      </c>
      <c r="M27" s="22">
        <v>3.5218758129648449</v>
      </c>
      <c r="N27" s="22">
        <v>2.5179384381061389</v>
      </c>
      <c r="O27" s="24"/>
      <c r="P27" s="21"/>
      <c r="R27" s="39">
        <v>35</v>
      </c>
      <c r="S27" s="39"/>
      <c r="T27" s="39"/>
      <c r="U27" s="39">
        <v>4</v>
      </c>
      <c r="V27" s="39">
        <v>4</v>
      </c>
      <c r="W27" s="39">
        <v>4</v>
      </c>
      <c r="X27" s="39">
        <v>4</v>
      </c>
      <c r="Y27" s="39">
        <v>4</v>
      </c>
      <c r="Z27" s="39">
        <v>4</v>
      </c>
      <c r="AA27" s="39">
        <v>4</v>
      </c>
      <c r="AB27" s="39">
        <v>4</v>
      </c>
      <c r="AC27" s="39">
        <v>4</v>
      </c>
      <c r="AD27" s="39">
        <v>4</v>
      </c>
    </row>
    <row r="28" spans="2:30" x14ac:dyDescent="0.25">
      <c r="B28" s="37">
        <v>24</v>
      </c>
      <c r="C28" s="21"/>
      <c r="D28" s="9">
        <v>3.6013148011735598</v>
      </c>
      <c r="E28" s="9">
        <v>3.2912528294348427</v>
      </c>
      <c r="F28" s="9">
        <v>3.4723281494782299</v>
      </c>
      <c r="G28" s="9">
        <v>3.57110522764633</v>
      </c>
      <c r="H28" s="9">
        <v>2.6677208408963535</v>
      </c>
      <c r="I28" s="24"/>
      <c r="J28" s="9">
        <v>3.6230790980528327</v>
      </c>
      <c r="K28" s="9">
        <v>3.6230790980528327</v>
      </c>
      <c r="L28" s="22">
        <v>3.5711883232336503</v>
      </c>
      <c r="M28" s="22">
        <v>3.6750008483111429</v>
      </c>
      <c r="N28" s="22">
        <v>2.6274140223716236</v>
      </c>
      <c r="O28" s="24"/>
      <c r="P28" s="21"/>
      <c r="R28" s="39">
        <v>50</v>
      </c>
      <c r="S28" s="39"/>
      <c r="T28" s="39"/>
      <c r="U28" s="39">
        <v>4</v>
      </c>
      <c r="V28" s="39">
        <v>4</v>
      </c>
      <c r="W28" s="39">
        <v>4</v>
      </c>
      <c r="X28" s="39">
        <v>4</v>
      </c>
      <c r="Y28" s="39">
        <v>4</v>
      </c>
      <c r="Z28" s="39">
        <v>4</v>
      </c>
      <c r="AA28" s="39">
        <v>4</v>
      </c>
      <c r="AB28" s="39">
        <v>4</v>
      </c>
      <c r="AC28" s="39">
        <v>4</v>
      </c>
      <c r="AD28" s="39">
        <v>4</v>
      </c>
    </row>
    <row r="29" spans="2:30" ht="15.75" thickBot="1" x14ac:dyDescent="0.3">
      <c r="B29" s="37">
        <v>25</v>
      </c>
      <c r="C29" s="21"/>
      <c r="D29" s="9">
        <v>3.7470711306167228</v>
      </c>
      <c r="E29" s="9">
        <v>3.4250655204763856</v>
      </c>
      <c r="F29" s="9">
        <v>3.6136952090256966</v>
      </c>
      <c r="G29" s="9">
        <v>3.7165877793420474</v>
      </c>
      <c r="H29" s="9">
        <v>2.7755708429822699</v>
      </c>
      <c r="I29" s="24"/>
      <c r="J29" s="9">
        <v>3.7740407271383685</v>
      </c>
      <c r="K29" s="9">
        <v>3.7740407271383685</v>
      </c>
      <c r="L29" s="22">
        <v>3.7199878367017196</v>
      </c>
      <c r="M29" s="22">
        <v>3.8281258836574406</v>
      </c>
      <c r="N29" s="22">
        <v>2.7368896066371073</v>
      </c>
      <c r="O29" s="24"/>
      <c r="P29" s="21"/>
      <c r="R29" s="39">
        <v>75</v>
      </c>
      <c r="S29" s="39"/>
      <c r="T29" s="39"/>
      <c r="U29" s="39">
        <v>4</v>
      </c>
      <c r="V29" s="39">
        <v>4</v>
      </c>
      <c r="W29" s="39">
        <v>4</v>
      </c>
      <c r="X29" s="39">
        <v>4</v>
      </c>
      <c r="Y29" s="39">
        <v>4</v>
      </c>
      <c r="Z29" s="39">
        <v>4</v>
      </c>
      <c r="AA29" s="39">
        <v>4</v>
      </c>
      <c r="AB29" s="39">
        <v>4</v>
      </c>
      <c r="AC29" s="39">
        <v>4</v>
      </c>
      <c r="AD29" s="39">
        <v>4</v>
      </c>
    </row>
    <row r="30" spans="2:30" ht="15.75" thickBot="1" x14ac:dyDescent="0.3">
      <c r="B30" s="37">
        <v>26</v>
      </c>
      <c r="C30" s="21"/>
      <c r="D30" s="9">
        <v>3.8998130925714016</v>
      </c>
      <c r="E30" s="9">
        <v>3.5642513277332508</v>
      </c>
      <c r="F30" s="9">
        <v>3.7604353100088228</v>
      </c>
      <c r="G30" s="9">
        <v>3.8674435919155106</v>
      </c>
      <c r="H30" s="9">
        <v>2.8887944484356693</v>
      </c>
      <c r="I30" s="24"/>
      <c r="J30" s="9">
        <v>3.9250023562239043</v>
      </c>
      <c r="K30" s="9">
        <v>3.9250023562239043</v>
      </c>
      <c r="L30" s="22">
        <v>3.8687873501697876</v>
      </c>
      <c r="M30" s="22">
        <v>3.9812509190037391</v>
      </c>
      <c r="N30" s="22">
        <v>2.846365190902592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25">
      <c r="B31" s="37">
        <v>27</v>
      </c>
      <c r="C31" s="21"/>
      <c r="D31" s="9">
        <v>4.0496889781930525</v>
      </c>
      <c r="E31" s="9">
        <v>3.701234173670565</v>
      </c>
      <c r="F31" s="9">
        <v>3.9049739711554419</v>
      </c>
      <c r="G31" s="9">
        <v>4.0160962968926039</v>
      </c>
      <c r="H31" s="9">
        <v>2.999813228248366</v>
      </c>
      <c r="I31" s="24"/>
      <c r="J31" s="9">
        <v>4.0759639853094374</v>
      </c>
      <c r="K31" s="9">
        <v>4.0759639853094374</v>
      </c>
      <c r="L31" s="22">
        <v>4.0175868636378569</v>
      </c>
      <c r="M31" s="22">
        <v>4.1343759543500358</v>
      </c>
      <c r="N31" s="22">
        <v>2.9558407751680758</v>
      </c>
      <c r="O31" s="24"/>
      <c r="P31" s="21"/>
      <c r="R31" s="39">
        <v>10</v>
      </c>
      <c r="S31" s="40"/>
      <c r="T31" s="40"/>
      <c r="U31" s="40"/>
      <c r="V31" s="40">
        <v>4</v>
      </c>
      <c r="W31" s="40">
        <v>4</v>
      </c>
      <c r="X31" s="40">
        <v>4</v>
      </c>
      <c r="Y31" s="40">
        <v>4</v>
      </c>
      <c r="Z31" s="40">
        <v>4</v>
      </c>
      <c r="AA31" s="40">
        <v>4</v>
      </c>
      <c r="AB31" s="40">
        <v>4</v>
      </c>
      <c r="AC31" s="40">
        <v>4</v>
      </c>
      <c r="AD31" s="40">
        <v>4</v>
      </c>
    </row>
    <row r="32" spans="2:30" x14ac:dyDescent="0.25">
      <c r="B32" s="37">
        <v>28</v>
      </c>
      <c r="C32" s="21"/>
      <c r="D32" s="9">
        <v>4.1971757705717154</v>
      </c>
      <c r="E32" s="9">
        <v>3.836377181037522</v>
      </c>
      <c r="F32" s="9">
        <v>4.0476714767185999</v>
      </c>
      <c r="G32" s="9">
        <v>4.1629095140461008</v>
      </c>
      <c r="H32" s="9">
        <v>3.1089944281044226</v>
      </c>
      <c r="I32" s="24"/>
      <c r="J32" s="9">
        <v>4.2269256143949718</v>
      </c>
      <c r="K32" s="9">
        <v>4.2269256143949718</v>
      </c>
      <c r="L32" s="22">
        <v>4.1663863771059235</v>
      </c>
      <c r="M32" s="22">
        <v>4.2875009896963334</v>
      </c>
      <c r="N32" s="22">
        <v>3.06531635943356</v>
      </c>
      <c r="O32" s="24"/>
      <c r="P32" s="21"/>
      <c r="R32" s="39">
        <v>25</v>
      </c>
      <c r="S32" s="39"/>
      <c r="T32" s="39"/>
      <c r="U32" s="39">
        <v>4</v>
      </c>
      <c r="V32" s="39">
        <v>4</v>
      </c>
      <c r="W32" s="39">
        <v>4</v>
      </c>
      <c r="X32" s="39">
        <v>4</v>
      </c>
      <c r="Y32" s="39">
        <v>4</v>
      </c>
      <c r="Z32" s="39">
        <v>4</v>
      </c>
      <c r="AA32" s="39">
        <v>4</v>
      </c>
      <c r="AB32" s="39">
        <v>4</v>
      </c>
      <c r="AC32" s="39">
        <v>4</v>
      </c>
      <c r="AD32" s="39">
        <v>4</v>
      </c>
    </row>
    <row r="33" spans="2:30" x14ac:dyDescent="0.25">
      <c r="B33" s="37">
        <v>29</v>
      </c>
      <c r="C33" s="21"/>
      <c r="D33" s="9">
        <v>4.3500765516346824</v>
      </c>
      <c r="E33" s="9">
        <v>3.9756865775577763</v>
      </c>
      <c r="F33" s="9">
        <v>4.1945369190431405</v>
      </c>
      <c r="G33" s="9">
        <v>4.3138889563127005</v>
      </c>
      <c r="H33" s="9">
        <v>3.2223400769003057</v>
      </c>
      <c r="I33" s="24"/>
      <c r="J33" s="9">
        <v>4.3778872434805098</v>
      </c>
      <c r="K33" s="9">
        <v>4.3778872434805098</v>
      </c>
      <c r="L33" s="22">
        <v>4.3151858905739937</v>
      </c>
      <c r="M33" s="22">
        <v>4.4406260250426319</v>
      </c>
      <c r="N33" s="22">
        <v>3.1747919436990437</v>
      </c>
      <c r="O33" s="24"/>
      <c r="P33" s="21"/>
      <c r="R33" s="39">
        <v>35</v>
      </c>
      <c r="S33" s="39"/>
      <c r="T33" s="39"/>
      <c r="U33" s="39">
        <v>4</v>
      </c>
      <c r="V33" s="39">
        <v>4</v>
      </c>
      <c r="W33" s="39">
        <v>4</v>
      </c>
      <c r="X33" s="39">
        <v>4</v>
      </c>
      <c r="Y33" s="39">
        <v>4</v>
      </c>
      <c r="Z33" s="39">
        <v>4</v>
      </c>
      <c r="AA33" s="39">
        <v>4</v>
      </c>
      <c r="AB33" s="39">
        <v>4</v>
      </c>
      <c r="AC33" s="39">
        <v>4</v>
      </c>
      <c r="AD33" s="39">
        <v>4</v>
      </c>
    </row>
    <row r="34" spans="2:30" x14ac:dyDescent="0.25">
      <c r="B34" s="37">
        <v>30</v>
      </c>
      <c r="C34" s="21"/>
      <c r="D34" s="9">
        <v>4.4898424904294494</v>
      </c>
      <c r="E34" s="9">
        <v>4.1048890933934263</v>
      </c>
      <c r="F34" s="9">
        <v>4.3312933335195902</v>
      </c>
      <c r="G34" s="9">
        <v>4.4547620040362492</v>
      </c>
      <c r="H34" s="9">
        <v>3.3255822807530553</v>
      </c>
      <c r="I34" s="24"/>
      <c r="J34" s="9">
        <v>4.5288488725660416</v>
      </c>
      <c r="K34" s="9">
        <v>4.5288488725660416</v>
      </c>
      <c r="L34" s="22">
        <v>4.4639854040420639</v>
      </c>
      <c r="M34" s="22">
        <v>4.5937510603889304</v>
      </c>
      <c r="N34" s="22">
        <v>3.2842675279645293</v>
      </c>
      <c r="O34" s="24"/>
      <c r="P34" s="21"/>
      <c r="R34" s="39">
        <v>50</v>
      </c>
      <c r="S34" s="39"/>
      <c r="T34" s="39"/>
      <c r="U34" s="39">
        <v>4</v>
      </c>
      <c r="V34" s="39">
        <v>4</v>
      </c>
      <c r="W34" s="39">
        <v>4</v>
      </c>
      <c r="X34" s="39">
        <v>4</v>
      </c>
      <c r="Y34" s="39">
        <v>4</v>
      </c>
      <c r="Z34" s="39">
        <v>4</v>
      </c>
      <c r="AA34" s="39">
        <v>4</v>
      </c>
      <c r="AB34" s="39">
        <v>4</v>
      </c>
      <c r="AC34" s="39">
        <v>4</v>
      </c>
      <c r="AD34" s="39">
        <v>4</v>
      </c>
    </row>
    <row r="35" spans="2:30" ht="15.75" thickBot="1" x14ac:dyDescent="0.3">
      <c r="B35" s="37">
        <v>31</v>
      </c>
      <c r="C35" s="21"/>
      <c r="D35" s="9">
        <v>4.6384196521533765</v>
      </c>
      <c r="E35" s="9">
        <v>4.2408703725195034</v>
      </c>
      <c r="F35" s="9">
        <v>4.4748293786933493</v>
      </c>
      <c r="G35" s="9">
        <v>4.6024137608003466</v>
      </c>
      <c r="H35" s="9">
        <v>3.4356022688835091</v>
      </c>
      <c r="I35" s="24"/>
      <c r="J35" s="9">
        <v>4.6798105016515779</v>
      </c>
      <c r="K35" s="9">
        <v>4.6798105016515779</v>
      </c>
      <c r="L35" s="22">
        <v>4.6127849175101332</v>
      </c>
      <c r="M35" s="22">
        <v>4.7468760957352272</v>
      </c>
      <c r="N35" s="22">
        <v>3.3937431122300135</v>
      </c>
      <c r="O35" s="24"/>
      <c r="P35" s="21"/>
      <c r="R35" s="39">
        <v>75</v>
      </c>
      <c r="S35" s="39"/>
      <c r="T35" s="39"/>
      <c r="U35" s="39">
        <v>4</v>
      </c>
      <c r="V35" s="39">
        <v>4</v>
      </c>
      <c r="W35" s="39">
        <v>4</v>
      </c>
      <c r="X35" s="39">
        <v>4</v>
      </c>
      <c r="Y35" s="39">
        <v>4</v>
      </c>
      <c r="Z35" s="39">
        <v>4</v>
      </c>
      <c r="AA35" s="39">
        <v>4</v>
      </c>
      <c r="AB35" s="39">
        <v>4</v>
      </c>
      <c r="AC35" s="39">
        <v>4</v>
      </c>
      <c r="AD35" s="39">
        <v>4</v>
      </c>
    </row>
    <row r="36" spans="2:30" ht="15.75" thickBot="1" x14ac:dyDescent="0.3">
      <c r="B36" s="37">
        <v>32</v>
      </c>
      <c r="C36" s="21"/>
      <c r="D36" s="9">
        <v>4.78768837235131</v>
      </c>
      <c r="E36" s="9">
        <v>4.3773856757288447</v>
      </c>
      <c r="F36" s="9">
        <v>4.6189011685173975</v>
      </c>
      <c r="G36" s="9">
        <v>4.7505993311243726</v>
      </c>
      <c r="H36" s="9">
        <v>3.5461540430570264</v>
      </c>
      <c r="I36" s="24"/>
      <c r="J36" s="9">
        <v>4.8307721307371123</v>
      </c>
      <c r="K36" s="9">
        <v>4.8307721307371123</v>
      </c>
      <c r="L36" s="22">
        <v>4.7615844309782016</v>
      </c>
      <c r="M36" s="22">
        <v>4.9000011310815221</v>
      </c>
      <c r="N36" s="22">
        <v>3.5032186964954972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25">
      <c r="B37" s="37">
        <v>33</v>
      </c>
      <c r="C37" s="21"/>
      <c r="D37" s="9">
        <v>4.9419014042784859</v>
      </c>
      <c r="E37" s="9">
        <v>4.5177019610872868</v>
      </c>
      <c r="F37" s="9">
        <v>4.7667723773588202</v>
      </c>
      <c r="G37" s="9">
        <v>4.9025862515561274</v>
      </c>
      <c r="H37" s="9">
        <v>3.6605093410124709</v>
      </c>
      <c r="I37" s="24"/>
      <c r="J37" s="9">
        <v>4.981733759822645</v>
      </c>
      <c r="K37" s="9">
        <v>4.981733759822645</v>
      </c>
      <c r="L37" s="22">
        <v>4.9103839444462682</v>
      </c>
      <c r="M37" s="22">
        <v>5.0531261664278215</v>
      </c>
      <c r="N37" s="22">
        <v>3.6126942807609819</v>
      </c>
      <c r="O37" s="24"/>
      <c r="P37" s="21"/>
      <c r="R37" s="39">
        <v>10</v>
      </c>
      <c r="S37" s="40"/>
      <c r="T37" s="40"/>
      <c r="U37" s="40"/>
      <c r="V37" s="40">
        <v>4</v>
      </c>
      <c r="W37" s="40">
        <v>4</v>
      </c>
      <c r="X37" s="40">
        <v>4</v>
      </c>
      <c r="Y37" s="40">
        <v>4</v>
      </c>
      <c r="Z37" s="40">
        <v>4</v>
      </c>
      <c r="AA37" s="40">
        <v>4</v>
      </c>
      <c r="AB37" s="40">
        <v>4</v>
      </c>
      <c r="AC37" s="40">
        <v>4</v>
      </c>
      <c r="AD37" s="40">
        <v>4</v>
      </c>
    </row>
    <row r="38" spans="2:30" x14ac:dyDescent="0.25">
      <c r="B38" s="37">
        <v>34</v>
      </c>
      <c r="D38" s="9">
        <v>5.0861207262298</v>
      </c>
      <c r="E38" s="9">
        <v>4.6503325462936687</v>
      </c>
      <c r="F38" s="9">
        <v>4.9069593757222778</v>
      </c>
      <c r="G38" s="9">
        <v>5.0468872937500606</v>
      </c>
      <c r="H38" s="9">
        <v>3.7671770131554663</v>
      </c>
      <c r="I38" s="24"/>
      <c r="J38" s="9">
        <v>5.1326953889081812</v>
      </c>
      <c r="K38" s="9">
        <v>5.1326953889081812</v>
      </c>
      <c r="L38" s="22">
        <v>5.0591834579143384</v>
      </c>
      <c r="M38" s="22">
        <v>5.2062512017741183</v>
      </c>
      <c r="N38" s="22">
        <v>3.7221698650264661</v>
      </c>
      <c r="O38" s="24"/>
      <c r="R38" s="39">
        <v>25</v>
      </c>
      <c r="S38" s="39"/>
      <c r="T38" s="39"/>
      <c r="U38" s="39"/>
      <c r="V38" s="39">
        <v>4</v>
      </c>
      <c r="W38" s="39">
        <v>4</v>
      </c>
      <c r="X38" s="39">
        <v>4</v>
      </c>
      <c r="Y38" s="39">
        <v>4</v>
      </c>
      <c r="Z38" s="39">
        <v>4</v>
      </c>
      <c r="AA38" s="39">
        <v>4</v>
      </c>
      <c r="AB38" s="39">
        <v>4</v>
      </c>
      <c r="AC38" s="39">
        <v>4</v>
      </c>
      <c r="AD38" s="39">
        <v>4</v>
      </c>
    </row>
    <row r="39" spans="2:30" x14ac:dyDescent="0.25">
      <c r="B39" s="37">
        <v>35</v>
      </c>
      <c r="D39" s="9">
        <v>5.2360460858059801</v>
      </c>
      <c r="E39" s="9">
        <v>4.7873523171380183</v>
      </c>
      <c r="F39" s="9">
        <v>5.051535667106517</v>
      </c>
      <c r="G39" s="9">
        <v>5.1955775850763599</v>
      </c>
      <c r="H39" s="9">
        <v>3.8782339517387094</v>
      </c>
      <c r="I39" s="24"/>
      <c r="J39" s="9">
        <v>5.2836570179937201</v>
      </c>
      <c r="K39" s="9">
        <v>5.2836570179937201</v>
      </c>
      <c r="L39" s="22">
        <v>5.207982971382406</v>
      </c>
      <c r="M39" s="22">
        <v>5.3593762371204159</v>
      </c>
      <c r="N39" s="22">
        <v>3.8316454492919498</v>
      </c>
      <c r="O39" s="24"/>
      <c r="R39" s="39">
        <v>35</v>
      </c>
      <c r="S39" s="39"/>
      <c r="T39" s="39"/>
      <c r="U39" s="39">
        <v>4</v>
      </c>
      <c r="V39" s="39">
        <v>4</v>
      </c>
      <c r="W39" s="39">
        <v>4</v>
      </c>
      <c r="X39" s="39">
        <v>4</v>
      </c>
      <c r="Y39" s="39">
        <v>4</v>
      </c>
      <c r="Z39" s="39">
        <v>4</v>
      </c>
      <c r="AA39" s="39">
        <v>4</v>
      </c>
      <c r="AB39" s="39">
        <v>4</v>
      </c>
      <c r="AC39" s="39">
        <v>4</v>
      </c>
      <c r="AD39" s="39">
        <v>4</v>
      </c>
    </row>
    <row r="40" spans="2:30" x14ac:dyDescent="0.25">
      <c r="B40" s="37">
        <v>36</v>
      </c>
      <c r="D40" s="9">
        <v>5.3937611470366731</v>
      </c>
      <c r="E40" s="9">
        <v>4.9303640474456145</v>
      </c>
      <c r="F40" s="9">
        <v>5.2021039850636903</v>
      </c>
      <c r="G40" s="9">
        <v>5.3502599029755959</v>
      </c>
      <c r="H40" s="9">
        <v>3.9952829791971411</v>
      </c>
      <c r="I40" s="24"/>
      <c r="J40" s="9">
        <v>5.434618647079251</v>
      </c>
      <c r="K40" s="9">
        <v>5.434618647079251</v>
      </c>
      <c r="L40" s="22">
        <v>5.3567824848504744</v>
      </c>
      <c r="M40" s="22">
        <v>5.5125012724667117</v>
      </c>
      <c r="N40" s="22">
        <v>3.9411210335574354</v>
      </c>
      <c r="O40" s="24"/>
      <c r="R40" s="39">
        <v>50</v>
      </c>
      <c r="S40" s="39"/>
      <c r="T40" s="39"/>
      <c r="U40" s="39">
        <v>4</v>
      </c>
      <c r="V40" s="39">
        <v>4</v>
      </c>
      <c r="W40" s="39">
        <v>4</v>
      </c>
      <c r="X40" s="39">
        <v>4</v>
      </c>
      <c r="Y40" s="39">
        <v>4</v>
      </c>
      <c r="Z40" s="39">
        <v>4</v>
      </c>
      <c r="AA40" s="39">
        <v>4</v>
      </c>
      <c r="AB40" s="39">
        <v>4</v>
      </c>
      <c r="AC40" s="39">
        <v>4</v>
      </c>
      <c r="AD40" s="39">
        <v>4</v>
      </c>
    </row>
    <row r="41" spans="2:30" x14ac:dyDescent="0.25">
      <c r="B41" s="37">
        <v>37</v>
      </c>
      <c r="D41" s="9">
        <v>5.529895523758694</v>
      </c>
      <c r="E41" s="9">
        <v>5.0567721392795146</v>
      </c>
      <c r="F41" s="9">
        <v>5.3360664925512316</v>
      </c>
      <c r="G41" s="9">
        <v>5.488339043710238</v>
      </c>
      <c r="H41" s="9">
        <v>4.0957317560373214</v>
      </c>
      <c r="I41" s="24"/>
      <c r="J41" s="9">
        <v>5.5855802761647881</v>
      </c>
      <c r="K41" s="9">
        <v>5.5855802761647881</v>
      </c>
      <c r="L41" s="22">
        <v>5.5055819983185454</v>
      </c>
      <c r="M41" s="22">
        <v>5.6656263078130102</v>
      </c>
      <c r="N41" s="22">
        <v>4.0505966178229205</v>
      </c>
      <c r="O41" s="24"/>
      <c r="R41" s="39">
        <v>75</v>
      </c>
      <c r="S41" s="39"/>
      <c r="T41" s="39"/>
      <c r="U41" s="39">
        <v>4</v>
      </c>
      <c r="V41" s="39">
        <v>4</v>
      </c>
      <c r="W41" s="39">
        <v>4</v>
      </c>
      <c r="X41" s="39">
        <v>4</v>
      </c>
      <c r="Y41" s="39">
        <v>4</v>
      </c>
      <c r="Z41" s="39">
        <v>4</v>
      </c>
      <c r="AA41" s="39">
        <v>4</v>
      </c>
      <c r="AB41" s="39">
        <v>4</v>
      </c>
      <c r="AC41" s="39">
        <v>4</v>
      </c>
      <c r="AD41" s="39">
        <v>4</v>
      </c>
    </row>
    <row r="42" spans="2:30" x14ac:dyDescent="0.25">
      <c r="B42" s="37">
        <v>38</v>
      </c>
      <c r="D42" s="9">
        <v>5.6856997469691084</v>
      </c>
      <c r="E42" s="9">
        <v>5.1983137712129208</v>
      </c>
      <c r="F42" s="9">
        <v>5.4851648381629863</v>
      </c>
      <c r="G42" s="9">
        <v>5.6415513892640528</v>
      </c>
      <c r="H42" s="9">
        <v>4.2113109281509686</v>
      </c>
      <c r="I42" s="24"/>
      <c r="J42" s="9">
        <v>5.7365419052503244</v>
      </c>
      <c r="K42" s="9">
        <v>5.7365419052503244</v>
      </c>
      <c r="L42" s="22">
        <v>5.6543815117866121</v>
      </c>
      <c r="M42" s="22">
        <v>5.8187513431593096</v>
      </c>
      <c r="N42" s="22">
        <v>4.1600722020884033</v>
      </c>
      <c r="O42" s="24"/>
    </row>
    <row r="43" spans="2:30" x14ac:dyDescent="0.25">
      <c r="B43" s="37">
        <v>39</v>
      </c>
      <c r="D43" s="9">
        <v>5.8329814428562825</v>
      </c>
      <c r="E43" s="9">
        <v>5.3332997578646149</v>
      </c>
      <c r="F43" s="9">
        <v>5.6277077841312089</v>
      </c>
      <c r="G43" s="9">
        <v>5.7882081157322434</v>
      </c>
      <c r="H43" s="9">
        <v>4.3203342973082197</v>
      </c>
      <c r="I43" s="24"/>
      <c r="J43" s="9">
        <v>5.8875035343358553</v>
      </c>
      <c r="K43" s="9">
        <v>5.8875035343358553</v>
      </c>
      <c r="L43" s="22">
        <v>5.8031810252546832</v>
      </c>
      <c r="M43" s="22">
        <v>5.9718763785056082</v>
      </c>
      <c r="N43" s="22">
        <v>4.2695477863538871</v>
      </c>
      <c r="O43" s="24"/>
    </row>
    <row r="44" spans="2:30" x14ac:dyDescent="0.25">
      <c r="B44" s="37">
        <v>40</v>
      </c>
      <c r="D44" s="9">
        <v>5.98018884148214</v>
      </c>
      <c r="E44" s="9">
        <v>5.4682259934804458</v>
      </c>
      <c r="F44" s="9">
        <v>5.7701891724710164</v>
      </c>
      <c r="G44" s="9">
        <v>5.9348054789928932</v>
      </c>
      <c r="H44" s="9">
        <v>4.429300745206767</v>
      </c>
      <c r="I44" s="24"/>
      <c r="J44" s="9">
        <v>6.0384651634213888</v>
      </c>
      <c r="K44" s="9">
        <v>6.0384651634213888</v>
      </c>
      <c r="L44" s="22">
        <v>5.9519805387227507</v>
      </c>
      <c r="M44" s="22">
        <v>6.1250014138519058</v>
      </c>
      <c r="N44" s="22">
        <v>4.3790233706193709</v>
      </c>
      <c r="O44" s="24"/>
    </row>
    <row r="45" spans="2:30" x14ac:dyDescent="0.25">
      <c r="B45" s="37">
        <v>41</v>
      </c>
      <c r="D45" s="9">
        <v>6.1329628902336424</v>
      </c>
      <c r="E45" s="9">
        <v>5.6074364191870858</v>
      </c>
      <c r="F45" s="9">
        <v>5.91695648300204</v>
      </c>
      <c r="G45" s="9">
        <v>6.0856867894659779</v>
      </c>
      <c r="H45" s="9">
        <v>4.5425490411255796</v>
      </c>
      <c r="I45" s="24"/>
      <c r="J45" s="9">
        <v>6.1894267925069242</v>
      </c>
      <c r="K45" s="9">
        <v>6.1894267925069242</v>
      </c>
      <c r="L45" s="22">
        <v>6.1007800521908182</v>
      </c>
      <c r="M45" s="22">
        <v>6.2781264491982007</v>
      </c>
      <c r="N45" s="22">
        <v>4.4884989548848582</v>
      </c>
      <c r="O45" s="24"/>
    </row>
    <row r="46" spans="2:30" x14ac:dyDescent="0.25">
      <c r="B46" s="37">
        <v>42</v>
      </c>
      <c r="D46" s="9">
        <v>6.2831339238555834</v>
      </c>
      <c r="E46" s="9">
        <v>5.744644681885223</v>
      </c>
      <c r="F46" s="9">
        <v>6.0617218697446997</v>
      </c>
      <c r="G46" s="9">
        <v>6.2345659567086082</v>
      </c>
      <c r="H46" s="9">
        <v>4.6537950039848868</v>
      </c>
      <c r="I46" s="24"/>
      <c r="J46" s="9">
        <v>6.3403884215924577</v>
      </c>
      <c r="K46" s="9">
        <v>6.3403884215924577</v>
      </c>
      <c r="L46" s="22">
        <v>6.2495795656588866</v>
      </c>
      <c r="M46" s="22">
        <v>6.4312514845444992</v>
      </c>
      <c r="N46" s="22">
        <v>4.5979745391503402</v>
      </c>
      <c r="O46" s="24"/>
    </row>
    <row r="47" spans="2:30" x14ac:dyDescent="0.25">
      <c r="B47" s="37">
        <v>43</v>
      </c>
      <c r="D47" s="9">
        <v>6.4348578722504257</v>
      </c>
      <c r="E47" s="9">
        <v>5.8830471543777412</v>
      </c>
      <c r="F47" s="9">
        <v>6.2076813308971284</v>
      </c>
      <c r="G47" s="9">
        <v>6.3846394178030978</v>
      </c>
      <c r="H47" s="9">
        <v>4.7662355469223048</v>
      </c>
      <c r="I47" s="24"/>
      <c r="J47" s="9">
        <v>6.4913500506779922</v>
      </c>
      <c r="K47" s="9">
        <v>6.4913500506779922</v>
      </c>
      <c r="L47" s="22">
        <v>6.3983790791269568</v>
      </c>
      <c r="M47" s="22">
        <v>6.584376519890796</v>
      </c>
      <c r="N47" s="22">
        <v>4.7074501234158257</v>
      </c>
      <c r="O47" s="24"/>
    </row>
    <row r="48" spans="2:30" x14ac:dyDescent="0.25">
      <c r="B48" s="37">
        <v>44</v>
      </c>
      <c r="D48" s="9">
        <v>6.5770865536790328</v>
      </c>
      <c r="E48" s="9">
        <v>6.0141424901769804</v>
      </c>
      <c r="F48" s="9">
        <v>6.3463314682420258</v>
      </c>
      <c r="G48" s="9">
        <v>6.5274061883950942</v>
      </c>
      <c r="H48" s="9">
        <v>4.8713723118682815</v>
      </c>
      <c r="I48" s="24"/>
      <c r="J48" s="9">
        <v>6.6423116797635293</v>
      </c>
      <c r="K48" s="9">
        <v>6.6423116797635293</v>
      </c>
      <c r="L48" s="22">
        <v>6.5471785925950243</v>
      </c>
      <c r="M48" s="22">
        <v>6.7375015552370945</v>
      </c>
      <c r="N48" s="22">
        <v>4.8169257076813103</v>
      </c>
      <c r="O48" s="24"/>
    </row>
    <row r="49" spans="2:15" x14ac:dyDescent="0.25">
      <c r="B49" s="37">
        <v>45</v>
      </c>
      <c r="D49" s="9">
        <v>6.7291732600500049</v>
      </c>
      <c r="E49" s="9">
        <v>6.1528257849340147</v>
      </c>
      <c r="F49" s="9">
        <v>6.4925733019832448</v>
      </c>
      <c r="G49" s="9">
        <v>6.6777603104300916</v>
      </c>
      <c r="H49" s="9">
        <v>4.9840917420945487</v>
      </c>
      <c r="I49" s="24"/>
      <c r="J49" s="9">
        <v>6.793273308849062</v>
      </c>
      <c r="K49" s="9">
        <v>6.793273308849062</v>
      </c>
      <c r="L49" s="22">
        <v>6.695978106063091</v>
      </c>
      <c r="M49" s="22">
        <v>6.8906265905833886</v>
      </c>
      <c r="N49" s="22">
        <v>4.9264012919467923</v>
      </c>
      <c r="O49" s="24"/>
    </row>
    <row r="50" spans="2:15" x14ac:dyDescent="0.25">
      <c r="B50" s="37">
        <v>46</v>
      </c>
      <c r="D50" s="9">
        <v>6.8786848674886052</v>
      </c>
      <c r="E50" s="9">
        <v>6.2895242555008384</v>
      </c>
      <c r="F50" s="9">
        <v>6.6368274502680533</v>
      </c>
      <c r="G50" s="9">
        <v>6.8261301703052411</v>
      </c>
      <c r="H50" s="9">
        <v>5.094830679698358</v>
      </c>
      <c r="I50" s="24"/>
      <c r="J50" s="9">
        <v>6.9442349379345982</v>
      </c>
      <c r="K50" s="9">
        <v>6.9442349379345982</v>
      </c>
      <c r="L50" s="22">
        <v>6.8447776195311629</v>
      </c>
      <c r="M50" s="22">
        <v>7.0437516259296888</v>
      </c>
      <c r="N50" s="22">
        <v>5.0358768762122779</v>
      </c>
      <c r="O50" s="24"/>
    </row>
    <row r="51" spans="2:15" x14ac:dyDescent="0.25">
      <c r="B51" s="37">
        <v>47</v>
      </c>
      <c r="D51" s="9">
        <v>7.0253002809374081</v>
      </c>
      <c r="E51" s="9">
        <v>6.4239947559372386</v>
      </c>
      <c r="F51" s="9">
        <v>6.7788536355940927</v>
      </c>
      <c r="G51" s="9">
        <v>6.9722721111100334</v>
      </c>
      <c r="H51" s="9">
        <v>5.2033417872722216</v>
      </c>
      <c r="I51" s="24"/>
      <c r="J51" s="9">
        <v>7.0951965670201345</v>
      </c>
      <c r="K51" s="9">
        <v>7.0951965670201345</v>
      </c>
      <c r="L51" s="22">
        <v>6.9935771329992331</v>
      </c>
      <c r="M51" s="22">
        <v>7.1968766612759874</v>
      </c>
      <c r="N51" s="22">
        <v>5.1453524604777607</v>
      </c>
      <c r="O51" s="24"/>
    </row>
    <row r="52" spans="2:15" x14ac:dyDescent="0.25">
      <c r="B52" s="37">
        <v>48</v>
      </c>
      <c r="D52" s="9">
        <v>7.1745436308554726</v>
      </c>
      <c r="E52" s="9">
        <v>6.5604906173895268</v>
      </c>
      <c r="F52" s="9">
        <v>6.9229081694406771</v>
      </c>
      <c r="G52" s="9">
        <v>7.1204389332503988</v>
      </c>
      <c r="H52" s="9">
        <v>5.3138740414570664</v>
      </c>
      <c r="I52" s="24"/>
      <c r="J52" s="9">
        <v>7.2461581961056654</v>
      </c>
      <c r="K52" s="9">
        <v>7.2461581961056654</v>
      </c>
      <c r="L52" s="22">
        <v>7.1423766464673006</v>
      </c>
      <c r="M52" s="22">
        <v>7.350001696622285</v>
      </c>
      <c r="N52" s="22">
        <v>5.2548280447432472</v>
      </c>
      <c r="O52" s="24"/>
    </row>
    <row r="53" spans="2:15" x14ac:dyDescent="0.25">
      <c r="B53" s="37">
        <v>49</v>
      </c>
      <c r="D53" s="9">
        <v>7.328692871129455</v>
      </c>
      <c r="E53" s="9">
        <v>6.7007562693282576</v>
      </c>
      <c r="F53" s="9">
        <v>7.0707296282503984</v>
      </c>
      <c r="G53" s="9">
        <v>7.2723761036504584</v>
      </c>
      <c r="H53" s="9">
        <v>5.4281804094868455</v>
      </c>
      <c r="I53" s="24"/>
      <c r="J53" s="9">
        <v>7.3971198251912043</v>
      </c>
      <c r="K53" s="9">
        <v>7.3971198251912043</v>
      </c>
      <c r="L53" s="22">
        <v>7.291176159935369</v>
      </c>
      <c r="M53" s="22">
        <v>7.5031267319685853</v>
      </c>
      <c r="N53" s="22">
        <v>5.3643036290087291</v>
      </c>
      <c r="O53" s="24"/>
    </row>
    <row r="54" spans="2:15" x14ac:dyDescent="0.25">
      <c r="B54" s="37">
        <v>50</v>
      </c>
      <c r="D54" s="9">
        <v>7.4741738145814427</v>
      </c>
      <c r="E54" s="9">
        <v>6.8343558279637726</v>
      </c>
      <c r="F54" s="9">
        <v>7.2118864504963813</v>
      </c>
      <c r="G54" s="9">
        <v>7.4176469697269152</v>
      </c>
      <c r="H54" s="9">
        <v>5.5358186950430683</v>
      </c>
      <c r="I54" s="24"/>
      <c r="J54" s="9">
        <v>7.5480814542767369</v>
      </c>
      <c r="K54" s="9">
        <v>7.5480814542767369</v>
      </c>
      <c r="L54" s="22">
        <v>7.4399756734034375</v>
      </c>
      <c r="M54" s="22">
        <v>7.6562517673148811</v>
      </c>
      <c r="N54" s="22">
        <v>5.4737792132742138</v>
      </c>
      <c r="O54" s="24"/>
    </row>
    <row r="55" spans="2:15" x14ac:dyDescent="0.25">
      <c r="B55" s="37">
        <v>51</v>
      </c>
      <c r="D55" s="9">
        <v>8.6970731155386058</v>
      </c>
      <c r="E55" s="9">
        <v>7.880423661351001</v>
      </c>
      <c r="F55" s="9">
        <v>8.2185239840055377</v>
      </c>
      <c r="G55" s="9">
        <v>8.4281891304696792</v>
      </c>
      <c r="H55" s="9">
        <v>6.4647135976685561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25">
      <c r="B56" s="37">
        <v>52</v>
      </c>
      <c r="D56" s="9">
        <v>8.8614227838349251</v>
      </c>
      <c r="E56" s="9">
        <v>8.0301780183136557</v>
      </c>
      <c r="F56" s="9">
        <v>8.3749140945118672</v>
      </c>
      <c r="G56" s="9">
        <v>8.5886894868337418</v>
      </c>
      <c r="H56" s="9">
        <v>6.5867187471841921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25">
      <c r="B57" s="37">
        <v>53</v>
      </c>
      <c r="D57" s="9">
        <v>9.0291762113712188</v>
      </c>
      <c r="E57" s="9">
        <v>8.1825486900554605</v>
      </c>
      <c r="F57" s="9">
        <v>8.5339191423776821</v>
      </c>
      <c r="G57" s="9">
        <v>8.7518064460056202</v>
      </c>
      <c r="H57" s="9">
        <v>6.711342346956366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25">
      <c r="B58" s="37">
        <v>54</v>
      </c>
      <c r="D58" s="9">
        <v>9.2089422850348104</v>
      </c>
      <c r="E58" s="9">
        <v>8.3441654838623389</v>
      </c>
      <c r="F58" s="9">
        <v>8.702174591317112</v>
      </c>
      <c r="G58" s="9">
        <v>8.9241688099060958</v>
      </c>
      <c r="H58" s="9">
        <v>6.8452059453480363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25">
      <c r="B59" s="37">
        <v>55</v>
      </c>
      <c r="D59" s="9">
        <v>9.3757455896356081</v>
      </c>
      <c r="E59" s="9">
        <v>8.4958055615659429</v>
      </c>
      <c r="F59" s="9">
        <v>8.8604494106157645</v>
      </c>
      <c r="G59" s="9">
        <v>9.0865551935424111</v>
      </c>
      <c r="H59" s="9">
        <v>6.9690986575841016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25">
      <c r="B60" s="37">
        <v>56</v>
      </c>
      <c r="D60" s="9">
        <v>9.5411350107613266</v>
      </c>
      <c r="E60" s="9">
        <v>8.6463606627877603</v>
      </c>
      <c r="F60" s="9">
        <v>9.0176412910769983</v>
      </c>
      <c r="G60" s="9">
        <v>9.2478562789561565</v>
      </c>
      <c r="H60" s="9">
        <v>7.0919035344962706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25">
      <c r="B61" s="37">
        <v>57</v>
      </c>
      <c r="D61" s="9">
        <v>9.720858447234594</v>
      </c>
      <c r="E61" s="9">
        <v>8.8079418711934547</v>
      </c>
      <c r="F61" s="9">
        <v>9.1858593117692795</v>
      </c>
      <c r="G61" s="9">
        <v>9.420183504600951</v>
      </c>
      <c r="H61" s="9">
        <v>7.2257345823193138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25">
      <c r="B62" s="37">
        <v>58</v>
      </c>
      <c r="D62" s="9">
        <v>9.8824633763220451</v>
      </c>
      <c r="E62" s="9">
        <v>8.9555856302869543</v>
      </c>
      <c r="F62" s="9">
        <v>9.3401398563955365</v>
      </c>
      <c r="G62" s="9">
        <v>9.5785733235734032</v>
      </c>
      <c r="H62" s="9">
        <v>7.3456283288908883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25">
      <c r="B63" s="37">
        <v>59</v>
      </c>
      <c r="D63" s="9">
        <v>10.055014816369834</v>
      </c>
      <c r="E63" s="9">
        <v>9.1116482258180529</v>
      </c>
      <c r="F63" s="9">
        <v>9.5028381490978191</v>
      </c>
      <c r="G63" s="9">
        <v>9.7453822091018125</v>
      </c>
      <c r="H63" s="9">
        <v>7.4739426065275207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25">
      <c r="B64" s="37">
        <v>60</v>
      </c>
      <c r="D64" s="9">
        <v>10.21950535395754</v>
      </c>
      <c r="E64" s="9">
        <v>9.2615120482951401</v>
      </c>
      <c r="F64" s="9">
        <v>9.6593391725966509</v>
      </c>
      <c r="G64" s="9">
        <v>9.9059920905847516</v>
      </c>
      <c r="H64" s="9">
        <v>7.5960560197857383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2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2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2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2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2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2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2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2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2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2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2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2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2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2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2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2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2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2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2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2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2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2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2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2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2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2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2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2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2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2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2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2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2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2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2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2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2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2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2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25">
      <c r="B104" s="37">
        <v>100</v>
      </c>
      <c r="D104" s="9">
        <v>15.679981526185944</v>
      </c>
      <c r="E104" s="9">
        <v>13.974730359069929</v>
      </c>
      <c r="F104" s="9">
        <v>14.289633447984306</v>
      </c>
      <c r="G104" s="9">
        <v>14.406139566183084</v>
      </c>
      <c r="H104" s="9">
        <v>11.724892050629245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25">
      <c r="B105" s="37">
        <v>101</v>
      </c>
      <c r="D105" s="9">
        <v>15.825811839303705</v>
      </c>
      <c r="E105" s="9">
        <v>14.105057194014753</v>
      </c>
      <c r="F105" s="9">
        <v>14.423062808102186</v>
      </c>
      <c r="G105" s="9">
        <v>14.540724065257489</v>
      </c>
      <c r="H105" s="9">
        <v>11.834210635786265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25">
      <c r="B106" s="37">
        <v>102</v>
      </c>
      <c r="D106" s="9">
        <v>15.972754514325663</v>
      </c>
      <c r="E106" s="9">
        <v>14.236462077665674</v>
      </c>
      <c r="F106" s="9">
        <v>14.55773192149274</v>
      </c>
      <c r="G106" s="9">
        <v>14.676574145523348</v>
      </c>
      <c r="H106" s="9">
        <v>11.944352499501566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25">
      <c r="B107" s="37">
        <v>103</v>
      </c>
      <c r="D107" s="9">
        <v>16.119941902172929</v>
      </c>
      <c r="E107" s="9">
        <v>14.36810407012649</v>
      </c>
      <c r="F107" s="9">
        <v>14.692673909569972</v>
      </c>
      <c r="G107" s="9">
        <v>14.8127027978109</v>
      </c>
      <c r="H107" s="9">
        <v>12.054675485693174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25">
      <c r="B108" s="37">
        <v>104</v>
      </c>
      <c r="D108" s="9">
        <v>16.266299011789357</v>
      </c>
      <c r="E108" s="9">
        <v>14.498941279885921</v>
      </c>
      <c r="F108" s="9">
        <v>14.826690836850251</v>
      </c>
      <c r="G108" s="9">
        <v>14.947887144969863</v>
      </c>
      <c r="H108" s="9">
        <v>12.164383981915128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25">
      <c r="B109" s="37">
        <v>105</v>
      </c>
      <c r="D109" s="9">
        <v>16.412251494850604</v>
      </c>
      <c r="E109" s="9">
        <v>14.629386255221167</v>
      </c>
      <c r="F109" s="9">
        <v>14.960257031948492</v>
      </c>
      <c r="G109" s="9">
        <v>15.082611390995863</v>
      </c>
      <c r="H109" s="9">
        <v>12.273793017323328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25">
      <c r="B110" s="37">
        <v>106</v>
      </c>
      <c r="D110" s="9">
        <v>16.55996570562289</v>
      </c>
      <c r="E110" s="9">
        <v>14.761538638677864</v>
      </c>
      <c r="F110" s="9">
        <v>15.095786606850144</v>
      </c>
      <c r="G110" s="9">
        <v>15.219339911029994</v>
      </c>
      <c r="H110" s="9">
        <v>12.384505934323855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25">
      <c r="B111" s="37">
        <v>107</v>
      </c>
      <c r="D111" s="9">
        <v>16.706205773542145</v>
      </c>
      <c r="E111" s="9">
        <v>14.892262205602842</v>
      </c>
      <c r="F111" s="9">
        <v>15.229673611914693</v>
      </c>
      <c r="G111" s="9">
        <v>15.354391677216887</v>
      </c>
      <c r="H111" s="9">
        <v>12.494127829759448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25">
      <c r="B112" s="37">
        <v>108</v>
      </c>
      <c r="D112" s="9">
        <v>16.852259514789584</v>
      </c>
      <c r="E112" s="9">
        <v>15.022805116365506</v>
      </c>
      <c r="F112" s="9">
        <v>15.363353144599843</v>
      </c>
      <c r="G112" s="9">
        <v>15.489231666371252</v>
      </c>
      <c r="H112" s="9">
        <v>12.603611830302066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25">
      <c r="B113" s="37">
        <v>109</v>
      </c>
      <c r="D113" s="9">
        <v>16.999742120566363</v>
      </c>
      <c r="E113" s="9">
        <v>15.154732814379509</v>
      </c>
      <c r="F113" s="9">
        <v>15.498625122063078</v>
      </c>
      <c r="G113" s="9">
        <v>15.625697271454282</v>
      </c>
      <c r="H113" s="9">
        <v>12.714153357052792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25">
      <c r="B114" s="37">
        <v>110</v>
      </c>
      <c r="D114" s="9">
        <v>17.146896530461639</v>
      </c>
      <c r="E114" s="9">
        <v>15.286342352850742</v>
      </c>
      <c r="F114" s="9">
        <v>15.633531529917938</v>
      </c>
      <c r="G114" s="9">
        <v>15.761789710482237</v>
      </c>
      <c r="H114" s="9">
        <v>12.824451990022697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25">
      <c r="B115" s="37">
        <v>111</v>
      </c>
      <c r="D115" s="9">
        <v>17.293018850776836</v>
      </c>
      <c r="E115" s="9">
        <v>15.416951522147864</v>
      </c>
      <c r="F115" s="9">
        <v>15.767287967488995</v>
      </c>
      <c r="G115" s="9">
        <v>15.896708250419287</v>
      </c>
      <c r="H115" s="9">
        <v>12.933986769293092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25">
      <c r="B116" s="37">
        <v>112</v>
      </c>
      <c r="D116" s="9">
        <v>17.44042816261997</v>
      </c>
      <c r="E116" s="9">
        <v>15.548807967970465</v>
      </c>
      <c r="F116" s="9">
        <v>15.902478747918105</v>
      </c>
      <c r="G116" s="9">
        <v>16.033091012571408</v>
      </c>
      <c r="H116" s="9">
        <v>13.044474073238145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25">
      <c r="B117" s="37">
        <v>113</v>
      </c>
      <c r="D117" s="9">
        <v>17.587132801524575</v>
      </c>
      <c r="E117" s="9">
        <v>15.679981376685628</v>
      </c>
      <c r="F117" s="9">
        <v>16.036884417491819</v>
      </c>
      <c r="G117" s="9">
        <v>16.168672331507722</v>
      </c>
      <c r="H117" s="9">
        <v>13.154439848131997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25">
      <c r="B118" s="37">
        <v>114</v>
      </c>
      <c r="D118" s="9">
        <v>17.734158616724315</v>
      </c>
      <c r="E118" s="9">
        <v>15.811465995625152</v>
      </c>
      <c r="F118" s="9">
        <v>16.17164815112859</v>
      </c>
      <c r="G118" s="9">
        <v>16.304619184346357</v>
      </c>
      <c r="H118" s="9">
        <v>13.264643336797603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25">
      <c r="B119" s="37">
        <v>115</v>
      </c>
      <c r="D119" s="9">
        <v>17.88163656636296</v>
      </c>
      <c r="E119" s="9">
        <v>15.943388746183295</v>
      </c>
      <c r="F119" s="9">
        <v>16.306915883950811</v>
      </c>
      <c r="G119" s="9">
        <v>16.441080544788363</v>
      </c>
      <c r="H119" s="9">
        <v>13.375181462965992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25">
      <c r="B120" s="37">
        <v>116</v>
      </c>
      <c r="D120" s="9">
        <v>18.027640507196956</v>
      </c>
      <c r="E120" s="9">
        <v>16.073882831567392</v>
      </c>
      <c r="F120" s="9">
        <v>16.440541172458541</v>
      </c>
      <c r="G120" s="9">
        <v>16.575865276905756</v>
      </c>
      <c r="H120" s="9">
        <v>13.484628665138143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25">
      <c r="B121" s="37">
        <v>117</v>
      </c>
      <c r="D121" s="9">
        <v>18.173458194335335</v>
      </c>
      <c r="E121" s="9">
        <v>16.204196333265187</v>
      </c>
      <c r="F121" s="9">
        <v>16.573959053227966</v>
      </c>
      <c r="G121" s="9">
        <v>16.710438296631697</v>
      </c>
      <c r="H121" s="9">
        <v>13.593938025903972</v>
      </c>
      <c r="I121" s="24"/>
      <c r="J121" s="9">
        <v>17.662510603007576</v>
      </c>
      <c r="K121" s="9">
        <v>17.662510603007576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25">
      <c r="B122" s="37">
        <v>118</v>
      </c>
      <c r="D122" s="9">
        <v>18.320933913390043</v>
      </c>
      <c r="E122" s="9">
        <v>16.336116704738121</v>
      </c>
      <c r="F122" s="9">
        <v>16.709224749271073</v>
      </c>
      <c r="G122" s="9">
        <v>16.846897620294598</v>
      </c>
      <c r="H122" s="9">
        <v>13.704474523312278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25">
      <c r="B123" s="37">
        <v>119</v>
      </c>
      <c r="D123" s="9">
        <v>18.468539849584133</v>
      </c>
      <c r="E123" s="9">
        <v>16.46816320581468</v>
      </c>
      <c r="F123" s="9">
        <v>16.844635703273372</v>
      </c>
      <c r="G123" s="9">
        <v>16.983505240495369</v>
      </c>
      <c r="H123" s="9">
        <v>13.81510740342849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25">
      <c r="B124" s="37">
        <v>120</v>
      </c>
      <c r="D124" s="9">
        <v>18.614655461122116</v>
      </c>
      <c r="E124" s="9">
        <v>16.598765237533051</v>
      </c>
      <c r="F124" s="9">
        <v>16.978386021599714</v>
      </c>
      <c r="G124" s="9">
        <v>17.118417661187713</v>
      </c>
      <c r="H124" s="9">
        <v>13.924637283321729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25">
      <c r="B125" s="37">
        <v>121</v>
      </c>
      <c r="D125" s="9">
        <v>18.761599727588614</v>
      </c>
      <c r="E125" s="9">
        <v>16.730170314064473</v>
      </c>
      <c r="F125" s="9">
        <v>17.11305991603685</v>
      </c>
      <c r="G125" s="9">
        <v>17.25427290232248</v>
      </c>
      <c r="H125" s="9">
        <v>14.034780468101136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25">
      <c r="B126" s="37">
        <v>122</v>
      </c>
      <c r="D126" s="9">
        <v>18.908297745463436</v>
      </c>
      <c r="E126" s="9">
        <v>16.861336658715569</v>
      </c>
      <c r="F126" s="9">
        <v>17.247459539017182</v>
      </c>
      <c r="G126" s="9">
        <v>17.389848174665431</v>
      </c>
      <c r="H126" s="9">
        <v>14.144741408439044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25">
      <c r="B127" s="37">
        <v>123</v>
      </c>
      <c r="D127" s="9">
        <v>19.055900803129624</v>
      </c>
      <c r="E127" s="9">
        <v>16.993380073395116</v>
      </c>
      <c r="F127" s="9">
        <v>17.382867858551702</v>
      </c>
      <c r="G127" s="9">
        <v>17.526453160398415</v>
      </c>
      <c r="H127" s="9">
        <v>14.255372187275276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2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2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2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2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2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2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2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2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2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2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2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2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2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2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2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2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2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2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2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2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2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2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2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2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2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2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2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2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2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2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2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2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2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2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2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2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2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2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2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2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2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2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2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2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2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2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2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2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2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2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2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2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2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2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2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2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2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2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2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2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2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2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2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2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2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2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2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2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2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2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2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2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2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2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2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2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2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2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2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2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2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2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2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2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2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2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2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2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2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2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2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2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2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2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2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2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2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2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2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2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2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2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2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2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2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2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2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2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2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2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2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2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2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2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2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2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2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2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2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2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2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2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2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2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2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2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2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2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2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2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2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2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2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2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2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2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2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2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2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2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2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2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2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2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2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2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2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2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2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2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2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2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2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2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2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2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2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2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2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2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2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2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2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2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2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2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2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2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2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2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2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2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2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2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2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2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2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2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2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2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2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2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2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2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2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2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2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2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2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2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2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2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2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2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2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2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2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2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2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2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2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2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2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2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2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2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2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2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2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2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2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2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2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2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2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2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2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2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2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2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2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2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2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2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2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2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2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1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5874-498E-40AD-9988-7A3634F872F3}">
  <sheetPr codeName="Sheet24">
    <tabColor theme="9" tint="0.79998168889431442"/>
  </sheetPr>
  <dimension ref="A1:AD354"/>
  <sheetViews>
    <sheetView topLeftCell="K1" zoomScale="55" zoomScaleNormal="55" workbookViewId="0">
      <selection activeCell="Z35" sqref="Z35"/>
    </sheetView>
  </sheetViews>
  <sheetFormatPr defaultColWidth="9.140625" defaultRowHeight="15" x14ac:dyDescent="0.25"/>
  <cols>
    <col min="1" max="1" width="3.28515625" style="10" customWidth="1"/>
    <col min="2" max="2" width="12.85546875" style="10" customWidth="1"/>
    <col min="3" max="3" width="2.85546875" style="10" customWidth="1"/>
    <col min="4" max="8" width="18.5703125" style="10" customWidth="1"/>
    <col min="9" max="9" width="4.42578125" style="10" customWidth="1"/>
    <col min="10" max="14" width="18.5703125" style="10" customWidth="1"/>
    <col min="15" max="15" width="4.42578125" style="10" customWidth="1"/>
    <col min="16" max="16" width="4.140625" style="10" customWidth="1"/>
    <col min="17" max="17" width="20.140625" style="10" customWidth="1"/>
    <col min="18" max="18" width="33.7109375" style="10" customWidth="1"/>
    <col min="19" max="19" width="17.85546875" style="10" bestFit="1" customWidth="1"/>
    <col min="20" max="22" width="20.140625" style="10" bestFit="1" customWidth="1"/>
    <col min="23" max="30" width="21.7109375" style="10" bestFit="1" customWidth="1"/>
    <col min="31" max="16384" width="9.140625" style="10"/>
  </cols>
  <sheetData>
    <row r="1" spans="1:30" x14ac:dyDescent="0.25">
      <c r="A1"/>
      <c r="B1"/>
      <c r="C1"/>
      <c r="D1"/>
      <c r="E1"/>
      <c r="F1"/>
    </row>
    <row r="2" spans="1:30" x14ac:dyDescent="0.25">
      <c r="A2"/>
      <c r="B2"/>
      <c r="C2"/>
      <c r="D2"/>
      <c r="E2"/>
      <c r="F2"/>
    </row>
    <row r="3" spans="1:30" x14ac:dyDescent="0.25">
      <c r="A3"/>
      <c r="B3"/>
      <c r="C3"/>
      <c r="D3"/>
      <c r="E3"/>
      <c r="F3"/>
    </row>
    <row r="4" spans="1:30" ht="15.75" thickBot="1" x14ac:dyDescent="0.3">
      <c r="A4"/>
      <c r="B4"/>
      <c r="C4"/>
      <c r="D4"/>
      <c r="E4"/>
      <c r="F4"/>
    </row>
    <row r="5" spans="1:30" ht="30.75" customHeight="1" thickBot="1" x14ac:dyDescent="0.3">
      <c r="B5" s="3" t="s">
        <v>38</v>
      </c>
      <c r="D5" s="3" t="s">
        <v>43</v>
      </c>
      <c r="E5" s="4"/>
      <c r="F5" s="4"/>
      <c r="G5" s="4"/>
      <c r="H5" s="4"/>
      <c r="J5" s="3" t="s">
        <v>42</v>
      </c>
      <c r="K5" s="4"/>
      <c r="L5" s="4"/>
      <c r="M5" s="4"/>
      <c r="N5" s="4"/>
      <c r="Q5" s="3" t="s">
        <v>38</v>
      </c>
      <c r="R5" s="3" t="s">
        <v>38</v>
      </c>
      <c r="S5" s="1" t="s">
        <v>62</v>
      </c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</row>
    <row r="6" spans="1:30" ht="30.75" thickBot="1" x14ac:dyDescent="0.3">
      <c r="B6" s="1" t="s">
        <v>4</v>
      </c>
      <c r="D6" s="1" t="s">
        <v>46</v>
      </c>
      <c r="E6" s="1" t="s">
        <v>47</v>
      </c>
      <c r="F6" s="1" t="s">
        <v>66</v>
      </c>
      <c r="G6" s="1" t="s">
        <v>72</v>
      </c>
      <c r="H6" s="1" t="s">
        <v>48</v>
      </c>
      <c r="J6" s="1" t="s">
        <v>46</v>
      </c>
      <c r="K6" s="1" t="s">
        <v>47</v>
      </c>
      <c r="L6" s="1" t="s">
        <v>66</v>
      </c>
      <c r="M6" s="1" t="s">
        <v>72</v>
      </c>
      <c r="N6" s="1" t="s">
        <v>48</v>
      </c>
      <c r="Q6" s="1" t="s">
        <v>37</v>
      </c>
      <c r="R6" s="1" t="s">
        <v>75</v>
      </c>
      <c r="S6" s="38">
        <v>1</v>
      </c>
      <c r="T6" s="38">
        <v>3</v>
      </c>
      <c r="U6" s="38">
        <v>5</v>
      </c>
      <c r="V6" s="38">
        <v>8</v>
      </c>
      <c r="W6" s="38">
        <v>10</v>
      </c>
      <c r="X6" s="38">
        <v>13</v>
      </c>
      <c r="Y6" s="38">
        <v>16</v>
      </c>
      <c r="Z6" s="38">
        <v>20</v>
      </c>
      <c r="AA6" s="38">
        <v>25</v>
      </c>
      <c r="AB6" s="38">
        <v>30</v>
      </c>
      <c r="AC6" s="38">
        <v>35</v>
      </c>
      <c r="AD6" s="38">
        <v>40</v>
      </c>
    </row>
    <row r="7" spans="1:30" x14ac:dyDescent="0.25">
      <c r="B7" s="17"/>
      <c r="D7" s="18" t="s">
        <v>1</v>
      </c>
      <c r="E7" s="18" t="s">
        <v>1</v>
      </c>
      <c r="F7" s="18" t="s">
        <v>1</v>
      </c>
      <c r="G7" s="18" t="s">
        <v>1</v>
      </c>
      <c r="H7" s="18" t="s">
        <v>1</v>
      </c>
      <c r="J7" s="18" t="s">
        <v>1</v>
      </c>
      <c r="K7" s="18" t="s">
        <v>1</v>
      </c>
      <c r="L7" s="18" t="s">
        <v>1</v>
      </c>
      <c r="M7" s="18" t="s">
        <v>1</v>
      </c>
      <c r="N7" s="18" t="s">
        <v>1</v>
      </c>
      <c r="Q7" s="42">
        <v>1</v>
      </c>
      <c r="R7" s="39">
        <v>10</v>
      </c>
      <c r="S7" s="39"/>
      <c r="T7" s="39"/>
      <c r="U7" s="39"/>
      <c r="V7" s="39"/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</row>
    <row r="8" spans="1:30" x14ac:dyDescent="0.25">
      <c r="B8" s="37">
        <v>4</v>
      </c>
      <c r="C8" s="24"/>
      <c r="D8" s="9">
        <v>2.6439475444431553</v>
      </c>
      <c r="E8" s="9">
        <v>2.5045277750878232</v>
      </c>
      <c r="F8" s="9">
        <v>2.7593714969741185</v>
      </c>
      <c r="G8" s="9">
        <v>2.8747793205872223</v>
      </c>
      <c r="H8" s="9">
        <v>1.9549390770202733</v>
      </c>
      <c r="I8" s="24"/>
      <c r="J8" s="9">
        <v>3.1486287763251046</v>
      </c>
      <c r="K8" s="9">
        <v>3.1254333018825369</v>
      </c>
      <c r="L8" s="22">
        <v>3.2509610797154824</v>
      </c>
      <c r="M8" s="22">
        <v>2.9949087763251048</v>
      </c>
      <c r="N8" s="22">
        <v>2.2784650039587557</v>
      </c>
      <c r="O8" s="24"/>
      <c r="P8" s="21"/>
      <c r="Q8" s="42">
        <v>2</v>
      </c>
      <c r="R8" s="39">
        <v>25</v>
      </c>
      <c r="S8" s="39"/>
      <c r="T8" s="39"/>
      <c r="U8" s="39"/>
      <c r="V8" s="39"/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</row>
    <row r="9" spans="1:30" x14ac:dyDescent="0.25">
      <c r="B9" s="37">
        <v>5</v>
      </c>
      <c r="C9" s="24"/>
      <c r="D9" s="9">
        <v>3.0423950174391865</v>
      </c>
      <c r="E9" s="9">
        <v>2.8613947597706426</v>
      </c>
      <c r="F9" s="9">
        <v>3.1258792786256708</v>
      </c>
      <c r="G9" s="9">
        <v>3.2494944847261609</v>
      </c>
      <c r="H9" s="9">
        <v>2.253581228611707</v>
      </c>
      <c r="I9" s="24"/>
      <c r="J9" s="9">
        <v>3.3735308317768968</v>
      </c>
      <c r="K9" s="9">
        <v>3.3486785377312898</v>
      </c>
      <c r="L9" s="22">
        <v>3.4831725854094451</v>
      </c>
      <c r="M9" s="22">
        <v>3.2088308317768965</v>
      </c>
      <c r="N9" s="22">
        <v>2.4412125042415243</v>
      </c>
      <c r="O9" s="24"/>
      <c r="P9" s="21"/>
      <c r="Q9" s="42">
        <v>3</v>
      </c>
      <c r="R9" s="39">
        <v>35</v>
      </c>
      <c r="S9" s="39"/>
      <c r="T9" s="39"/>
      <c r="U9" s="39"/>
      <c r="V9" s="39"/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</row>
    <row r="10" spans="1:30" x14ac:dyDescent="0.25">
      <c r="B10" s="37">
        <v>6</v>
      </c>
      <c r="C10" s="24"/>
      <c r="D10" s="9">
        <v>3.6511123354371815</v>
      </c>
      <c r="E10" s="9">
        <v>3.4337737017182848</v>
      </c>
      <c r="F10" s="9">
        <v>3.7512074234146202</v>
      </c>
      <c r="G10" s="9">
        <v>3.8995421871724267</v>
      </c>
      <c r="H10" s="9">
        <v>2.7044882934726946</v>
      </c>
      <c r="I10" s="24"/>
      <c r="J10" s="9">
        <v>4.0482369981322757</v>
      </c>
      <c r="K10" s="9">
        <v>4.0184142452775466</v>
      </c>
      <c r="L10" s="22">
        <v>4.1798071024913339</v>
      </c>
      <c r="M10" s="22">
        <v>3.8505969981322758</v>
      </c>
      <c r="N10" s="22">
        <v>2.9294550050898294</v>
      </c>
      <c r="O10" s="24"/>
      <c r="P10" s="21"/>
      <c r="Q10" s="43"/>
      <c r="R10" s="39">
        <v>50</v>
      </c>
      <c r="S10" s="39"/>
      <c r="T10" s="39"/>
      <c r="U10" s="39"/>
      <c r="V10" s="39"/>
      <c r="W10" s="26">
        <v>4</v>
      </c>
      <c r="X10" s="26">
        <v>4</v>
      </c>
      <c r="Y10" s="26">
        <v>4</v>
      </c>
      <c r="Z10" s="26">
        <v>4</v>
      </c>
      <c r="AA10" s="26">
        <v>4</v>
      </c>
      <c r="AB10" s="26">
        <v>4</v>
      </c>
      <c r="AC10" s="26">
        <v>4</v>
      </c>
      <c r="AD10" s="26">
        <v>4</v>
      </c>
    </row>
    <row r="11" spans="1:30" ht="15.75" thickBot="1" x14ac:dyDescent="0.3">
      <c r="B11" s="37">
        <v>7</v>
      </c>
      <c r="C11" s="21"/>
      <c r="D11" s="9">
        <v>4.2611931837869461</v>
      </c>
      <c r="E11" s="9">
        <v>4.0071936678320332</v>
      </c>
      <c r="F11" s="9">
        <v>4.3775761580240404</v>
      </c>
      <c r="G11" s="9">
        <v>4.550633740942164</v>
      </c>
      <c r="H11" s="9">
        <v>3.1564449285602989</v>
      </c>
      <c r="I11" s="24"/>
      <c r="J11" s="9">
        <v>4.7229431644876572</v>
      </c>
      <c r="K11" s="9">
        <v>4.6881499528238049</v>
      </c>
      <c r="L11" s="22">
        <v>4.8764416195732228</v>
      </c>
      <c r="M11" s="22">
        <v>4.4923631644876556</v>
      </c>
      <c r="N11" s="22">
        <v>3.4176975059381332</v>
      </c>
      <c r="O11" s="24"/>
      <c r="P11" s="21"/>
      <c r="Q11" s="43"/>
      <c r="R11" s="39">
        <v>75</v>
      </c>
      <c r="S11" s="39"/>
      <c r="T11" s="39"/>
      <c r="U11" s="39"/>
      <c r="V11" s="39">
        <v>4</v>
      </c>
      <c r="W11" s="26">
        <v>4</v>
      </c>
      <c r="X11" s="26">
        <v>4</v>
      </c>
      <c r="Y11" s="26">
        <v>4</v>
      </c>
      <c r="Z11" s="26">
        <v>4</v>
      </c>
      <c r="AA11" s="26">
        <v>4</v>
      </c>
      <c r="AB11" s="26">
        <v>4</v>
      </c>
      <c r="AC11" s="26">
        <v>4</v>
      </c>
      <c r="AD11" s="26">
        <v>4</v>
      </c>
    </row>
    <row r="12" spans="1:30" ht="15.75" thickBot="1" x14ac:dyDescent="0.3">
      <c r="B12" s="37">
        <v>8</v>
      </c>
      <c r="C12" s="21"/>
      <c r="D12" s="9">
        <v>4.8615356819631543</v>
      </c>
      <c r="E12" s="9">
        <v>4.5731189330615107</v>
      </c>
      <c r="F12" s="9">
        <v>4.996451743795606</v>
      </c>
      <c r="G12" s="9">
        <v>5.1942324928424553</v>
      </c>
      <c r="H12" s="9">
        <v>3.6009108539340544</v>
      </c>
      <c r="I12" s="24"/>
      <c r="J12" s="9">
        <v>5.3976493308430396</v>
      </c>
      <c r="K12" s="9">
        <v>5.357885660370064</v>
      </c>
      <c r="L12" s="22">
        <v>5.5730761366551107</v>
      </c>
      <c r="M12" s="22">
        <v>5.1341293308430389</v>
      </c>
      <c r="N12" s="22">
        <v>3.9059400067864396</v>
      </c>
      <c r="O12" s="24"/>
      <c r="P12" s="21"/>
      <c r="Q12" s="21"/>
      <c r="R12" s="1" t="s">
        <v>73</v>
      </c>
      <c r="S12" s="41"/>
      <c r="T12" s="41"/>
      <c r="U12" s="41"/>
      <c r="V12" s="41"/>
    </row>
    <row r="13" spans="1:30" x14ac:dyDescent="0.25">
      <c r="B13" s="37">
        <v>9</v>
      </c>
      <c r="C13" s="21"/>
      <c r="D13" s="9">
        <v>5.4613982762574507</v>
      </c>
      <c r="E13" s="9">
        <v>5.1386753760511077</v>
      </c>
      <c r="F13" s="9">
        <v>5.6149622545777778</v>
      </c>
      <c r="G13" s="9">
        <v>5.8374635327934739</v>
      </c>
      <c r="H13" s="9">
        <v>4.0450075963620726</v>
      </c>
      <c r="I13" s="24"/>
      <c r="J13" s="9">
        <v>6.0723554971984148</v>
      </c>
      <c r="K13" s="9">
        <v>6.0276213679163213</v>
      </c>
      <c r="L13" s="22">
        <v>6.2697106537369995</v>
      </c>
      <c r="M13" s="22">
        <v>5.7758954971984151</v>
      </c>
      <c r="N13" s="22">
        <v>4.3941825076347447</v>
      </c>
      <c r="O13" s="24"/>
      <c r="P13" s="21"/>
      <c r="Q13" s="21"/>
      <c r="R13" s="39">
        <v>10</v>
      </c>
      <c r="S13" s="40"/>
      <c r="T13" s="40"/>
      <c r="U13" s="40"/>
      <c r="V13" s="40"/>
      <c r="W13" s="26"/>
      <c r="X13" s="26"/>
      <c r="Y13" s="26"/>
      <c r="Z13" s="26">
        <v>4</v>
      </c>
      <c r="AA13" s="26">
        <v>4</v>
      </c>
      <c r="AB13" s="26">
        <v>4</v>
      </c>
      <c r="AC13" s="26">
        <v>4</v>
      </c>
      <c r="AD13" s="26">
        <v>4</v>
      </c>
    </row>
    <row r="14" spans="1:30" x14ac:dyDescent="0.25">
      <c r="B14" s="37">
        <v>10</v>
      </c>
      <c r="C14" s="21"/>
      <c r="D14" s="9">
        <v>6.0698303781958112</v>
      </c>
      <c r="E14" s="9">
        <v>5.7108215952256174</v>
      </c>
      <c r="F14" s="9">
        <v>6.2400638619176938</v>
      </c>
      <c r="G14" s="9">
        <v>6.4872855999085575</v>
      </c>
      <c r="H14" s="9">
        <v>4.4956964614831909</v>
      </c>
      <c r="I14" s="24"/>
      <c r="J14" s="9">
        <v>6.7470616635537937</v>
      </c>
      <c r="K14" s="9">
        <v>6.6973570754625795</v>
      </c>
      <c r="L14" s="22">
        <v>6.9663451708188902</v>
      </c>
      <c r="M14" s="22">
        <v>6.417661663553794</v>
      </c>
      <c r="N14" s="22">
        <v>4.8824250084830485</v>
      </c>
      <c r="O14" s="24"/>
      <c r="P14" s="21"/>
      <c r="Q14" s="21"/>
      <c r="R14" s="39">
        <v>25</v>
      </c>
      <c r="S14" s="39"/>
      <c r="T14" s="39"/>
      <c r="U14" s="39"/>
      <c r="V14" s="39"/>
      <c r="W14" s="26"/>
      <c r="X14" s="26">
        <v>5</v>
      </c>
      <c r="Y14" s="26">
        <v>4</v>
      </c>
      <c r="Z14" s="26">
        <v>4</v>
      </c>
      <c r="AA14" s="26">
        <v>4</v>
      </c>
      <c r="AB14" s="26">
        <v>4</v>
      </c>
      <c r="AC14" s="26">
        <v>4</v>
      </c>
      <c r="AD14" s="26">
        <v>4</v>
      </c>
    </row>
    <row r="15" spans="1:30" x14ac:dyDescent="0.25">
      <c r="B15" s="37">
        <v>11</v>
      </c>
      <c r="C15" s="21"/>
      <c r="D15" s="9">
        <v>6.6803006756918126</v>
      </c>
      <c r="E15" s="9">
        <v>6.2845367563926802</v>
      </c>
      <c r="F15" s="9">
        <v>6.8667377262995135</v>
      </c>
      <c r="G15" s="9">
        <v>7.1386772871056694</v>
      </c>
      <c r="H15" s="9">
        <v>4.9479530744497016</v>
      </c>
      <c r="I15" s="24"/>
      <c r="J15" s="9">
        <v>7.4217678299091761</v>
      </c>
      <c r="K15" s="9">
        <v>7.3670927830088351</v>
      </c>
      <c r="L15" s="22">
        <v>7.6629796879007799</v>
      </c>
      <c r="M15" s="22">
        <v>7.0594278299091755</v>
      </c>
      <c r="N15" s="22">
        <v>5.3706675093313541</v>
      </c>
      <c r="O15" s="24"/>
      <c r="P15" s="21"/>
      <c r="Q15" s="21"/>
      <c r="R15" s="39">
        <v>35</v>
      </c>
      <c r="S15" s="39"/>
      <c r="T15" s="39"/>
      <c r="U15" s="39"/>
      <c r="V15" s="39"/>
      <c r="W15" s="26"/>
      <c r="X15" s="26">
        <v>4</v>
      </c>
      <c r="Y15" s="26">
        <v>4</v>
      </c>
      <c r="Z15" s="26">
        <v>4</v>
      </c>
      <c r="AA15" s="26">
        <v>4</v>
      </c>
      <c r="AB15" s="26">
        <v>4</v>
      </c>
      <c r="AC15" s="26">
        <v>4</v>
      </c>
      <c r="AD15" s="26">
        <v>4</v>
      </c>
    </row>
    <row r="16" spans="1:30" x14ac:dyDescent="0.25">
      <c r="B16" s="37">
        <v>12</v>
      </c>
      <c r="C16" s="21"/>
      <c r="D16" s="9">
        <v>7.297665989640687</v>
      </c>
      <c r="E16" s="9">
        <v>6.8635525483456989</v>
      </c>
      <c r="F16" s="9">
        <v>7.4987119742299804</v>
      </c>
      <c r="G16" s="9">
        <v>7.7953707457250454</v>
      </c>
      <c r="H16" s="9">
        <v>5.4055138344756344</v>
      </c>
      <c r="I16" s="24"/>
      <c r="J16" s="9">
        <v>8.0964739962645531</v>
      </c>
      <c r="K16" s="9">
        <v>8.0368284905550933</v>
      </c>
      <c r="L16" s="22">
        <v>8.3596142049826678</v>
      </c>
      <c r="M16" s="22">
        <v>7.7011939962645526</v>
      </c>
      <c r="N16" s="22">
        <v>5.8589100101796587</v>
      </c>
      <c r="O16" s="24"/>
      <c r="P16" s="21"/>
      <c r="Q16" s="21"/>
      <c r="R16" s="39">
        <v>50</v>
      </c>
      <c r="S16" s="39"/>
      <c r="T16" s="39"/>
      <c r="U16" s="39"/>
      <c r="V16" s="39"/>
      <c r="W16" s="26"/>
      <c r="X16" s="26">
        <v>4</v>
      </c>
      <c r="Y16" s="26">
        <v>4</v>
      </c>
      <c r="Z16" s="26">
        <v>4</v>
      </c>
      <c r="AA16" s="26">
        <v>4</v>
      </c>
      <c r="AB16" s="26">
        <v>4</v>
      </c>
      <c r="AC16" s="26">
        <v>4</v>
      </c>
      <c r="AD16" s="26">
        <v>4</v>
      </c>
    </row>
    <row r="17" spans="2:30" ht="15.75" thickBot="1" x14ac:dyDescent="0.3">
      <c r="B17" s="37">
        <v>13</v>
      </c>
      <c r="C17" s="21"/>
      <c r="D17" s="9">
        <v>7.8962439036222429</v>
      </c>
      <c r="E17" s="9">
        <v>7.4281131528992645</v>
      </c>
      <c r="F17" s="9">
        <v>8.1162304371782348</v>
      </c>
      <c r="G17" s="9">
        <v>8.4376100848105509</v>
      </c>
      <c r="H17" s="9">
        <v>5.8486230463892799</v>
      </c>
      <c r="I17" s="24"/>
      <c r="J17" s="9">
        <v>8.7711801626199328</v>
      </c>
      <c r="K17" s="9">
        <v>8.706564198101356</v>
      </c>
      <c r="L17" s="22">
        <v>9.0562487220645576</v>
      </c>
      <c r="M17" s="22">
        <v>8.3429601626199315</v>
      </c>
      <c r="N17" s="22">
        <v>6.3471525110279616</v>
      </c>
      <c r="O17" s="24"/>
      <c r="P17" s="21"/>
      <c r="Q17" s="21"/>
      <c r="R17" s="39">
        <v>75</v>
      </c>
      <c r="S17" s="39"/>
      <c r="T17" s="39"/>
      <c r="U17" s="39"/>
      <c r="V17" s="39"/>
      <c r="W17" s="26">
        <v>4</v>
      </c>
      <c r="X17" s="26">
        <v>4</v>
      </c>
      <c r="Y17" s="26">
        <v>4</v>
      </c>
      <c r="Z17" s="26">
        <v>4</v>
      </c>
      <c r="AA17" s="26">
        <v>4</v>
      </c>
      <c r="AB17" s="26">
        <v>4</v>
      </c>
      <c r="AC17" s="26">
        <v>4</v>
      </c>
      <c r="AD17" s="26">
        <v>4</v>
      </c>
    </row>
    <row r="18" spans="2:30" ht="15.75" thickBot="1" x14ac:dyDescent="0.3">
      <c r="B18" s="37">
        <v>14</v>
      </c>
      <c r="C18" s="21"/>
      <c r="D18" s="9">
        <v>8.5016887916102579</v>
      </c>
      <c r="E18" s="9">
        <v>7.9979535792698124</v>
      </c>
      <c r="F18" s="9">
        <v>8.7390285618724644</v>
      </c>
      <c r="G18" s="9">
        <v>9.0851301265472468</v>
      </c>
      <c r="H18" s="9">
        <v>6.2970147662224987</v>
      </c>
      <c r="I18" s="24"/>
      <c r="J18" s="9">
        <v>9.4458863289753143</v>
      </c>
      <c r="K18" s="9">
        <v>9.3762999056476115</v>
      </c>
      <c r="L18" s="22">
        <v>9.7528832391464455</v>
      </c>
      <c r="M18" s="22">
        <v>8.9847263289753112</v>
      </c>
      <c r="N18" s="22">
        <v>6.8353950118762663</v>
      </c>
      <c r="O18" s="24"/>
      <c r="P18" s="21"/>
      <c r="Q18" s="21"/>
      <c r="R18" s="1" t="s">
        <v>76</v>
      </c>
      <c r="S18" s="41"/>
      <c r="T18" s="41"/>
      <c r="U18" s="41"/>
      <c r="V18" s="41"/>
    </row>
    <row r="19" spans="2:30" x14ac:dyDescent="0.25">
      <c r="B19" s="37">
        <v>15</v>
      </c>
      <c r="C19" s="21"/>
      <c r="D19" s="9">
        <v>9.1125781008718238</v>
      </c>
      <c r="E19" s="9">
        <v>8.5719860121081961</v>
      </c>
      <c r="F19" s="9">
        <v>9.3660231710194815</v>
      </c>
      <c r="G19" s="9">
        <v>9.7368421421474718</v>
      </c>
      <c r="H19" s="9">
        <v>6.7495941503399957</v>
      </c>
      <c r="I19" s="24"/>
      <c r="J19" s="9">
        <v>10.12059249533069</v>
      </c>
      <c r="K19" s="9">
        <v>10.046035613193869</v>
      </c>
      <c r="L19" s="22">
        <v>10.449517756228335</v>
      </c>
      <c r="M19" s="22">
        <v>9.626492495330691</v>
      </c>
      <c r="N19" s="22">
        <v>7.3236375127245728</v>
      </c>
      <c r="O19" s="24"/>
      <c r="P19" s="21"/>
      <c r="Q19" s="21"/>
      <c r="R19" s="39">
        <v>10</v>
      </c>
      <c r="S19" s="40"/>
      <c r="T19" s="40"/>
      <c r="U19" s="40"/>
      <c r="V19" s="40"/>
      <c r="W19" s="26"/>
      <c r="X19" s="26">
        <v>5</v>
      </c>
      <c r="Y19" s="26">
        <v>4</v>
      </c>
      <c r="Z19" s="26">
        <v>4</v>
      </c>
      <c r="AA19" s="26">
        <v>4</v>
      </c>
      <c r="AB19" s="26">
        <v>4</v>
      </c>
      <c r="AC19" s="26">
        <v>4</v>
      </c>
      <c r="AD19" s="26">
        <v>4</v>
      </c>
    </row>
    <row r="20" spans="2:30" x14ac:dyDescent="0.25">
      <c r="B20" s="37">
        <v>16</v>
      </c>
      <c r="C20" s="21"/>
      <c r="D20" s="9">
        <v>9.716004462515798</v>
      </c>
      <c r="E20" s="9">
        <v>9.1402701260207166</v>
      </c>
      <c r="F20" s="9">
        <v>9.9872651533783596</v>
      </c>
      <c r="G20" s="9">
        <v>10.382807290635073</v>
      </c>
      <c r="H20" s="9">
        <v>7.1964334795070917</v>
      </c>
      <c r="I20" s="24"/>
      <c r="J20" s="9">
        <v>10.795298661686079</v>
      </c>
      <c r="K20" s="9">
        <v>10.715771320740128</v>
      </c>
      <c r="L20" s="22">
        <v>11.146152273310221</v>
      </c>
      <c r="M20" s="22">
        <v>10.268258661686078</v>
      </c>
      <c r="N20" s="22">
        <v>7.8118800135728792</v>
      </c>
      <c r="O20" s="24"/>
      <c r="P20" s="21"/>
      <c r="Q20" s="21"/>
      <c r="R20" s="39">
        <v>25</v>
      </c>
      <c r="S20" s="39"/>
      <c r="T20" s="39"/>
      <c r="U20" s="39"/>
      <c r="V20" s="39"/>
      <c r="W20" s="26">
        <v>4</v>
      </c>
      <c r="X20" s="26">
        <v>4</v>
      </c>
      <c r="Y20" s="26">
        <v>4</v>
      </c>
      <c r="Z20" s="26">
        <v>4</v>
      </c>
      <c r="AA20" s="26">
        <v>4</v>
      </c>
      <c r="AB20" s="26">
        <v>4</v>
      </c>
      <c r="AC20" s="26">
        <v>4</v>
      </c>
      <c r="AD20" s="26">
        <v>4</v>
      </c>
    </row>
    <row r="21" spans="2:30" x14ac:dyDescent="0.25">
      <c r="B21" s="37">
        <v>17</v>
      </c>
      <c r="C21" s="21"/>
      <c r="D21" s="9">
        <v>10.313508717932121</v>
      </c>
      <c r="E21" s="9">
        <v>9.7040004441349819</v>
      </c>
      <c r="F21" s="9">
        <v>10.603955814150735</v>
      </c>
      <c r="G21" s="9">
        <v>11.024218827544699</v>
      </c>
      <c r="H21" s="9">
        <v>7.6387171955467137</v>
      </c>
      <c r="I21" s="24"/>
      <c r="J21" s="9">
        <v>11.470004828041453</v>
      </c>
      <c r="K21" s="9">
        <v>11.385507028286389</v>
      </c>
      <c r="L21" s="22">
        <v>11.84278679039212</v>
      </c>
      <c r="M21" s="22">
        <v>10.910024828041449</v>
      </c>
      <c r="N21" s="22">
        <v>8.300122514421183</v>
      </c>
      <c r="O21" s="24"/>
      <c r="P21" s="21"/>
      <c r="Q21" s="21"/>
      <c r="R21" s="39">
        <v>35</v>
      </c>
      <c r="S21" s="39"/>
      <c r="T21" s="39"/>
      <c r="U21" s="39"/>
      <c r="V21" s="39"/>
      <c r="W21" s="26">
        <v>4</v>
      </c>
      <c r="X21" s="26">
        <v>4</v>
      </c>
      <c r="Y21" s="26">
        <v>4</v>
      </c>
      <c r="Z21" s="26">
        <v>4</v>
      </c>
      <c r="AA21" s="26">
        <v>4</v>
      </c>
      <c r="AB21" s="26">
        <v>4</v>
      </c>
      <c r="AC21" s="26">
        <v>4</v>
      </c>
      <c r="AD21" s="26">
        <v>4</v>
      </c>
    </row>
    <row r="22" spans="2:30" x14ac:dyDescent="0.25">
      <c r="B22" s="37">
        <v>18</v>
      </c>
      <c r="C22" s="21"/>
      <c r="D22" s="9">
        <v>10.923436187972134</v>
      </c>
      <c r="E22" s="9">
        <v>10.277290097549692</v>
      </c>
      <c r="F22" s="9">
        <v>11.230209181167719</v>
      </c>
      <c r="G22" s="9">
        <v>11.675189670408566</v>
      </c>
      <c r="H22" s="9">
        <v>8.0905569643548034</v>
      </c>
      <c r="I22" s="24"/>
      <c r="J22" s="9">
        <v>12.14471099439683</v>
      </c>
      <c r="K22" s="9">
        <v>12.055242735832643</v>
      </c>
      <c r="L22" s="22">
        <v>12.539421307473999</v>
      </c>
      <c r="M22" s="22">
        <v>11.55179099439683</v>
      </c>
      <c r="N22" s="22">
        <v>8.7883650152694894</v>
      </c>
      <c r="O22" s="24"/>
      <c r="P22" s="21"/>
      <c r="Q22" s="21"/>
      <c r="R22" s="39">
        <v>50</v>
      </c>
      <c r="S22" s="39"/>
      <c r="T22" s="39"/>
      <c r="U22" s="39"/>
      <c r="V22" s="39">
        <v>9</v>
      </c>
      <c r="W22" s="26">
        <v>4</v>
      </c>
      <c r="X22" s="26">
        <v>4</v>
      </c>
      <c r="Y22" s="26">
        <v>4</v>
      </c>
      <c r="Z22" s="26">
        <v>4</v>
      </c>
      <c r="AA22" s="26">
        <v>4</v>
      </c>
      <c r="AB22" s="26">
        <v>4</v>
      </c>
      <c r="AC22" s="26">
        <v>4</v>
      </c>
      <c r="AD22" s="26">
        <v>4</v>
      </c>
    </row>
    <row r="23" spans="2:30" ht="15.75" thickBot="1" x14ac:dyDescent="0.3">
      <c r="B23" s="37">
        <v>19</v>
      </c>
      <c r="C23" s="21"/>
      <c r="D23" s="9">
        <v>11.52719660835178</v>
      </c>
      <c r="E23" s="9">
        <v>10.845831684720142</v>
      </c>
      <c r="F23" s="9">
        <v>11.851712391306435</v>
      </c>
      <c r="G23" s="9">
        <v>12.321413340322447</v>
      </c>
      <c r="H23" s="9">
        <v>8.5376532204440849</v>
      </c>
      <c r="I23" s="24"/>
      <c r="J23" s="9">
        <v>12.819417160752209</v>
      </c>
      <c r="K23" s="9">
        <v>12.724978443378903</v>
      </c>
      <c r="L23" s="22">
        <v>13.236055824555892</v>
      </c>
      <c r="M23" s="22">
        <v>12.193557160752208</v>
      </c>
      <c r="N23" s="22">
        <v>9.2766075161177923</v>
      </c>
      <c r="O23" s="24"/>
      <c r="P23" s="21"/>
      <c r="Q23" s="21"/>
      <c r="R23" s="39">
        <v>75</v>
      </c>
      <c r="S23" s="39"/>
      <c r="T23" s="39"/>
      <c r="U23" s="39"/>
      <c r="V23" s="39">
        <v>4</v>
      </c>
      <c r="W23" s="26">
        <v>4</v>
      </c>
      <c r="X23" s="26">
        <v>4</v>
      </c>
      <c r="Y23" s="26">
        <v>4</v>
      </c>
      <c r="Z23" s="26">
        <v>4</v>
      </c>
      <c r="AA23" s="26">
        <v>4</v>
      </c>
      <c r="AB23" s="26">
        <v>4</v>
      </c>
      <c r="AC23" s="26">
        <v>4</v>
      </c>
      <c r="AD23" s="26">
        <v>4</v>
      </c>
    </row>
    <row r="24" spans="2:30" ht="15.75" thickBot="1" x14ac:dyDescent="0.3">
      <c r="B24" s="37">
        <v>20</v>
      </c>
      <c r="C24" s="21"/>
      <c r="D24" s="9">
        <v>12.124458992891237</v>
      </c>
      <c r="E24" s="9">
        <v>11.409374059524742</v>
      </c>
      <c r="F24" s="9">
        <v>12.468216797877304</v>
      </c>
      <c r="G24" s="9">
        <v>12.962638206668485</v>
      </c>
      <c r="H24" s="9">
        <v>8.9797510524790471</v>
      </c>
      <c r="I24" s="24"/>
      <c r="J24" s="9">
        <v>13.494123327107587</v>
      </c>
      <c r="K24" s="9">
        <v>13.394714150925159</v>
      </c>
      <c r="L24" s="22">
        <v>13.93269034163778</v>
      </c>
      <c r="M24" s="22">
        <v>12.835323327107588</v>
      </c>
      <c r="N24" s="22">
        <v>9.764850016966097</v>
      </c>
      <c r="O24" s="24"/>
      <c r="P24" s="21"/>
      <c r="R24" s="1" t="s">
        <v>77</v>
      </c>
      <c r="S24" s="41"/>
      <c r="T24" s="41"/>
      <c r="U24" s="41"/>
      <c r="V24" s="41"/>
    </row>
    <row r="25" spans="2:30" x14ac:dyDescent="0.25">
      <c r="B25" s="37">
        <v>21</v>
      </c>
      <c r="C25" s="21"/>
      <c r="D25" s="9">
        <v>12.742585189876284</v>
      </c>
      <c r="E25" s="9">
        <v>11.988967774564575</v>
      </c>
      <c r="F25" s="9">
        <v>13.100775103610413</v>
      </c>
      <c r="G25" s="9">
        <v>13.619914404610567</v>
      </c>
      <c r="H25" s="9">
        <v>9.4378977721745034</v>
      </c>
      <c r="I25" s="24"/>
      <c r="J25" s="9">
        <v>14.168829493462969</v>
      </c>
      <c r="K25" s="9">
        <v>14.064449858471415</v>
      </c>
      <c r="L25" s="22">
        <v>14.629324858719668</v>
      </c>
      <c r="M25" s="22">
        <v>13.477089493462969</v>
      </c>
      <c r="N25" s="22">
        <v>10.253092517814402</v>
      </c>
      <c r="O25" s="24"/>
      <c r="P25" s="21"/>
      <c r="R25" s="39">
        <v>10</v>
      </c>
      <c r="S25" s="40"/>
      <c r="T25" s="40"/>
      <c r="U25" s="40"/>
      <c r="V25" s="40"/>
      <c r="W25" s="40"/>
      <c r="X25" s="40"/>
      <c r="Y25" s="40">
        <v>4</v>
      </c>
      <c r="Z25" s="40">
        <v>4</v>
      </c>
      <c r="AA25" s="40">
        <v>4</v>
      </c>
      <c r="AB25" s="40">
        <v>4</v>
      </c>
      <c r="AC25" s="40">
        <v>4</v>
      </c>
      <c r="AD25" s="40">
        <v>4</v>
      </c>
    </row>
    <row r="26" spans="2:30" x14ac:dyDescent="0.25">
      <c r="B26" s="37">
        <v>22</v>
      </c>
      <c r="C26" s="21"/>
      <c r="D26" s="9">
        <v>13.341590426042659</v>
      </c>
      <c r="E26" s="9">
        <v>12.553847932575907</v>
      </c>
      <c r="F26" s="9">
        <v>13.718616844858111</v>
      </c>
      <c r="G26" s="9">
        <v>14.262477993507058</v>
      </c>
      <c r="H26" s="9">
        <v>9.8813365155241932</v>
      </c>
      <c r="I26" s="24"/>
      <c r="J26" s="9">
        <v>14.843535659818352</v>
      </c>
      <c r="K26" s="9">
        <v>14.73418556601767</v>
      </c>
      <c r="L26" s="22">
        <v>15.32595937580156</v>
      </c>
      <c r="M26" s="22">
        <v>14.118855659818351</v>
      </c>
      <c r="N26" s="22">
        <v>10.741335018662708</v>
      </c>
      <c r="O26" s="24"/>
      <c r="P26" s="21"/>
      <c r="R26" s="39">
        <v>25</v>
      </c>
      <c r="S26" s="39"/>
      <c r="T26" s="39"/>
      <c r="U26" s="39"/>
      <c r="V26" s="39"/>
      <c r="W26" s="39"/>
      <c r="X26" s="39">
        <v>4</v>
      </c>
      <c r="Y26" s="39">
        <v>4</v>
      </c>
      <c r="Z26" s="39">
        <v>4</v>
      </c>
      <c r="AA26" s="39">
        <v>4</v>
      </c>
      <c r="AB26" s="39">
        <v>4</v>
      </c>
      <c r="AC26" s="39">
        <v>4</v>
      </c>
      <c r="AD26" s="39">
        <v>4</v>
      </c>
    </row>
    <row r="27" spans="2:30" x14ac:dyDescent="0.25">
      <c r="B27" s="37">
        <v>23</v>
      </c>
      <c r="C27" s="21"/>
      <c r="D27" s="9">
        <v>13.947278014304922</v>
      </c>
      <c r="E27" s="9">
        <v>13.123869598465006</v>
      </c>
      <c r="F27" s="9">
        <v>14.341601777328481</v>
      </c>
      <c r="G27" s="9">
        <v>14.910183177571545</v>
      </c>
      <c r="H27" s="9">
        <v>10.329915420861459</v>
      </c>
      <c r="I27" s="24"/>
      <c r="J27" s="9">
        <v>15.518241826173726</v>
      </c>
      <c r="K27" s="9">
        <v>15.403921273563938</v>
      </c>
      <c r="L27" s="22">
        <v>16.022593892883442</v>
      </c>
      <c r="M27" s="22">
        <v>14.760621826173727</v>
      </c>
      <c r="N27" s="22">
        <v>11.229577519511011</v>
      </c>
      <c r="O27" s="24"/>
      <c r="P27" s="21"/>
      <c r="R27" s="39">
        <v>35</v>
      </c>
      <c r="S27" s="39"/>
      <c r="T27" s="39"/>
      <c r="U27" s="39"/>
      <c r="V27" s="39"/>
      <c r="W27" s="39">
        <v>17</v>
      </c>
      <c r="X27" s="39">
        <v>4</v>
      </c>
      <c r="Y27" s="39">
        <v>4</v>
      </c>
      <c r="Z27" s="39">
        <v>4</v>
      </c>
      <c r="AA27" s="39">
        <v>4</v>
      </c>
      <c r="AB27" s="39">
        <v>4</v>
      </c>
      <c r="AC27" s="39">
        <v>4</v>
      </c>
      <c r="AD27" s="39">
        <v>4</v>
      </c>
    </row>
    <row r="28" spans="2:30" x14ac:dyDescent="0.25">
      <c r="B28" s="37">
        <v>24</v>
      </c>
      <c r="C28" s="21"/>
      <c r="D28" s="9">
        <v>14.557112878450814</v>
      </c>
      <c r="E28" s="9">
        <v>13.697087175552358</v>
      </c>
      <c r="F28" s="9">
        <v>14.967787583336147</v>
      </c>
      <c r="G28" s="9">
        <v>15.561083753072538</v>
      </c>
      <c r="H28" s="9">
        <v>10.781684034098626</v>
      </c>
      <c r="I28" s="24"/>
      <c r="J28" s="9">
        <v>16.192947992529106</v>
      </c>
      <c r="K28" s="9">
        <v>16.073656981110187</v>
      </c>
      <c r="L28" s="22">
        <v>16.719228409965336</v>
      </c>
      <c r="M28" s="22">
        <v>15.402387992529105</v>
      </c>
      <c r="N28" s="22">
        <v>11.717820020359317</v>
      </c>
      <c r="O28" s="24"/>
      <c r="P28" s="21"/>
      <c r="R28" s="39">
        <v>50</v>
      </c>
      <c r="S28" s="39"/>
      <c r="T28" s="39"/>
      <c r="U28" s="39"/>
      <c r="V28" s="39"/>
      <c r="W28" s="39">
        <v>4</v>
      </c>
      <c r="X28" s="39">
        <v>4</v>
      </c>
      <c r="Y28" s="39">
        <v>4</v>
      </c>
      <c r="Z28" s="39">
        <v>4</v>
      </c>
      <c r="AA28" s="39">
        <v>4</v>
      </c>
      <c r="AB28" s="39">
        <v>4</v>
      </c>
      <c r="AC28" s="39">
        <v>4</v>
      </c>
      <c r="AD28" s="39">
        <v>4</v>
      </c>
    </row>
    <row r="29" spans="2:30" ht="15.75" thickBot="1" x14ac:dyDescent="0.3">
      <c r="B29" s="37">
        <v>25</v>
      </c>
      <c r="C29" s="21"/>
      <c r="D29" s="9">
        <v>15.163995593891446</v>
      </c>
      <c r="E29" s="9">
        <v>14.268023326010866</v>
      </c>
      <c r="F29" s="9">
        <v>15.591684766051342</v>
      </c>
      <c r="G29" s="9">
        <v>16.20970451827856</v>
      </c>
      <c r="H29" s="9">
        <v>11.231182698702264</v>
      </c>
      <c r="I29" s="24"/>
      <c r="J29" s="9">
        <v>16.867654158884488</v>
      </c>
      <c r="K29" s="9">
        <v>16.743392688656453</v>
      </c>
      <c r="L29" s="22">
        <v>17.415862927047232</v>
      </c>
      <c r="M29" s="22">
        <v>16.044154158884488</v>
      </c>
      <c r="N29" s="22">
        <v>12.206062521207626</v>
      </c>
      <c r="O29" s="24"/>
      <c r="P29" s="21"/>
      <c r="R29" s="39">
        <v>75</v>
      </c>
      <c r="S29" s="39"/>
      <c r="T29" s="39"/>
      <c r="U29" s="39"/>
      <c r="V29" s="39"/>
      <c r="W29" s="39">
        <v>4</v>
      </c>
      <c r="X29" s="39">
        <v>4</v>
      </c>
      <c r="Y29" s="39">
        <v>4</v>
      </c>
      <c r="Z29" s="39">
        <v>4</v>
      </c>
      <c r="AA29" s="39">
        <v>4</v>
      </c>
      <c r="AB29" s="39">
        <v>4</v>
      </c>
      <c r="AC29" s="39">
        <v>4</v>
      </c>
      <c r="AD29" s="39">
        <v>4</v>
      </c>
    </row>
    <row r="30" spans="2:30" ht="15.75" thickBot="1" x14ac:dyDescent="0.3">
      <c r="B30" s="37">
        <v>26</v>
      </c>
      <c r="C30" s="21"/>
      <c r="D30" s="9">
        <v>15.76569248043619</v>
      </c>
      <c r="E30" s="9">
        <v>14.834976456253974</v>
      </c>
      <c r="F30" s="9">
        <v>16.21160409048742</v>
      </c>
      <c r="G30" s="9">
        <v>16.854341665529919</v>
      </c>
      <c r="H30" s="9">
        <v>11.676691726080934</v>
      </c>
      <c r="I30" s="24"/>
      <c r="J30" s="9">
        <v>17.542360325239866</v>
      </c>
      <c r="K30" s="9">
        <v>17.413128396202712</v>
      </c>
      <c r="L30" s="22">
        <v>18.112497444129115</v>
      </c>
      <c r="M30" s="22">
        <v>16.685920325239863</v>
      </c>
      <c r="N30" s="22">
        <v>12.694305022055923</v>
      </c>
      <c r="O30" s="24"/>
      <c r="P30" s="21"/>
      <c r="R30" s="1" t="s">
        <v>72</v>
      </c>
      <c r="S30" s="41"/>
      <c r="T30" s="41"/>
      <c r="U30" s="41"/>
      <c r="V30" s="41"/>
    </row>
    <row r="31" spans="2:30" x14ac:dyDescent="0.25">
      <c r="B31" s="37">
        <v>27</v>
      </c>
      <c r="C31" s="21"/>
      <c r="D31" s="9">
        <v>16.372768538242681</v>
      </c>
      <c r="E31" s="9">
        <v>15.406064588994296</v>
      </c>
      <c r="F31" s="9">
        <v>16.835656904551133</v>
      </c>
      <c r="G31" s="9">
        <v>17.503114384219344</v>
      </c>
      <c r="H31" s="9">
        <v>12.126338828148564</v>
      </c>
      <c r="I31" s="24"/>
      <c r="J31" s="9">
        <v>18.217066491595247</v>
      </c>
      <c r="K31" s="9">
        <v>18.082864103748967</v>
      </c>
      <c r="L31" s="22">
        <v>18.809131961211005</v>
      </c>
      <c r="M31" s="22">
        <v>17.327686491595244</v>
      </c>
      <c r="N31" s="22">
        <v>13.182547522904228</v>
      </c>
      <c r="O31" s="24"/>
      <c r="P31" s="21"/>
      <c r="R31" s="39">
        <v>10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>
        <v>4</v>
      </c>
      <c r="AD31" s="40">
        <v>4</v>
      </c>
    </row>
    <row r="32" spans="2:30" x14ac:dyDescent="0.25">
      <c r="B32" s="37">
        <v>28</v>
      </c>
      <c r="C32" s="21"/>
      <c r="D32" s="9">
        <v>16.980973292209633</v>
      </c>
      <c r="E32" s="9">
        <v>15.978019891057279</v>
      </c>
      <c r="F32" s="9">
        <v>17.460576657507165</v>
      </c>
      <c r="G32" s="9">
        <v>18.152754596950555</v>
      </c>
      <c r="H32" s="9">
        <v>12.576854252400011</v>
      </c>
      <c r="I32" s="24"/>
      <c r="J32" s="9">
        <v>18.891772657950629</v>
      </c>
      <c r="K32" s="9">
        <v>18.752599811295223</v>
      </c>
      <c r="L32" s="22">
        <v>19.505766478292891</v>
      </c>
      <c r="M32" s="22">
        <v>17.969452657950622</v>
      </c>
      <c r="N32" s="22">
        <v>13.670790023752533</v>
      </c>
      <c r="O32" s="24"/>
      <c r="P32" s="21"/>
      <c r="R32" s="39">
        <v>25</v>
      </c>
      <c r="S32" s="39"/>
      <c r="T32" s="39"/>
      <c r="U32" s="39"/>
      <c r="V32" s="39"/>
      <c r="W32" s="39"/>
      <c r="X32" s="39"/>
      <c r="Y32" s="39"/>
      <c r="Z32" s="39"/>
      <c r="AA32" s="39">
        <v>42</v>
      </c>
      <c r="AB32" s="39">
        <v>4</v>
      </c>
      <c r="AC32" s="39">
        <v>4</v>
      </c>
      <c r="AD32" s="39">
        <v>4</v>
      </c>
    </row>
    <row r="33" spans="2:30" x14ac:dyDescent="0.25">
      <c r="B33" s="37">
        <v>29</v>
      </c>
      <c r="C33" s="21"/>
      <c r="D33" s="9">
        <v>17.588243450015433</v>
      </c>
      <c r="E33" s="9">
        <v>16.549258397495933</v>
      </c>
      <c r="F33" s="9">
        <v>18.084781728870855</v>
      </c>
      <c r="G33" s="9">
        <v>18.801677907491616</v>
      </c>
      <c r="H33" s="9">
        <v>13.026650568791922</v>
      </c>
      <c r="I33" s="24"/>
      <c r="J33" s="9">
        <v>19.566478824305996</v>
      </c>
      <c r="K33" s="9">
        <v>19.422335518841479</v>
      </c>
      <c r="L33" s="22">
        <v>20.202400995374784</v>
      </c>
      <c r="M33" s="22">
        <v>18.611218824306</v>
      </c>
      <c r="N33" s="22">
        <v>14.159032524600843</v>
      </c>
      <c r="O33" s="24"/>
      <c r="P33" s="21"/>
      <c r="R33" s="39">
        <v>35</v>
      </c>
      <c r="S33" s="39"/>
      <c r="T33" s="39"/>
      <c r="U33" s="39"/>
      <c r="V33" s="39"/>
      <c r="W33" s="39"/>
      <c r="X33" s="39"/>
      <c r="Y33" s="39"/>
      <c r="Z33" s="39"/>
      <c r="AA33" s="39">
        <v>4</v>
      </c>
      <c r="AB33" s="39">
        <v>4</v>
      </c>
      <c r="AC33" s="39">
        <v>4</v>
      </c>
      <c r="AD33" s="39">
        <v>4</v>
      </c>
    </row>
    <row r="34" spans="2:30" x14ac:dyDescent="0.25">
      <c r="B34" s="37">
        <v>30</v>
      </c>
      <c r="C34" s="21"/>
      <c r="D34" s="9">
        <v>18.184711161335251</v>
      </c>
      <c r="E34" s="9">
        <v>17.112184813487001</v>
      </c>
      <c r="F34" s="9">
        <v>18.700673335109574</v>
      </c>
      <c r="G34" s="9">
        <v>19.442289626537097</v>
      </c>
      <c r="H34" s="9">
        <v>13.468137534457325</v>
      </c>
      <c r="I34" s="24"/>
      <c r="J34" s="9">
        <v>20.241184990661381</v>
      </c>
      <c r="K34" s="9">
        <v>20.092071226387738</v>
      </c>
      <c r="L34" s="22">
        <v>20.89903551245667</v>
      </c>
      <c r="M34" s="22">
        <v>19.252984990661382</v>
      </c>
      <c r="N34" s="22">
        <v>14.647275025449146</v>
      </c>
      <c r="O34" s="24"/>
      <c r="P34" s="21"/>
      <c r="R34" s="39">
        <v>50</v>
      </c>
      <c r="S34" s="39"/>
      <c r="T34" s="39"/>
      <c r="U34" s="39"/>
      <c r="V34" s="39"/>
      <c r="W34" s="39"/>
      <c r="X34" s="39"/>
      <c r="Y34" s="39"/>
      <c r="Z34" s="39"/>
      <c r="AA34" s="39">
        <v>4</v>
      </c>
      <c r="AB34" s="39">
        <v>4</v>
      </c>
      <c r="AC34" s="39">
        <v>4</v>
      </c>
      <c r="AD34" s="39">
        <v>4</v>
      </c>
    </row>
    <row r="35" spans="2:30" ht="15.75" thickBot="1" x14ac:dyDescent="0.3">
      <c r="B35" s="37">
        <v>31</v>
      </c>
      <c r="C35" s="21"/>
      <c r="D35" s="9">
        <v>18.797119487950255</v>
      </c>
      <c r="E35" s="9">
        <v>17.687374220382065</v>
      </c>
      <c r="F35" s="9">
        <v>19.328829139832905</v>
      </c>
      <c r="G35" s="9">
        <v>20.095164364374604</v>
      </c>
      <c r="H35" s="9">
        <v>13.921886425600698</v>
      </c>
      <c r="I35" s="24"/>
      <c r="J35" s="9">
        <v>20.91589115701677</v>
      </c>
      <c r="K35" s="9">
        <v>20.761806933934004</v>
      </c>
      <c r="L35" s="22">
        <v>21.59567002953856</v>
      </c>
      <c r="M35" s="22">
        <v>19.894751157016767</v>
      </c>
      <c r="N35" s="22">
        <v>15.135517526297448</v>
      </c>
      <c r="O35" s="24"/>
      <c r="P35" s="21"/>
      <c r="R35" s="39">
        <v>75</v>
      </c>
      <c r="S35" s="39"/>
      <c r="T35" s="39"/>
      <c r="U35" s="39"/>
      <c r="V35" s="39"/>
      <c r="W35" s="39"/>
      <c r="X35" s="39"/>
      <c r="Y35" s="39"/>
      <c r="Z35" s="39">
        <v>5</v>
      </c>
      <c r="AA35" s="39">
        <v>4</v>
      </c>
      <c r="AB35" s="39">
        <v>4</v>
      </c>
      <c r="AC35" s="39">
        <v>4</v>
      </c>
      <c r="AD35" s="39">
        <v>4</v>
      </c>
    </row>
    <row r="36" spans="2:30" ht="15.75" thickBot="1" x14ac:dyDescent="0.3">
      <c r="B36" s="37">
        <v>32</v>
      </c>
      <c r="C36" s="21"/>
      <c r="D36" s="9">
        <v>19.393658825586968</v>
      </c>
      <c r="E36" s="9">
        <v>18.25035454899858</v>
      </c>
      <c r="F36" s="9">
        <v>19.944774706688701</v>
      </c>
      <c r="G36" s="9">
        <v>20.735830460399249</v>
      </c>
      <c r="H36" s="9">
        <v>14.363428594348017</v>
      </c>
      <c r="I36" s="24"/>
      <c r="J36" s="9">
        <v>21.590597323372158</v>
      </c>
      <c r="K36" s="9">
        <v>21.431542641480256</v>
      </c>
      <c r="L36" s="22">
        <v>22.292304546620443</v>
      </c>
      <c r="M36" s="22">
        <v>20.536517323372156</v>
      </c>
      <c r="N36" s="22">
        <v>15.623760027145758</v>
      </c>
      <c r="O36" s="24"/>
      <c r="P36" s="21"/>
      <c r="R36" s="1" t="s">
        <v>48</v>
      </c>
      <c r="S36" s="41"/>
      <c r="T36" s="41"/>
      <c r="U36" s="41"/>
      <c r="V36" s="41"/>
    </row>
    <row r="37" spans="2:30" x14ac:dyDescent="0.25">
      <c r="B37" s="37">
        <v>33</v>
      </c>
      <c r="C37" s="21"/>
      <c r="D37" s="9">
        <v>20.006343090911383</v>
      </c>
      <c r="E37" s="9">
        <v>18.825756882712859</v>
      </c>
      <c r="F37" s="9">
        <v>20.57314482264854</v>
      </c>
      <c r="G37" s="9">
        <v>21.388918329780722</v>
      </c>
      <c r="H37" s="9">
        <v>14.817389687890209</v>
      </c>
      <c r="I37" s="24"/>
      <c r="J37" s="9">
        <v>22.265303489727533</v>
      </c>
      <c r="K37" s="9">
        <v>22.101278349026511</v>
      </c>
      <c r="L37" s="22">
        <v>22.988939063702333</v>
      </c>
      <c r="M37" s="22">
        <v>21.178283489727527</v>
      </c>
      <c r="N37" s="22">
        <v>16.112002527994061</v>
      </c>
      <c r="O37" s="24"/>
      <c r="P37" s="21"/>
      <c r="R37" s="39">
        <v>10</v>
      </c>
      <c r="S37" s="40"/>
      <c r="T37" s="40"/>
      <c r="U37" s="40"/>
      <c r="V37" s="40"/>
      <c r="W37" s="40"/>
      <c r="X37" s="40"/>
      <c r="Y37" s="40"/>
      <c r="Z37" s="40">
        <v>4</v>
      </c>
      <c r="AA37" s="40">
        <v>4</v>
      </c>
      <c r="AB37" s="40">
        <v>4</v>
      </c>
      <c r="AC37" s="40">
        <v>4</v>
      </c>
      <c r="AD37" s="40">
        <v>4</v>
      </c>
    </row>
    <row r="38" spans="2:30" x14ac:dyDescent="0.25">
      <c r="B38" s="37">
        <v>34</v>
      </c>
      <c r="D38" s="9">
        <v>20.595842916071735</v>
      </c>
      <c r="E38" s="9">
        <v>19.383321476924866</v>
      </c>
      <c r="F38" s="9">
        <v>21.183674961184902</v>
      </c>
      <c r="G38" s="9">
        <v>22.024169066879601</v>
      </c>
      <c r="H38" s="9">
        <v>15.253516912128442</v>
      </c>
      <c r="I38" s="24"/>
      <c r="J38" s="9">
        <v>22.940009656082907</v>
      </c>
      <c r="K38" s="9">
        <v>22.771014056572778</v>
      </c>
      <c r="L38" s="22">
        <v>23.68557358078424</v>
      </c>
      <c r="M38" s="22">
        <v>21.820049656082897</v>
      </c>
      <c r="N38" s="22">
        <v>16.600245028842366</v>
      </c>
      <c r="O38" s="24"/>
      <c r="R38" s="39">
        <v>25</v>
      </c>
      <c r="S38" s="39"/>
      <c r="T38" s="39"/>
      <c r="U38" s="39"/>
      <c r="V38" s="39"/>
      <c r="W38" s="39"/>
      <c r="X38" s="39"/>
      <c r="Y38" s="39">
        <v>4</v>
      </c>
      <c r="Z38" s="39">
        <v>4</v>
      </c>
      <c r="AA38" s="39">
        <v>4</v>
      </c>
      <c r="AB38" s="39">
        <v>4</v>
      </c>
      <c r="AC38" s="39">
        <v>4</v>
      </c>
      <c r="AD38" s="39">
        <v>4</v>
      </c>
    </row>
    <row r="39" spans="2:30" x14ac:dyDescent="0.25">
      <c r="B39" s="37">
        <v>35</v>
      </c>
      <c r="D39" s="9">
        <v>21.21870263301744</v>
      </c>
      <c r="E39" s="9">
        <v>19.966550701096008</v>
      </c>
      <c r="F39" s="9">
        <v>21.819872493162006</v>
      </c>
      <c r="G39" s="9">
        <v>22.685084144097267</v>
      </c>
      <c r="H39" s="9">
        <v>15.71530531064391</v>
      </c>
      <c r="I39" s="24"/>
      <c r="J39" s="9">
        <v>23.614715822438274</v>
      </c>
      <c r="K39" s="9">
        <v>23.440749764119026</v>
      </c>
      <c r="L39" s="22">
        <v>24.382208097866112</v>
      </c>
      <c r="M39" s="22">
        <v>22.461815822438279</v>
      </c>
      <c r="N39" s="22">
        <v>17.088487529690671</v>
      </c>
      <c r="O39" s="24"/>
      <c r="R39" s="39">
        <v>35</v>
      </c>
      <c r="S39" s="39"/>
      <c r="T39" s="39"/>
      <c r="U39" s="39"/>
      <c r="V39" s="39"/>
      <c r="W39" s="39"/>
      <c r="X39" s="39">
        <v>7</v>
      </c>
      <c r="Y39" s="39">
        <v>4</v>
      </c>
      <c r="Z39" s="39">
        <v>4</v>
      </c>
      <c r="AA39" s="39">
        <v>4</v>
      </c>
      <c r="AB39" s="39">
        <v>4</v>
      </c>
      <c r="AC39" s="39">
        <v>4</v>
      </c>
      <c r="AD39" s="39">
        <v>4</v>
      </c>
    </row>
    <row r="40" spans="2:30" x14ac:dyDescent="0.25">
      <c r="B40" s="37">
        <v>36</v>
      </c>
      <c r="D40" s="9">
        <v>21.800985413560372</v>
      </c>
      <c r="E40" s="9">
        <v>20.51856020887168</v>
      </c>
      <c r="F40" s="9">
        <v>22.424845698460913</v>
      </c>
      <c r="G40" s="9">
        <v>23.314780515524902</v>
      </c>
      <c r="H40" s="9">
        <v>16.145881274258858</v>
      </c>
      <c r="I40" s="24"/>
      <c r="J40" s="9">
        <v>24.289421988793656</v>
      </c>
      <c r="K40" s="9">
        <v>24.110485471665285</v>
      </c>
      <c r="L40" s="22">
        <v>25.078842614947995</v>
      </c>
      <c r="M40" s="22">
        <v>23.10358198879366</v>
      </c>
      <c r="N40" s="22">
        <v>17.576730030538975</v>
      </c>
      <c r="O40" s="24"/>
      <c r="R40" s="39">
        <v>50</v>
      </c>
      <c r="S40" s="39"/>
      <c r="T40" s="39"/>
      <c r="U40" s="39"/>
      <c r="V40" s="39"/>
      <c r="W40" s="39"/>
      <c r="X40" s="39">
        <v>4</v>
      </c>
      <c r="Y40" s="39">
        <v>4</v>
      </c>
      <c r="Z40" s="39">
        <v>4</v>
      </c>
      <c r="AA40" s="39">
        <v>4</v>
      </c>
      <c r="AB40" s="39">
        <v>4</v>
      </c>
      <c r="AC40" s="39">
        <v>4</v>
      </c>
      <c r="AD40" s="39">
        <v>4</v>
      </c>
    </row>
    <row r="41" spans="2:30" x14ac:dyDescent="0.25">
      <c r="B41" s="37">
        <v>37</v>
      </c>
      <c r="D41" s="9">
        <v>22.409456403355083</v>
      </c>
      <c r="E41" s="9">
        <v>21.090723776152156</v>
      </c>
      <c r="F41" s="9">
        <v>23.049980250486829</v>
      </c>
      <c r="G41" s="9">
        <v>23.964629837044139</v>
      </c>
      <c r="H41" s="9">
        <v>16.596601191924364</v>
      </c>
      <c r="I41" s="24"/>
      <c r="J41" s="9">
        <v>24.964128155149044</v>
      </c>
      <c r="K41" s="9">
        <v>24.780221179211544</v>
      </c>
      <c r="L41" s="22">
        <v>25.775477132029895</v>
      </c>
      <c r="M41" s="22">
        <v>23.745348155149042</v>
      </c>
      <c r="N41" s="22">
        <v>18.064972531387276</v>
      </c>
      <c r="O41" s="24"/>
      <c r="R41" s="39">
        <v>75</v>
      </c>
      <c r="S41" s="39"/>
      <c r="T41" s="39"/>
      <c r="U41" s="39"/>
      <c r="V41" s="39"/>
      <c r="W41" s="39"/>
      <c r="X41" s="39">
        <v>4</v>
      </c>
      <c r="Y41" s="39">
        <v>4</v>
      </c>
      <c r="Z41" s="39">
        <v>4</v>
      </c>
      <c r="AA41" s="39">
        <v>4</v>
      </c>
      <c r="AB41" s="39">
        <v>4</v>
      </c>
      <c r="AC41" s="39">
        <v>4</v>
      </c>
      <c r="AD41" s="39">
        <v>4</v>
      </c>
    </row>
    <row r="42" spans="2:30" x14ac:dyDescent="0.25">
      <c r="B42" s="37">
        <v>38</v>
      </c>
      <c r="D42" s="9">
        <v>23.026031918458955</v>
      </c>
      <c r="E42" s="9">
        <v>21.669114612366695</v>
      </c>
      <c r="F42" s="9">
        <v>23.681337212367616</v>
      </c>
      <c r="G42" s="9">
        <v>24.620707466881129</v>
      </c>
      <c r="H42" s="9">
        <v>17.05355597885606</v>
      </c>
      <c r="I42" s="24"/>
      <c r="J42" s="9">
        <v>25.638834321504419</v>
      </c>
      <c r="K42" s="9">
        <v>25.449956886757807</v>
      </c>
      <c r="L42" s="22">
        <v>26.472111649111785</v>
      </c>
      <c r="M42" s="22">
        <v>24.387114321504416</v>
      </c>
      <c r="N42" s="22">
        <v>18.553215032235581</v>
      </c>
      <c r="O42" s="24"/>
    </row>
    <row r="43" spans="2:30" x14ac:dyDescent="0.25">
      <c r="B43" s="37">
        <v>39</v>
      </c>
      <c r="D43" s="9">
        <v>23.633569927642856</v>
      </c>
      <c r="E43" s="9">
        <v>22.240556505065857</v>
      </c>
      <c r="F43" s="9">
        <v>24.3057477911929</v>
      </c>
      <c r="G43" s="9">
        <v>25.269835868521721</v>
      </c>
      <c r="H43" s="9">
        <v>17.503558574046117</v>
      </c>
      <c r="I43" s="24"/>
      <c r="J43" s="9">
        <v>26.313540487859797</v>
      </c>
      <c r="K43" s="9">
        <v>26.119692594304055</v>
      </c>
      <c r="L43" s="22">
        <v>27.168746166193671</v>
      </c>
      <c r="M43" s="22">
        <v>25.028880487859798</v>
      </c>
      <c r="N43" s="22">
        <v>19.041457533083889</v>
      </c>
      <c r="O43" s="24"/>
    </row>
    <row r="44" spans="2:30" x14ac:dyDescent="0.25">
      <c r="B44" s="37">
        <v>40</v>
      </c>
      <c r="D44" s="9">
        <v>24.233215714495383</v>
      </c>
      <c r="E44" s="9">
        <v>22.805924209767785</v>
      </c>
      <c r="F44" s="9">
        <v>24.924082081333538</v>
      </c>
      <c r="G44" s="9">
        <v>25.912890618437505</v>
      </c>
      <c r="H44" s="9">
        <v>17.947490517118464</v>
      </c>
      <c r="I44" s="24"/>
      <c r="J44" s="9">
        <v>26.988246654215175</v>
      </c>
      <c r="K44" s="9">
        <v>26.789428301850318</v>
      </c>
      <c r="L44" s="22">
        <v>27.865380683275561</v>
      </c>
      <c r="M44" s="22">
        <v>25.670646654215172</v>
      </c>
      <c r="N44" s="22">
        <v>19.52970003393219</v>
      </c>
      <c r="O44" s="24"/>
    </row>
    <row r="45" spans="2:30" x14ac:dyDescent="0.25">
      <c r="B45" s="37">
        <v>41</v>
      </c>
      <c r="D45" s="9">
        <v>24.818615248204498</v>
      </c>
      <c r="E45" s="9">
        <v>23.36033183680043</v>
      </c>
      <c r="F45" s="9">
        <v>25.5314555433783</v>
      </c>
      <c r="G45" s="9">
        <v>26.54498558116267</v>
      </c>
      <c r="H45" s="9">
        <v>18.380463930203465</v>
      </c>
      <c r="I45" s="24"/>
      <c r="J45" s="9">
        <v>27.66295282057056</v>
      </c>
      <c r="K45" s="9">
        <v>27.459164009396574</v>
      </c>
      <c r="L45" s="22">
        <v>28.562015200357443</v>
      </c>
      <c r="M45" s="22">
        <v>26.312412820570557</v>
      </c>
      <c r="N45" s="22">
        <v>20.017942534780495</v>
      </c>
      <c r="O45" s="24"/>
    </row>
    <row r="46" spans="2:30" x14ac:dyDescent="0.25">
      <c r="B46" s="37">
        <v>42</v>
      </c>
      <c r="D46" s="9">
        <v>25.44418577276226</v>
      </c>
      <c r="E46" s="9">
        <v>23.945649084242124</v>
      </c>
      <c r="F46" s="9">
        <v>26.169745531705722</v>
      </c>
      <c r="G46" s="9">
        <v>27.207989089897161</v>
      </c>
      <c r="H46" s="9">
        <v>18.844337320775324</v>
      </c>
      <c r="I46" s="24"/>
      <c r="J46" s="9">
        <v>28.337658986925934</v>
      </c>
      <c r="K46" s="9">
        <v>28.128899716942822</v>
      </c>
      <c r="L46" s="22">
        <v>29.258649717439337</v>
      </c>
      <c r="M46" s="22">
        <v>26.954178986925932</v>
      </c>
      <c r="N46" s="22">
        <v>20.506185035628803</v>
      </c>
      <c r="O46" s="24"/>
    </row>
    <row r="47" spans="2:30" x14ac:dyDescent="0.25">
      <c r="B47" s="37">
        <v>43</v>
      </c>
      <c r="D47" s="9">
        <v>26.051329152556757</v>
      </c>
      <c r="E47" s="9">
        <v>24.516786091821039</v>
      </c>
      <c r="F47" s="9">
        <v>26.793851455844553</v>
      </c>
      <c r="G47" s="9">
        <v>27.856813183819675</v>
      </c>
      <c r="H47" s="9">
        <v>19.294036473464729</v>
      </c>
      <c r="I47" s="24"/>
      <c r="J47" s="9">
        <v>29.012365153281316</v>
      </c>
      <c r="K47" s="9">
        <v>28.798635424489088</v>
      </c>
      <c r="L47" s="22">
        <v>29.955284234521219</v>
      </c>
      <c r="M47" s="22">
        <v>27.595945153281313</v>
      </c>
      <c r="N47" s="22">
        <v>20.994427536477108</v>
      </c>
      <c r="O47" s="24"/>
    </row>
    <row r="48" spans="2:30" x14ac:dyDescent="0.25">
      <c r="B48" s="37">
        <v>44</v>
      </c>
      <c r="D48" s="9">
        <v>26.6486975657171</v>
      </c>
      <c r="E48" s="9">
        <v>25.080401391096938</v>
      </c>
      <c r="F48" s="9">
        <v>27.410434082462196</v>
      </c>
      <c r="G48" s="9">
        <v>28.498115992637764</v>
      </c>
      <c r="H48" s="9">
        <v>19.736216643163093</v>
      </c>
      <c r="I48" s="24"/>
      <c r="J48" s="9">
        <v>29.687071319636694</v>
      </c>
      <c r="K48" s="9">
        <v>29.46837113203534</v>
      </c>
      <c r="L48" s="22">
        <v>30.651918751603116</v>
      </c>
      <c r="M48" s="22">
        <v>28.237711319636691</v>
      </c>
      <c r="N48" s="22">
        <v>21.482670037325413</v>
      </c>
      <c r="O48" s="24"/>
    </row>
    <row r="49" spans="2:15" x14ac:dyDescent="0.25">
      <c r="B49" s="37">
        <v>45</v>
      </c>
      <c r="D49" s="9">
        <v>27.253548721525611</v>
      </c>
      <c r="E49" s="9">
        <v>25.649775443775059</v>
      </c>
      <c r="F49" s="9">
        <v>28.032777817643549</v>
      </c>
      <c r="G49" s="9">
        <v>29.145177273059694</v>
      </c>
      <c r="H49" s="9">
        <v>20.184152521102913</v>
      </c>
      <c r="I49" s="24"/>
      <c r="J49" s="9">
        <v>30.361777485992075</v>
      </c>
      <c r="K49" s="9">
        <v>30.138106839581603</v>
      </c>
      <c r="L49" s="22">
        <v>31.348553268685009</v>
      </c>
      <c r="M49" s="22">
        <v>28.879477485992073</v>
      </c>
      <c r="N49" s="22">
        <v>21.970912538173714</v>
      </c>
      <c r="O49" s="24"/>
    </row>
    <row r="50" spans="2:15" x14ac:dyDescent="0.25">
      <c r="B50" s="37">
        <v>46</v>
      </c>
      <c r="D50" s="9">
        <v>27.862350291886361</v>
      </c>
      <c r="E50" s="9">
        <v>26.222189343018357</v>
      </c>
      <c r="F50" s="9">
        <v>28.658162454207083</v>
      </c>
      <c r="G50" s="9">
        <v>29.795278344564906</v>
      </c>
      <c r="H50" s="9">
        <v>20.635127085249803</v>
      </c>
      <c r="I50" s="24"/>
      <c r="J50" s="9">
        <v>31.036483652347453</v>
      </c>
      <c r="K50" s="9">
        <v>30.807842547127873</v>
      </c>
      <c r="L50" s="22">
        <v>32.045187785766878</v>
      </c>
      <c r="M50" s="22">
        <v>29.521243652347454</v>
      </c>
      <c r="N50" s="22">
        <v>22.459155039022015</v>
      </c>
      <c r="O50" s="24"/>
    </row>
    <row r="51" spans="2:15" x14ac:dyDescent="0.25">
      <c r="B51" s="37">
        <v>47</v>
      </c>
      <c r="D51" s="9">
        <v>28.469033237316953</v>
      </c>
      <c r="E51" s="9">
        <v>26.792971838068866</v>
      </c>
      <c r="F51" s="9">
        <v>29.281914675141891</v>
      </c>
      <c r="G51" s="9">
        <v>30.443748318921298</v>
      </c>
      <c r="H51" s="9">
        <v>21.084472088172056</v>
      </c>
      <c r="I51" s="24"/>
      <c r="J51" s="9">
        <v>31.711189818702845</v>
      </c>
      <c r="K51" s="9">
        <v>31.477578254674121</v>
      </c>
      <c r="L51" s="22">
        <v>32.741822302848782</v>
      </c>
      <c r="M51" s="22">
        <v>30.163009818702839</v>
      </c>
      <c r="N51" s="22">
        <v>22.947397539870323</v>
      </c>
      <c r="O51" s="24"/>
    </row>
    <row r="52" spans="2:15" x14ac:dyDescent="0.25">
      <c r="B52" s="37">
        <v>48</v>
      </c>
      <c r="D52" s="9">
        <v>29.074773826371111</v>
      </c>
      <c r="E52" s="9">
        <v>27.363026334835826</v>
      </c>
      <c r="F52" s="9">
        <v>29.904936822140908</v>
      </c>
      <c r="G52" s="9">
        <v>31.091490786908142</v>
      </c>
      <c r="H52" s="9">
        <v>21.533092477315424</v>
      </c>
      <c r="I52" s="24"/>
      <c r="J52" s="9">
        <v>32.385895985058205</v>
      </c>
      <c r="K52" s="9">
        <v>32.147313962220373</v>
      </c>
      <c r="L52" s="22">
        <v>33.438456819930664</v>
      </c>
      <c r="M52" s="22">
        <v>30.804775985058207</v>
      </c>
      <c r="N52" s="22">
        <v>23.435640040718631</v>
      </c>
      <c r="O52" s="24"/>
    </row>
    <row r="53" spans="2:15" x14ac:dyDescent="0.25">
      <c r="B53" s="37">
        <v>49</v>
      </c>
      <c r="D53" s="9">
        <v>29.673344105648628</v>
      </c>
      <c r="E53" s="9">
        <v>27.927567873279198</v>
      </c>
      <c r="F53" s="9">
        <v>30.522448233939183</v>
      </c>
      <c r="G53" s="9">
        <v>31.733720021521709</v>
      </c>
      <c r="H53" s="9">
        <v>21.976197007659458</v>
      </c>
      <c r="I53" s="24"/>
      <c r="J53" s="9">
        <v>33.060602151413583</v>
      </c>
      <c r="K53" s="9">
        <v>32.817049669766632</v>
      </c>
      <c r="L53" s="22">
        <v>34.135091337012554</v>
      </c>
      <c r="M53" s="22">
        <v>31.446542151413585</v>
      </c>
      <c r="N53" s="22">
        <v>23.923882541566936</v>
      </c>
      <c r="O53" s="24"/>
    </row>
    <row r="54" spans="2:15" x14ac:dyDescent="0.25">
      <c r="B54" s="37">
        <v>50</v>
      </c>
      <c r="D54" s="9">
        <v>30.277098594564034</v>
      </c>
      <c r="E54" s="9">
        <v>28.496094088767421</v>
      </c>
      <c r="F54" s="9">
        <v>31.143942181840288</v>
      </c>
      <c r="G54" s="9">
        <v>32.379934429197974</v>
      </c>
      <c r="H54" s="9">
        <v>22.423289673302364</v>
      </c>
      <c r="I54" s="24"/>
      <c r="J54" s="9">
        <v>33.735308317768968</v>
      </c>
      <c r="K54" s="9">
        <v>33.486785377312891</v>
      </c>
      <c r="L54" s="22">
        <v>34.831725854094458</v>
      </c>
      <c r="M54" s="22">
        <v>32.088308317768963</v>
      </c>
      <c r="N54" s="22">
        <v>24.412125042415251</v>
      </c>
      <c r="O54" s="24"/>
    </row>
    <row r="55" spans="2:15" x14ac:dyDescent="0.25">
      <c r="B55" s="37">
        <v>51</v>
      </c>
      <c r="D55" s="9">
        <v>8.6970731155386058</v>
      </c>
      <c r="E55" s="9">
        <v>7.880423661351001</v>
      </c>
      <c r="F55" s="9">
        <v>8.2185239840055377</v>
      </c>
      <c r="G55" s="9">
        <v>8.4281891304696792</v>
      </c>
      <c r="H55" s="9">
        <v>6.4647135976685561</v>
      </c>
      <c r="I55" s="24"/>
      <c r="J55" s="9">
        <v>7.6990430833622723</v>
      </c>
      <c r="K55" s="9">
        <v>7.6990430833622723</v>
      </c>
      <c r="L55" s="22">
        <v>7.5887751868715068</v>
      </c>
      <c r="M55" s="22">
        <v>7.8093768026611761</v>
      </c>
      <c r="N55" s="22">
        <v>5.5832547975397011</v>
      </c>
      <c r="O55" s="24"/>
    </row>
    <row r="56" spans="2:15" x14ac:dyDescent="0.25">
      <c r="B56" s="37">
        <v>52</v>
      </c>
      <c r="D56" s="9">
        <v>8.8614227838349251</v>
      </c>
      <c r="E56" s="9">
        <v>8.0301780183136557</v>
      </c>
      <c r="F56" s="9">
        <v>8.3749140945118672</v>
      </c>
      <c r="G56" s="9">
        <v>8.5886894868337418</v>
      </c>
      <c r="H56" s="9">
        <v>6.5867187471841921</v>
      </c>
      <c r="I56" s="24"/>
      <c r="J56" s="9">
        <v>7.8500047124478085</v>
      </c>
      <c r="K56" s="9">
        <v>7.8500047124478085</v>
      </c>
      <c r="L56" s="22">
        <v>7.7375747003395752</v>
      </c>
      <c r="M56" s="22">
        <v>7.9625018380074772</v>
      </c>
      <c r="N56" s="22">
        <v>5.692730381805184</v>
      </c>
      <c r="O56" s="24"/>
    </row>
    <row r="57" spans="2:15" x14ac:dyDescent="0.25">
      <c r="B57" s="37">
        <v>53</v>
      </c>
      <c r="D57" s="9">
        <v>9.0291762113712188</v>
      </c>
      <c r="E57" s="9">
        <v>8.1825486900554605</v>
      </c>
      <c r="F57" s="9">
        <v>8.5339191423776821</v>
      </c>
      <c r="G57" s="9">
        <v>8.7518064460056202</v>
      </c>
      <c r="H57" s="9">
        <v>6.711342346956366</v>
      </c>
      <c r="I57" s="24"/>
      <c r="J57" s="9">
        <v>8.0009663415333439</v>
      </c>
      <c r="K57" s="9">
        <v>8.0009663415333439</v>
      </c>
      <c r="L57" s="22">
        <v>7.8863742138076445</v>
      </c>
      <c r="M57" s="22">
        <v>8.1156268733537722</v>
      </c>
      <c r="N57" s="22">
        <v>5.8022059660706677</v>
      </c>
      <c r="O57" s="24"/>
    </row>
    <row r="58" spans="2:15" x14ac:dyDescent="0.25">
      <c r="B58" s="37">
        <v>54</v>
      </c>
      <c r="D58" s="9">
        <v>9.2089422850348104</v>
      </c>
      <c r="E58" s="9">
        <v>8.3441654838623389</v>
      </c>
      <c r="F58" s="9">
        <v>8.702174591317112</v>
      </c>
      <c r="G58" s="9">
        <v>8.9241688099060958</v>
      </c>
      <c r="H58" s="9">
        <v>6.8452059453480363</v>
      </c>
      <c r="I58" s="24"/>
      <c r="J58" s="9">
        <v>8.1519279706188748</v>
      </c>
      <c r="K58" s="9">
        <v>8.1519279706188748</v>
      </c>
      <c r="L58" s="22">
        <v>8.0351737272757138</v>
      </c>
      <c r="M58" s="22">
        <v>8.2687519087000716</v>
      </c>
      <c r="N58" s="22">
        <v>5.9116815503361506</v>
      </c>
      <c r="O58" s="24"/>
    </row>
    <row r="59" spans="2:15" x14ac:dyDescent="0.25">
      <c r="B59" s="37">
        <v>55</v>
      </c>
      <c r="D59" s="9">
        <v>9.3757455896356081</v>
      </c>
      <c r="E59" s="9">
        <v>8.4958055615659429</v>
      </c>
      <c r="F59" s="9">
        <v>8.8604494106157645</v>
      </c>
      <c r="G59" s="9">
        <v>9.0865551935424111</v>
      </c>
      <c r="H59" s="9">
        <v>6.9690986575841016</v>
      </c>
      <c r="I59" s="24"/>
      <c r="J59" s="9">
        <v>8.3028895997044092</v>
      </c>
      <c r="K59" s="9">
        <v>8.3028895997044092</v>
      </c>
      <c r="L59" s="22">
        <v>8.1839732407437804</v>
      </c>
      <c r="M59" s="22">
        <v>8.4218769440463674</v>
      </c>
      <c r="N59" s="22">
        <v>6.0211571346016353</v>
      </c>
      <c r="O59" s="24"/>
    </row>
    <row r="60" spans="2:15" x14ac:dyDescent="0.25">
      <c r="B60" s="37">
        <v>56</v>
      </c>
      <c r="D60" s="9">
        <v>9.5411350107613266</v>
      </c>
      <c r="E60" s="9">
        <v>8.6463606627877603</v>
      </c>
      <c r="F60" s="9">
        <v>9.0176412910769983</v>
      </c>
      <c r="G60" s="9">
        <v>9.2478562789561565</v>
      </c>
      <c r="H60" s="9">
        <v>7.0919035344962706</v>
      </c>
      <c r="I60" s="24"/>
      <c r="J60" s="9">
        <v>8.4538512287899437</v>
      </c>
      <c r="K60" s="9">
        <v>8.4538512287899437</v>
      </c>
      <c r="L60" s="22">
        <v>8.332772754211847</v>
      </c>
      <c r="M60" s="22">
        <v>8.5750019793926651</v>
      </c>
      <c r="N60" s="22">
        <v>6.1306327188671199</v>
      </c>
      <c r="O60" s="24"/>
    </row>
    <row r="61" spans="2:15" x14ac:dyDescent="0.25">
      <c r="B61" s="37">
        <v>57</v>
      </c>
      <c r="D61" s="9">
        <v>9.720858447234594</v>
      </c>
      <c r="E61" s="9">
        <v>8.8079418711934547</v>
      </c>
      <c r="F61" s="9">
        <v>9.1858593117692795</v>
      </c>
      <c r="G61" s="9">
        <v>9.420183504600951</v>
      </c>
      <c r="H61" s="9">
        <v>7.2257345823193138</v>
      </c>
      <c r="I61" s="24"/>
      <c r="J61" s="9">
        <v>8.6048128578754817</v>
      </c>
      <c r="K61" s="9">
        <v>8.6048128578754817</v>
      </c>
      <c r="L61" s="22">
        <v>8.4815722676799208</v>
      </c>
      <c r="M61" s="22">
        <v>8.7281270147389645</v>
      </c>
      <c r="N61" s="22">
        <v>6.2401083031326054</v>
      </c>
      <c r="O61" s="24"/>
    </row>
    <row r="62" spans="2:15" x14ac:dyDescent="0.25">
      <c r="B62" s="37">
        <v>58</v>
      </c>
      <c r="D62" s="9">
        <v>9.8824633763220451</v>
      </c>
      <c r="E62" s="9">
        <v>8.9555856302869543</v>
      </c>
      <c r="F62" s="9">
        <v>9.3401398563955365</v>
      </c>
      <c r="G62" s="9">
        <v>9.5785733235734032</v>
      </c>
      <c r="H62" s="9">
        <v>7.3456283288908883</v>
      </c>
      <c r="I62" s="24"/>
      <c r="J62" s="9">
        <v>8.7557744869610179</v>
      </c>
      <c r="K62" s="9">
        <v>8.7557744869610179</v>
      </c>
      <c r="L62" s="22">
        <v>8.6303717811479874</v>
      </c>
      <c r="M62" s="22">
        <v>8.8812520500852639</v>
      </c>
      <c r="N62" s="22">
        <v>6.3495838873980874</v>
      </c>
      <c r="O62" s="24"/>
    </row>
    <row r="63" spans="2:15" x14ac:dyDescent="0.25">
      <c r="B63" s="37">
        <v>59</v>
      </c>
      <c r="D63" s="9">
        <v>10.055014816369834</v>
      </c>
      <c r="E63" s="9">
        <v>9.1116482258180529</v>
      </c>
      <c r="F63" s="9">
        <v>9.5028381490978191</v>
      </c>
      <c r="G63" s="9">
        <v>9.7453822091018125</v>
      </c>
      <c r="H63" s="9">
        <v>7.4739426065275207</v>
      </c>
      <c r="I63" s="24"/>
      <c r="J63" s="9">
        <v>8.906736116046547</v>
      </c>
      <c r="K63" s="9">
        <v>8.906736116046547</v>
      </c>
      <c r="L63" s="22">
        <v>8.7791712946160505</v>
      </c>
      <c r="M63" s="22">
        <v>9.0343770854315526</v>
      </c>
      <c r="N63" s="22">
        <v>6.4590594716635739</v>
      </c>
      <c r="O63" s="24"/>
    </row>
    <row r="64" spans="2:15" x14ac:dyDescent="0.25">
      <c r="B64" s="37">
        <v>60</v>
      </c>
      <c r="D64" s="9">
        <v>10.21950535395754</v>
      </c>
      <c r="E64" s="9">
        <v>9.2615120482951401</v>
      </c>
      <c r="F64" s="9">
        <v>9.6593391725966509</v>
      </c>
      <c r="G64" s="9">
        <v>9.9059920905847516</v>
      </c>
      <c r="H64" s="9">
        <v>7.5960560197857383</v>
      </c>
      <c r="I64" s="24"/>
      <c r="J64" s="9">
        <v>9.0576977451320833</v>
      </c>
      <c r="K64" s="9">
        <v>9.0576977451320833</v>
      </c>
      <c r="L64" s="22">
        <v>8.9279708080841278</v>
      </c>
      <c r="M64" s="22">
        <v>9.1875021207778591</v>
      </c>
      <c r="N64" s="22">
        <v>6.5685350559290585</v>
      </c>
      <c r="O64" s="24"/>
    </row>
    <row r="65" spans="2:20" x14ac:dyDescent="0.25">
      <c r="B65" s="37">
        <v>61</v>
      </c>
      <c r="D65" s="9">
        <v>9.9638032970289512</v>
      </c>
      <c r="E65" s="9">
        <v>8.8640193164432368</v>
      </c>
      <c r="F65" s="9">
        <v>9.0539186045683095</v>
      </c>
      <c r="G65" s="9">
        <v>9.1247198695796019</v>
      </c>
      <c r="H65" s="9">
        <v>7.4401607491161119</v>
      </c>
      <c r="I65" s="24"/>
      <c r="J65" s="9">
        <v>9.2086593742176195</v>
      </c>
      <c r="K65" s="9">
        <v>9.2086593742176195</v>
      </c>
      <c r="L65" s="22">
        <v>9.0767703215521944</v>
      </c>
      <c r="M65" s="22">
        <v>9.340627156124155</v>
      </c>
      <c r="N65" s="22">
        <v>6.6780106401945414</v>
      </c>
      <c r="O65" s="24"/>
      <c r="Q65" s="29"/>
      <c r="R65" s="29"/>
      <c r="S65" s="29"/>
      <c r="T65" s="29"/>
    </row>
    <row r="66" spans="2:20" x14ac:dyDescent="0.25">
      <c r="B66" s="37">
        <v>62</v>
      </c>
      <c r="D66" s="9">
        <v>10.110102677648653</v>
      </c>
      <c r="E66" s="9">
        <v>8.9948030878767007</v>
      </c>
      <c r="F66" s="9">
        <v>9.1878612230068288</v>
      </c>
      <c r="G66" s="9">
        <v>9.2598275023553533</v>
      </c>
      <c r="H66" s="9">
        <v>7.5498261369441257</v>
      </c>
      <c r="I66" s="24"/>
      <c r="J66" s="9">
        <v>9.3596210033031539</v>
      </c>
      <c r="K66" s="9">
        <v>9.3596210033031539</v>
      </c>
      <c r="L66" s="22">
        <v>9.2255698350202664</v>
      </c>
      <c r="M66" s="22">
        <v>9.4937521914704508</v>
      </c>
      <c r="N66" s="22">
        <v>6.787486224460026</v>
      </c>
      <c r="O66" s="24"/>
      <c r="Q66" s="29"/>
      <c r="R66" s="29"/>
      <c r="S66" s="29"/>
      <c r="T66" s="29"/>
    </row>
    <row r="67" spans="2:20" x14ac:dyDescent="0.25">
      <c r="B67" s="37">
        <v>63</v>
      </c>
      <c r="D67" s="9">
        <v>10.256204082012328</v>
      </c>
      <c r="E67" s="9">
        <v>9.1253949180583422</v>
      </c>
      <c r="F67" s="9">
        <v>9.3215835640904139</v>
      </c>
      <c r="G67" s="9">
        <v>9.3947102999081462</v>
      </c>
      <c r="H67" s="9">
        <v>7.6593450123065114</v>
      </c>
      <c r="I67" s="24"/>
      <c r="J67" s="9">
        <v>9.5105826323886902</v>
      </c>
      <c r="K67" s="9">
        <v>9.5105826323886902</v>
      </c>
      <c r="L67" s="22">
        <v>9.3743693484883313</v>
      </c>
      <c r="M67" s="22">
        <v>9.6468772268167449</v>
      </c>
      <c r="N67" s="22">
        <v>6.8969618087255089</v>
      </c>
      <c r="O67" s="24"/>
      <c r="Q67" s="29"/>
      <c r="R67" s="29"/>
      <c r="S67" s="29"/>
      <c r="T67" s="29"/>
    </row>
    <row r="68" spans="2:20" x14ac:dyDescent="0.25">
      <c r="B68" s="37">
        <v>64</v>
      </c>
      <c r="D68" s="9">
        <v>10.403734010878427</v>
      </c>
      <c r="E68" s="9">
        <v>9.2573713348035582</v>
      </c>
      <c r="F68" s="9">
        <v>9.4568980997592309</v>
      </c>
      <c r="G68" s="9">
        <v>9.5312184631967583</v>
      </c>
      <c r="H68" s="9">
        <v>7.7699211595515365</v>
      </c>
      <c r="I68" s="24"/>
      <c r="J68" s="9">
        <v>9.6615442614742246</v>
      </c>
      <c r="K68" s="9">
        <v>9.6615442614742246</v>
      </c>
      <c r="L68" s="22">
        <v>9.5231688619564032</v>
      </c>
      <c r="M68" s="22">
        <v>9.8000022621630443</v>
      </c>
      <c r="N68" s="22">
        <v>7.0064373929909944</v>
      </c>
      <c r="O68" s="24"/>
      <c r="Q68" s="29"/>
      <c r="R68" s="29"/>
      <c r="S68" s="29"/>
      <c r="T68" s="29"/>
    </row>
    <row r="69" spans="2:20" x14ac:dyDescent="0.25">
      <c r="B69" s="37">
        <v>65</v>
      </c>
      <c r="D69" s="9">
        <v>10.549603288026244</v>
      </c>
      <c r="E69" s="9">
        <v>9.3877380717330183</v>
      </c>
      <c r="F69" s="9">
        <v>9.5903624220840893</v>
      </c>
      <c r="G69" s="9">
        <v>9.6658379244781454</v>
      </c>
      <c r="H69" s="9">
        <v>7.879268257779251</v>
      </c>
      <c r="I69" s="24"/>
      <c r="J69" s="9">
        <v>9.8125058905597591</v>
      </c>
      <c r="K69" s="9">
        <v>9.8125058905597591</v>
      </c>
      <c r="L69" s="22">
        <v>9.6719683754244663</v>
      </c>
      <c r="M69" s="22">
        <v>9.9531272975093472</v>
      </c>
      <c r="N69" s="22">
        <v>7.1159129772564809</v>
      </c>
      <c r="O69" s="24"/>
      <c r="Q69" s="29"/>
      <c r="R69" s="29"/>
      <c r="S69" s="29"/>
      <c r="T69" s="29"/>
    </row>
    <row r="70" spans="2:20" x14ac:dyDescent="0.25">
      <c r="B70" s="37">
        <v>66</v>
      </c>
      <c r="D70" s="9">
        <v>10.696584575007543</v>
      </c>
      <c r="E70" s="9">
        <v>9.5191826005864755</v>
      </c>
      <c r="F70" s="9">
        <v>9.7250662203933871</v>
      </c>
      <c r="G70" s="9">
        <v>9.801722689662741</v>
      </c>
      <c r="H70" s="9">
        <v>7.9894383730580865</v>
      </c>
      <c r="I70" s="24"/>
      <c r="J70" s="9">
        <v>9.96346751964529</v>
      </c>
      <c r="K70" s="9">
        <v>9.96346751964529</v>
      </c>
      <c r="L70" s="22">
        <v>9.8207678888925365</v>
      </c>
      <c r="M70" s="22">
        <v>10.106252332855643</v>
      </c>
      <c r="N70" s="22">
        <v>7.2253885615219637</v>
      </c>
      <c r="O70" s="24"/>
      <c r="Q70" s="29"/>
      <c r="R70" s="29"/>
      <c r="S70" s="29"/>
      <c r="T70" s="29"/>
    </row>
    <row r="71" spans="2:20" x14ac:dyDescent="0.25">
      <c r="B71" s="37">
        <v>67</v>
      </c>
      <c r="D71" s="9">
        <v>10.843351619940599</v>
      </c>
      <c r="E71" s="9">
        <v>9.6504194179134437</v>
      </c>
      <c r="F71" s="9">
        <v>9.8595315884443746</v>
      </c>
      <c r="G71" s="9">
        <v>9.9373640868986737</v>
      </c>
      <c r="H71" s="9">
        <v>8.0994499369239925</v>
      </c>
      <c r="I71" s="24"/>
      <c r="J71" s="9">
        <v>10.114429148730832</v>
      </c>
      <c r="K71" s="9">
        <v>10.114429148730832</v>
      </c>
      <c r="L71" s="22">
        <v>9.9695674023606067</v>
      </c>
      <c r="M71" s="22">
        <v>10.259377368201941</v>
      </c>
      <c r="N71" s="22">
        <v>7.3348641457874502</v>
      </c>
      <c r="O71" s="24"/>
      <c r="Q71" s="29"/>
      <c r="R71" s="29"/>
      <c r="S71" s="29"/>
      <c r="T71" s="29"/>
    </row>
    <row r="72" spans="2:20" x14ac:dyDescent="0.25">
      <c r="B72" s="37">
        <v>68</v>
      </c>
      <c r="D72" s="9">
        <v>10.989276800094276</v>
      </c>
      <c r="E72" s="9">
        <v>9.7808401888118048</v>
      </c>
      <c r="F72" s="9">
        <v>9.9930591312080068</v>
      </c>
      <c r="G72" s="9">
        <v>10.072048161300719</v>
      </c>
      <c r="H72" s="9">
        <v>8.2088384409862503</v>
      </c>
      <c r="I72" s="24"/>
      <c r="J72" s="9">
        <v>10.265390777816366</v>
      </c>
      <c r="K72" s="9">
        <v>10.265390777816366</v>
      </c>
      <c r="L72" s="22">
        <v>10.118366915828677</v>
      </c>
      <c r="M72" s="22">
        <v>10.412502403548238</v>
      </c>
      <c r="N72" s="22">
        <v>7.4443397300529321</v>
      </c>
      <c r="O72" s="24"/>
      <c r="Q72" s="29"/>
      <c r="R72" s="29"/>
      <c r="S72" s="29"/>
      <c r="T72" s="29"/>
    </row>
    <row r="73" spans="2:20" x14ac:dyDescent="0.25">
      <c r="B73" s="37">
        <v>69</v>
      </c>
      <c r="D73" s="9">
        <v>11.135724604563386</v>
      </c>
      <c r="E73" s="9">
        <v>9.9117674714304886</v>
      </c>
      <c r="F73" s="9">
        <v>10.12716935392821</v>
      </c>
      <c r="G73" s="9">
        <v>10.207327069974065</v>
      </c>
      <c r="H73" s="9">
        <v>8.3186137534258666</v>
      </c>
      <c r="I73" s="24"/>
      <c r="J73" s="9">
        <v>10.416352406901899</v>
      </c>
      <c r="K73" s="9">
        <v>10.416352406901899</v>
      </c>
      <c r="L73" s="22">
        <v>10.267166429296742</v>
      </c>
      <c r="M73" s="22">
        <v>10.565627438894532</v>
      </c>
      <c r="N73" s="22">
        <v>7.5538153143184168</v>
      </c>
      <c r="O73" s="24"/>
      <c r="Q73" s="29"/>
      <c r="R73" s="29"/>
      <c r="S73" s="29"/>
      <c r="T73" s="29"/>
    </row>
    <row r="74" spans="2:20" x14ac:dyDescent="0.25">
      <c r="B74" s="37">
        <v>70</v>
      </c>
      <c r="D74" s="9">
        <v>11.282700506445043</v>
      </c>
      <c r="E74" s="9">
        <v>10.043206567304074</v>
      </c>
      <c r="F74" s="9">
        <v>10.261868350647141</v>
      </c>
      <c r="G74" s="9">
        <v>10.343207033568291</v>
      </c>
      <c r="H74" s="9">
        <v>8.4287799249519448</v>
      </c>
      <c r="I74" s="24"/>
      <c r="J74" s="9">
        <v>10.56731403598744</v>
      </c>
      <c r="K74" s="9">
        <v>10.56731403598744</v>
      </c>
      <c r="L74" s="22">
        <v>10.415965942764812</v>
      </c>
      <c r="M74" s="22">
        <v>10.718752474240834</v>
      </c>
      <c r="N74" s="22">
        <v>7.6632908985839006</v>
      </c>
      <c r="O74" s="24"/>
      <c r="Q74" s="29"/>
      <c r="R74" s="29"/>
      <c r="S74" s="29"/>
      <c r="T74" s="29"/>
    </row>
    <row r="75" spans="2:20" x14ac:dyDescent="0.25">
      <c r="B75" s="37">
        <v>71</v>
      </c>
      <c r="D75" s="9">
        <v>11.428878286279911</v>
      </c>
      <c r="E75" s="9">
        <v>10.17387201643192</v>
      </c>
      <c r="F75" s="9">
        <v>10.395678248028583</v>
      </c>
      <c r="G75" s="9">
        <v>10.478179413138067</v>
      </c>
      <c r="H75" s="9">
        <v>8.5383554104443764</v>
      </c>
      <c r="I75" s="24"/>
      <c r="J75" s="9">
        <v>10.718275665072968</v>
      </c>
      <c r="K75" s="9">
        <v>10.718275665072968</v>
      </c>
      <c r="L75" s="22">
        <v>10.56476545623288</v>
      </c>
      <c r="M75" s="22">
        <v>10.871877509587133</v>
      </c>
      <c r="N75" s="22">
        <v>7.7727664828493861</v>
      </c>
      <c r="O75" s="24"/>
      <c r="P75" s="28"/>
      <c r="Q75" s="29"/>
      <c r="R75" s="29"/>
      <c r="S75" s="29"/>
      <c r="T75" s="29"/>
    </row>
    <row r="76" spans="2:20" x14ac:dyDescent="0.25">
      <c r="B76" s="37">
        <v>72</v>
      </c>
      <c r="D76" s="9">
        <v>11.575622409121987</v>
      </c>
      <c r="E76" s="9">
        <v>10.305086346611994</v>
      </c>
      <c r="F76" s="9">
        <v>10.530119527611424</v>
      </c>
      <c r="G76" s="9">
        <v>10.613796342083518</v>
      </c>
      <c r="H76" s="9">
        <v>8.6483500607052637</v>
      </c>
      <c r="I76" s="24"/>
      <c r="J76" s="9">
        <v>10.869237294158502</v>
      </c>
      <c r="K76" s="9">
        <v>10.869237294158502</v>
      </c>
      <c r="L76" s="22">
        <v>10.713564969700949</v>
      </c>
      <c r="M76" s="22">
        <v>11.025002544933427</v>
      </c>
      <c r="N76" s="22">
        <v>7.8822420671148707</v>
      </c>
      <c r="O76" s="24"/>
    </row>
    <row r="77" spans="2:20" x14ac:dyDescent="0.25">
      <c r="B77" s="37">
        <v>73</v>
      </c>
      <c r="D77" s="9">
        <v>11.72229433671006</v>
      </c>
      <c r="E77" s="9">
        <v>10.436230644411557</v>
      </c>
      <c r="F77" s="9">
        <v>10.664480631242277</v>
      </c>
      <c r="G77" s="9">
        <v>10.749331449180195</v>
      </c>
      <c r="H77" s="9">
        <v>8.758291288621006</v>
      </c>
      <c r="I77" s="24"/>
      <c r="J77" s="9">
        <v>11.020198923244038</v>
      </c>
      <c r="K77" s="9">
        <v>11.020198923244038</v>
      </c>
      <c r="L77" s="22">
        <v>10.862364483169019</v>
      </c>
      <c r="M77" s="22">
        <v>11.178127580279728</v>
      </c>
      <c r="N77" s="22">
        <v>7.9917176513803554</v>
      </c>
      <c r="O77" s="24"/>
    </row>
    <row r="78" spans="2:20" x14ac:dyDescent="0.25">
      <c r="B78" s="37">
        <v>74</v>
      </c>
      <c r="D78" s="9">
        <v>11.868452019194217</v>
      </c>
      <c r="E78" s="9">
        <v>10.566876448863521</v>
      </c>
      <c r="F78" s="9">
        <v>10.798268956068821</v>
      </c>
      <c r="G78" s="9">
        <v>10.884281876372738</v>
      </c>
      <c r="H78" s="9">
        <v>8.8678519294692286</v>
      </c>
      <c r="I78" s="24"/>
      <c r="J78" s="9">
        <v>11.171160552329576</v>
      </c>
      <c r="K78" s="9">
        <v>11.171160552329576</v>
      </c>
      <c r="L78" s="22">
        <v>11.011163996637091</v>
      </c>
      <c r="M78" s="22">
        <v>11.33125261562602</v>
      </c>
      <c r="N78" s="22">
        <v>8.1011932356458409</v>
      </c>
      <c r="O78" s="24"/>
    </row>
    <row r="79" spans="2:20" x14ac:dyDescent="0.25">
      <c r="B79" s="37">
        <v>75</v>
      </c>
      <c r="D79" s="9">
        <v>12.015896505475764</v>
      </c>
      <c r="E79" s="9">
        <v>10.698769441482657</v>
      </c>
      <c r="F79" s="9">
        <v>10.9334914939742</v>
      </c>
      <c r="G79" s="9">
        <v>11.020696396001117</v>
      </c>
      <c r="H79" s="9">
        <v>8.9783649537409236</v>
      </c>
      <c r="I79" s="24"/>
      <c r="J79" s="9">
        <v>11.322122181415109</v>
      </c>
      <c r="K79" s="9">
        <v>11.322122181415109</v>
      </c>
      <c r="L79" s="22">
        <v>11.159963510105159</v>
      </c>
      <c r="M79" s="22">
        <v>11.484377650972323</v>
      </c>
      <c r="N79" s="22">
        <v>8.2106688199113229</v>
      </c>
      <c r="O79" s="24"/>
    </row>
    <row r="80" spans="2:20" x14ac:dyDescent="0.25">
      <c r="B80" s="37">
        <v>76</v>
      </c>
      <c r="D80" s="9">
        <v>12.161707971794005</v>
      </c>
      <c r="E80" s="9">
        <v>10.829079560098576</v>
      </c>
      <c r="F80" s="9">
        <v>11.066894537145318</v>
      </c>
      <c r="G80" s="9">
        <v>11.155253565269213</v>
      </c>
      <c r="H80" s="9">
        <v>9.0876693764420153</v>
      </c>
      <c r="I80" s="24"/>
      <c r="J80" s="9">
        <v>11.473083810500651</v>
      </c>
      <c r="K80" s="9">
        <v>11.473083810500651</v>
      </c>
      <c r="L80" s="22">
        <v>11.308763023573224</v>
      </c>
      <c r="M80" s="22">
        <v>11.637502686318619</v>
      </c>
      <c r="N80" s="22">
        <v>8.3201444041768067</v>
      </c>
      <c r="O80" s="24"/>
    </row>
    <row r="81" spans="2:15" x14ac:dyDescent="0.25">
      <c r="B81" s="37">
        <v>77</v>
      </c>
      <c r="D81" s="9">
        <v>12.307791158581407</v>
      </c>
      <c r="E81" s="9">
        <v>10.959652989236071</v>
      </c>
      <c r="F81" s="9">
        <v>11.200600626641746</v>
      </c>
      <c r="G81" s="9">
        <v>11.290120111234854</v>
      </c>
      <c r="H81" s="9">
        <v>9.1971749110482008</v>
      </c>
      <c r="I81" s="24"/>
      <c r="J81" s="9">
        <v>11.624045439586178</v>
      </c>
      <c r="K81" s="9">
        <v>11.624045439586178</v>
      </c>
      <c r="L81" s="22">
        <v>11.457562537041296</v>
      </c>
      <c r="M81" s="22">
        <v>11.790627721664915</v>
      </c>
      <c r="N81" s="22">
        <v>8.429619988442294</v>
      </c>
      <c r="O81" s="24"/>
    </row>
    <row r="82" spans="2:15" x14ac:dyDescent="0.25">
      <c r="B82" s="37">
        <v>78</v>
      </c>
      <c r="D82" s="9">
        <v>12.455303081543295</v>
      </c>
      <c r="E82" s="9">
        <v>11.091611166869001</v>
      </c>
      <c r="F82" s="9">
        <v>11.33589908024469</v>
      </c>
      <c r="G82" s="9">
        <v>11.426612192457588</v>
      </c>
      <c r="H82" s="9">
        <v>9.307737874478951</v>
      </c>
      <c r="I82" s="24"/>
      <c r="J82" s="9">
        <v>11.775007068671711</v>
      </c>
      <c r="K82" s="9">
        <v>11.775007068671711</v>
      </c>
      <c r="L82" s="22">
        <v>11.60636205050937</v>
      </c>
      <c r="M82" s="22">
        <v>11.943752757011216</v>
      </c>
      <c r="N82" s="22">
        <v>8.539095572707776</v>
      </c>
      <c r="O82" s="24"/>
    </row>
    <row r="83" spans="2:15" x14ac:dyDescent="0.25">
      <c r="B83" s="37">
        <v>79</v>
      </c>
      <c r="D83" s="9">
        <v>12.601738729863891</v>
      </c>
      <c r="E83" s="9">
        <v>11.222526102539362</v>
      </c>
      <c r="F83" s="9">
        <v>11.469998433222514</v>
      </c>
      <c r="G83" s="9">
        <v>11.561880231388546</v>
      </c>
      <c r="H83" s="9">
        <v>9.4175042875038315</v>
      </c>
      <c r="I83" s="24"/>
      <c r="J83" s="9">
        <v>11.925968697757249</v>
      </c>
      <c r="K83" s="9">
        <v>11.925968697757249</v>
      </c>
      <c r="L83" s="22">
        <v>11.755161563977437</v>
      </c>
      <c r="M83" s="22">
        <v>12.09687779235751</v>
      </c>
      <c r="N83" s="22">
        <v>8.6485711569732597</v>
      </c>
      <c r="O83" s="24"/>
    </row>
    <row r="84" spans="2:15" x14ac:dyDescent="0.25">
      <c r="B84" s="37">
        <v>80</v>
      </c>
      <c r="D84" s="9">
        <v>12.748118689384793</v>
      </c>
      <c r="E84" s="9">
        <v>11.353387002692111</v>
      </c>
      <c r="F84" s="9">
        <v>11.604035971701544</v>
      </c>
      <c r="G84" s="9">
        <v>11.697085189746263</v>
      </c>
      <c r="H84" s="9">
        <v>9.5272294939831959</v>
      </c>
      <c r="I84" s="24"/>
      <c r="J84" s="9">
        <v>12.076930326842781</v>
      </c>
      <c r="K84" s="9">
        <v>12.076930326842781</v>
      </c>
      <c r="L84" s="22">
        <v>11.903961077445505</v>
      </c>
      <c r="M84" s="22">
        <v>12.250002827703812</v>
      </c>
      <c r="N84" s="22">
        <v>8.7580467412387435</v>
      </c>
      <c r="O84" s="24"/>
    </row>
    <row r="85" spans="2:15" x14ac:dyDescent="0.25">
      <c r="B85" s="37">
        <v>81</v>
      </c>
      <c r="D85" s="9">
        <v>12.894868659937844</v>
      </c>
      <c r="E85" s="9">
        <v>11.484606475405126</v>
      </c>
      <c r="F85" s="9">
        <v>11.738486071409767</v>
      </c>
      <c r="G85" s="9">
        <v>11.832711318639436</v>
      </c>
      <c r="H85" s="9">
        <v>9.6372285579216825</v>
      </c>
      <c r="I85" s="24"/>
      <c r="J85" s="9">
        <v>12.227891955928317</v>
      </c>
      <c r="K85" s="9">
        <v>12.227891955928317</v>
      </c>
      <c r="L85" s="22">
        <v>12.05276059091357</v>
      </c>
      <c r="M85" s="22">
        <v>12.403127863050107</v>
      </c>
      <c r="N85" s="22">
        <v>8.8675223255042326</v>
      </c>
      <c r="O85" s="24"/>
    </row>
    <row r="86" spans="2:15" x14ac:dyDescent="0.25">
      <c r="B86" s="37">
        <v>82</v>
      </c>
      <c r="D86" s="9">
        <v>13.041830385462752</v>
      </c>
      <c r="E86" s="9">
        <v>11.616031129382568</v>
      </c>
      <c r="F86" s="9">
        <v>11.873172375946652</v>
      </c>
      <c r="G86" s="9">
        <v>11.96857859005161</v>
      </c>
      <c r="H86" s="9">
        <v>9.7473843526599815</v>
      </c>
      <c r="I86" s="24"/>
      <c r="J86" s="9">
        <v>12.378853585013852</v>
      </c>
      <c r="K86" s="9">
        <v>12.378853585013852</v>
      </c>
      <c r="L86" s="22">
        <v>12.201560104381638</v>
      </c>
      <c r="M86" s="22">
        <v>12.556252898396403</v>
      </c>
      <c r="N86" s="22">
        <v>8.9769979097697163</v>
      </c>
      <c r="O86" s="24"/>
    </row>
    <row r="87" spans="2:15" x14ac:dyDescent="0.25">
      <c r="B87" s="37">
        <v>83</v>
      </c>
      <c r="D87" s="9">
        <v>13.187977883289255</v>
      </c>
      <c r="E87" s="9">
        <v>11.74666653595404</v>
      </c>
      <c r="F87" s="9">
        <v>12.006951574027374</v>
      </c>
      <c r="G87" s="9">
        <v>12.103519890498335</v>
      </c>
      <c r="H87" s="9">
        <v>9.8569375393953766</v>
      </c>
      <c r="I87" s="24"/>
      <c r="J87" s="9">
        <v>12.529815214099381</v>
      </c>
      <c r="K87" s="9">
        <v>12.529815214099381</v>
      </c>
      <c r="L87" s="22">
        <v>12.350359617849708</v>
      </c>
      <c r="M87" s="22">
        <v>12.709377933742704</v>
      </c>
      <c r="N87" s="22">
        <v>9.0864734940351966</v>
      </c>
      <c r="O87" s="24"/>
    </row>
    <row r="88" spans="2:15" x14ac:dyDescent="0.25">
      <c r="B88" s="37">
        <v>84</v>
      </c>
      <c r="D88" s="9">
        <v>13.33416799068441</v>
      </c>
      <c r="E88" s="9">
        <v>11.877343181391105</v>
      </c>
      <c r="F88" s="9">
        <v>12.140778481136534</v>
      </c>
      <c r="G88" s="9">
        <v>12.238509912833056</v>
      </c>
      <c r="H88" s="9">
        <v>9.9665222706888255</v>
      </c>
      <c r="I88" s="24"/>
      <c r="J88" s="9">
        <v>12.680776843184921</v>
      </c>
      <c r="K88" s="9">
        <v>12.680776843184921</v>
      </c>
      <c r="L88" s="22">
        <v>12.499159131317775</v>
      </c>
      <c r="M88" s="22">
        <v>12.862502969089002</v>
      </c>
      <c r="N88" s="22">
        <v>9.1959490783006839</v>
      </c>
      <c r="O88" s="24"/>
    </row>
    <row r="89" spans="2:15" x14ac:dyDescent="0.25">
      <c r="B89" s="37">
        <v>85</v>
      </c>
      <c r="D89" s="9">
        <v>13.481672286515041</v>
      </c>
      <c r="E89" s="9">
        <v>12.009293530443635</v>
      </c>
      <c r="F89" s="9">
        <v>12.276070084314343</v>
      </c>
      <c r="G89" s="9">
        <v>12.374995143630651</v>
      </c>
      <c r="H89" s="9">
        <v>10.077079653408234</v>
      </c>
      <c r="I89" s="24"/>
      <c r="J89" s="9">
        <v>12.831738472270453</v>
      </c>
      <c r="K89" s="9">
        <v>12.831738472270453</v>
      </c>
      <c r="L89" s="22">
        <v>12.647958644785845</v>
      </c>
      <c r="M89" s="22">
        <v>13.015628004435305</v>
      </c>
      <c r="N89" s="22">
        <v>9.3054246625661694</v>
      </c>
      <c r="O89" s="24"/>
    </row>
    <row r="90" spans="2:15" x14ac:dyDescent="0.25">
      <c r="B90" s="37">
        <v>86</v>
      </c>
      <c r="D90" s="9">
        <v>13.627287309356703</v>
      </c>
      <c r="E90" s="9">
        <v>12.139412657764268</v>
      </c>
      <c r="F90" s="9">
        <v>12.409256586735976</v>
      </c>
      <c r="G90" s="9">
        <v>12.509331467496125</v>
      </c>
      <c r="H90" s="9">
        <v>10.186238777008155</v>
      </c>
      <c r="I90" s="24"/>
      <c r="J90" s="9">
        <v>12.982700101355984</v>
      </c>
      <c r="K90" s="9">
        <v>12.982700101355984</v>
      </c>
      <c r="L90" s="22">
        <v>12.796758158253919</v>
      </c>
      <c r="M90" s="22">
        <v>13.168753039781596</v>
      </c>
      <c r="N90" s="22">
        <v>9.4149002468316532</v>
      </c>
      <c r="O90" s="24"/>
    </row>
    <row r="91" spans="2:15" x14ac:dyDescent="0.25">
      <c r="B91" s="37">
        <v>87</v>
      </c>
      <c r="D91" s="9">
        <v>13.774014619884145</v>
      </c>
      <c r="E91" s="9">
        <v>12.270609795729342</v>
      </c>
      <c r="F91" s="9">
        <v>12.543682789957764</v>
      </c>
      <c r="G91" s="9">
        <v>12.644933320080522</v>
      </c>
      <c r="H91" s="9">
        <v>10.296221123440063</v>
      </c>
      <c r="I91" s="24"/>
      <c r="J91" s="9">
        <v>13.133661730441528</v>
      </c>
      <c r="K91" s="9">
        <v>13.133661730441528</v>
      </c>
      <c r="L91" s="22">
        <v>12.945557671721986</v>
      </c>
      <c r="M91" s="22">
        <v>13.321878075127891</v>
      </c>
      <c r="N91" s="22">
        <v>9.5243758310971369</v>
      </c>
      <c r="O91" s="24"/>
    </row>
    <row r="92" spans="2:15" x14ac:dyDescent="0.25">
      <c r="B92" s="37">
        <v>88</v>
      </c>
      <c r="D92" s="9">
        <v>13.921444918138087</v>
      </c>
      <c r="E92" s="9">
        <v>12.402488230385451</v>
      </c>
      <c r="F92" s="9">
        <v>12.678892586455271</v>
      </c>
      <c r="G92" s="9">
        <v>12.781335098301026</v>
      </c>
      <c r="H92" s="9">
        <v>10.406723766265669</v>
      </c>
      <c r="I92" s="24"/>
      <c r="J92" s="9">
        <v>13.284623359527064</v>
      </c>
      <c r="K92" s="9">
        <v>13.284623359527064</v>
      </c>
      <c r="L92" s="22">
        <v>13.094357185190049</v>
      </c>
      <c r="M92" s="22">
        <v>13.475003110474191</v>
      </c>
      <c r="N92" s="22">
        <v>9.6338514153626225</v>
      </c>
      <c r="O92" s="24"/>
    </row>
    <row r="93" spans="2:15" x14ac:dyDescent="0.25">
      <c r="B93" s="37">
        <v>89</v>
      </c>
      <c r="D93" s="9">
        <v>14.067586309646209</v>
      </c>
      <c r="E93" s="9">
        <v>12.533117347018448</v>
      </c>
      <c r="F93" s="9">
        <v>12.812666291737331</v>
      </c>
      <c r="G93" s="9">
        <v>12.916270905949093</v>
      </c>
      <c r="H93" s="9">
        <v>10.516272485889377</v>
      </c>
      <c r="I93" s="24"/>
      <c r="J93" s="9">
        <v>13.435584988612593</v>
      </c>
      <c r="K93" s="9">
        <v>13.435584988612593</v>
      </c>
      <c r="L93" s="22">
        <v>13.243156698658114</v>
      </c>
      <c r="M93" s="22">
        <v>13.628128145820495</v>
      </c>
      <c r="N93" s="22">
        <v>9.7433269996281062</v>
      </c>
      <c r="O93" s="24"/>
    </row>
    <row r="94" spans="2:15" x14ac:dyDescent="0.25">
      <c r="B94" s="37">
        <v>90</v>
      </c>
      <c r="D94" s="9">
        <v>14.214010506437143</v>
      </c>
      <c r="E94" s="9">
        <v>12.664020505016051</v>
      </c>
      <c r="F94" s="9">
        <v>12.946755350532456</v>
      </c>
      <c r="G94" s="9">
        <v>13.051528650697364</v>
      </c>
      <c r="H94" s="9">
        <v>10.626030520804088</v>
      </c>
      <c r="I94" s="24"/>
      <c r="J94" s="9">
        <v>13.586546617698129</v>
      </c>
      <c r="K94" s="9">
        <v>13.586546617698129</v>
      </c>
      <c r="L94" s="22">
        <v>13.391956212126185</v>
      </c>
      <c r="M94" s="22">
        <v>13.781253181166781</v>
      </c>
      <c r="N94" s="22">
        <v>9.85280258389359</v>
      </c>
      <c r="O94" s="24"/>
    </row>
    <row r="95" spans="2:15" x14ac:dyDescent="0.25">
      <c r="B95" s="37">
        <v>91</v>
      </c>
      <c r="D95" s="9">
        <v>14.360810288409182</v>
      </c>
      <c r="E95" s="9">
        <v>12.795287627652844</v>
      </c>
      <c r="F95" s="9">
        <v>13.081263150455653</v>
      </c>
      <c r="G95" s="9">
        <v>13.187213872487389</v>
      </c>
      <c r="H95" s="9">
        <v>10.736066538317182</v>
      </c>
      <c r="I95" s="24"/>
      <c r="J95" s="9">
        <v>13.737508246783664</v>
      </c>
      <c r="K95" s="9">
        <v>13.737508246783664</v>
      </c>
      <c r="L95" s="22">
        <v>13.540755725594256</v>
      </c>
      <c r="M95" s="22">
        <v>13.934378216513085</v>
      </c>
      <c r="N95" s="22">
        <v>9.9622781681590791</v>
      </c>
      <c r="O95" s="24"/>
    </row>
    <row r="96" spans="2:15" x14ac:dyDescent="0.25">
      <c r="B96" s="37">
        <v>92</v>
      </c>
      <c r="D96" s="9">
        <v>14.506648655577632</v>
      </c>
      <c r="E96" s="9">
        <v>12.925622854325404</v>
      </c>
      <c r="F96" s="9">
        <v>13.214699790952466</v>
      </c>
      <c r="G96" s="9">
        <v>13.321805651940728</v>
      </c>
      <c r="H96" s="9">
        <v>10.845391011899952</v>
      </c>
      <c r="I96" s="24"/>
      <c r="J96" s="9">
        <v>13.888469875869198</v>
      </c>
      <c r="K96" s="9">
        <v>13.888469875869198</v>
      </c>
      <c r="L96" s="22">
        <v>13.689555239062328</v>
      </c>
      <c r="M96" s="22">
        <v>14.087503251859385</v>
      </c>
      <c r="N96" s="22">
        <v>10.071753752424559</v>
      </c>
      <c r="O96" s="24"/>
    </row>
    <row r="97" spans="2:15" x14ac:dyDescent="0.25">
      <c r="B97" s="37">
        <v>93</v>
      </c>
      <c r="D97" s="9">
        <v>14.653599346691522</v>
      </c>
      <c r="E97" s="9">
        <v>13.057036112541969</v>
      </c>
      <c r="F97" s="9">
        <v>13.349376158742793</v>
      </c>
      <c r="G97" s="9">
        <v>13.457662986606344</v>
      </c>
      <c r="H97" s="9">
        <v>10.95553873545404</v>
      </c>
      <c r="I97" s="24"/>
      <c r="J97" s="9">
        <v>14.039431504954736</v>
      </c>
      <c r="K97" s="9">
        <v>14.039431504954736</v>
      </c>
      <c r="L97" s="22">
        <v>13.8383547525304</v>
      </c>
      <c r="M97" s="22">
        <v>14.240628287205684</v>
      </c>
      <c r="N97" s="22">
        <v>10.181229336690047</v>
      </c>
      <c r="O97" s="24"/>
    </row>
    <row r="98" spans="2:15" x14ac:dyDescent="0.25">
      <c r="B98" s="37">
        <v>94</v>
      </c>
      <c r="D98" s="9">
        <v>14.800794675003205</v>
      </c>
      <c r="E98" s="9">
        <v>13.188686412614244</v>
      </c>
      <c r="F98" s="9">
        <v>13.484325337265663</v>
      </c>
      <c r="G98" s="9">
        <v>13.593798829339546</v>
      </c>
      <c r="H98" s="9">
        <v>11.065867525750493</v>
      </c>
      <c r="I98" s="24"/>
      <c r="J98" s="9">
        <v>14.190393134040271</v>
      </c>
      <c r="K98" s="9">
        <v>14.190393134040271</v>
      </c>
      <c r="L98" s="22">
        <v>13.98715426599847</v>
      </c>
      <c r="M98" s="22">
        <v>14.393753322551982</v>
      </c>
      <c r="N98" s="22">
        <v>10.290704920955525</v>
      </c>
      <c r="O98" s="24"/>
    </row>
    <row r="99" spans="2:15" x14ac:dyDescent="0.25">
      <c r="B99" s="37">
        <v>95</v>
      </c>
      <c r="D99" s="9">
        <v>14.946701207201095</v>
      </c>
      <c r="E99" s="9">
        <v>13.319087513670034</v>
      </c>
      <c r="F99" s="9">
        <v>13.617838525968509</v>
      </c>
      <c r="G99" s="9">
        <v>13.728468802895694</v>
      </c>
      <c r="H99" s="9">
        <v>11.175242473590316</v>
      </c>
      <c r="I99" s="24"/>
      <c r="J99" s="9">
        <v>14.341354763125803</v>
      </c>
      <c r="K99" s="9">
        <v>14.341354763125803</v>
      </c>
      <c r="L99" s="22">
        <v>14.135953779466531</v>
      </c>
      <c r="M99" s="22">
        <v>14.546878357898272</v>
      </c>
      <c r="N99" s="22">
        <v>10.400180505221011</v>
      </c>
      <c r="O99" s="24"/>
    </row>
    <row r="100" spans="2:15" x14ac:dyDescent="0.25">
      <c r="B100" s="37">
        <v>96</v>
      </c>
      <c r="D100" s="9">
        <v>15.093419939584068</v>
      </c>
      <c r="E100" s="9">
        <v>13.450275752969842</v>
      </c>
      <c r="F100" s="9">
        <v>13.752256989626806</v>
      </c>
      <c r="G100" s="9">
        <v>13.864062915916605</v>
      </c>
      <c r="H100" s="9">
        <v>11.285218546965348</v>
      </c>
      <c r="I100" s="24"/>
      <c r="J100" s="9">
        <v>14.492316392211338</v>
      </c>
      <c r="K100" s="9">
        <v>14.492316392211338</v>
      </c>
      <c r="L100" s="22">
        <v>14.284753292934607</v>
      </c>
      <c r="M100" s="22">
        <v>14.700003393244577</v>
      </c>
      <c r="N100" s="22">
        <v>10.509656089486496</v>
      </c>
      <c r="O100" s="24"/>
    </row>
    <row r="101" spans="2:15" x14ac:dyDescent="0.25">
      <c r="B101" s="37">
        <v>97</v>
      </c>
      <c r="D101" s="9">
        <v>15.24084172925447</v>
      </c>
      <c r="E101" s="9">
        <v>13.582145342603063</v>
      </c>
      <c r="F101" s="9">
        <v>13.887459102428981</v>
      </c>
      <c r="G101" s="9">
        <v>14.000457010441787</v>
      </c>
      <c r="H101" s="9">
        <v>11.395714968293344</v>
      </c>
      <c r="I101" s="24"/>
      <c r="J101" s="9">
        <v>14.643278021296874</v>
      </c>
      <c r="K101" s="9">
        <v>14.643278021296874</v>
      </c>
      <c r="L101" s="22">
        <v>14.433552806402671</v>
      </c>
      <c r="M101" s="22">
        <v>14.853128428590873</v>
      </c>
      <c r="N101" s="22">
        <v>10.619131673751978</v>
      </c>
      <c r="O101" s="24"/>
    </row>
    <row r="102" spans="2:15" x14ac:dyDescent="0.25">
      <c r="B102" s="37">
        <v>98</v>
      </c>
      <c r="D102" s="9">
        <v>15.38697477069983</v>
      </c>
      <c r="E102" s="9">
        <v>13.712765784494485</v>
      </c>
      <c r="F102" s="9">
        <v>14.021225269212653</v>
      </c>
      <c r="G102" s="9">
        <v>14.135385279591461</v>
      </c>
      <c r="H102" s="9">
        <v>11.505257582125425</v>
      </c>
      <c r="I102" s="24"/>
      <c r="J102" s="9">
        <v>14.794239650382409</v>
      </c>
      <c r="K102" s="9">
        <v>14.794239650382409</v>
      </c>
      <c r="L102" s="22">
        <v>14.58235231987074</v>
      </c>
      <c r="M102" s="22">
        <v>15.006253463937174</v>
      </c>
      <c r="N102" s="22">
        <v>10.728607258017462</v>
      </c>
      <c r="O102" s="24"/>
    </row>
    <row r="103" spans="2:15" x14ac:dyDescent="0.25">
      <c r="B103" s="37">
        <v>99</v>
      </c>
      <c r="D103" s="9">
        <v>15.533150594210847</v>
      </c>
      <c r="E103" s="9">
        <v>13.84342762606043</v>
      </c>
      <c r="F103" s="9">
        <v>14.155039293909224</v>
      </c>
      <c r="G103" s="9">
        <v>14.270362419513585</v>
      </c>
      <c r="H103" s="9">
        <v>11.614831867335967</v>
      </c>
      <c r="I103" s="24"/>
      <c r="J103" s="9">
        <v>14.945201279467947</v>
      </c>
      <c r="K103" s="9">
        <v>14.945201279467947</v>
      </c>
      <c r="L103" s="22">
        <v>14.731151833338808</v>
      </c>
      <c r="M103" s="22">
        <v>15.159378499283468</v>
      </c>
      <c r="N103" s="22">
        <v>10.838082842282949</v>
      </c>
      <c r="O103" s="24"/>
    </row>
    <row r="104" spans="2:15" x14ac:dyDescent="0.25">
      <c r="B104" s="37">
        <v>100</v>
      </c>
      <c r="D104" s="9">
        <v>15.679981526185944</v>
      </c>
      <c r="E104" s="9">
        <v>13.974730359069929</v>
      </c>
      <c r="F104" s="9">
        <v>14.289633447984306</v>
      </c>
      <c r="G104" s="9">
        <v>14.406139566183084</v>
      </c>
      <c r="H104" s="9">
        <v>11.724892050629245</v>
      </c>
      <c r="I104" s="24"/>
      <c r="J104" s="9">
        <v>15.096162908553479</v>
      </c>
      <c r="K104" s="9">
        <v>15.096162908553479</v>
      </c>
      <c r="L104" s="22">
        <v>14.879951346806882</v>
      </c>
      <c r="M104" s="22">
        <v>15.312503534629769</v>
      </c>
      <c r="N104" s="22">
        <v>10.947558426548429</v>
      </c>
      <c r="O104" s="24"/>
    </row>
    <row r="105" spans="2:15" x14ac:dyDescent="0.25">
      <c r="B105" s="37">
        <v>101</v>
      </c>
      <c r="D105" s="9">
        <v>15.825811839303705</v>
      </c>
      <c r="E105" s="9">
        <v>14.105057194014753</v>
      </c>
      <c r="F105" s="9">
        <v>14.423062808102186</v>
      </c>
      <c r="G105" s="9">
        <v>14.540724065257489</v>
      </c>
      <c r="H105" s="9">
        <v>11.834210635786265</v>
      </c>
      <c r="I105" s="24"/>
      <c r="J105" s="9">
        <v>15.247124537639012</v>
      </c>
      <c r="K105" s="9">
        <v>15.247124537639012</v>
      </c>
      <c r="L105" s="22">
        <v>15.028750860274954</v>
      </c>
      <c r="M105" s="22">
        <v>15.465628569976062</v>
      </c>
      <c r="N105" s="22">
        <v>11.057034010813918</v>
      </c>
      <c r="O105" s="24"/>
    </row>
    <row r="106" spans="2:15" x14ac:dyDescent="0.25">
      <c r="B106" s="37">
        <v>102</v>
      </c>
      <c r="D106" s="9">
        <v>15.972754514325663</v>
      </c>
      <c r="E106" s="9">
        <v>14.236462077665674</v>
      </c>
      <c r="F106" s="9">
        <v>14.55773192149274</v>
      </c>
      <c r="G106" s="9">
        <v>14.676574145523348</v>
      </c>
      <c r="H106" s="9">
        <v>11.944352499501566</v>
      </c>
      <c r="I106" s="24"/>
      <c r="J106" s="9">
        <v>15.398086166724553</v>
      </c>
      <c r="K106" s="9">
        <v>15.398086166724553</v>
      </c>
      <c r="L106" s="22">
        <v>15.177550373743019</v>
      </c>
      <c r="M106" s="22">
        <v>15.618753605322361</v>
      </c>
      <c r="N106" s="22">
        <v>11.166509595079402</v>
      </c>
      <c r="O106" s="24"/>
    </row>
    <row r="107" spans="2:15" x14ac:dyDescent="0.25">
      <c r="B107" s="37">
        <v>103</v>
      </c>
      <c r="D107" s="9">
        <v>16.119941902172929</v>
      </c>
      <c r="E107" s="9">
        <v>14.36810407012649</v>
      </c>
      <c r="F107" s="9">
        <v>14.692673909569972</v>
      </c>
      <c r="G107" s="9">
        <v>14.8127027978109</v>
      </c>
      <c r="H107" s="9">
        <v>12.054675485693174</v>
      </c>
      <c r="I107" s="24"/>
      <c r="J107" s="9">
        <v>15.549047795810084</v>
      </c>
      <c r="K107" s="9">
        <v>15.549047795810084</v>
      </c>
      <c r="L107" s="22">
        <v>15.326349887211082</v>
      </c>
      <c r="M107" s="22">
        <v>15.77187864066866</v>
      </c>
      <c r="N107" s="22">
        <v>11.275985179344888</v>
      </c>
      <c r="O107" s="24"/>
    </row>
    <row r="108" spans="2:15" x14ac:dyDescent="0.25">
      <c r="B108" s="37">
        <v>104</v>
      </c>
      <c r="D108" s="9">
        <v>16.266299011789357</v>
      </c>
      <c r="E108" s="9">
        <v>14.498941279885921</v>
      </c>
      <c r="F108" s="9">
        <v>14.826690836850251</v>
      </c>
      <c r="G108" s="9">
        <v>14.947887144969863</v>
      </c>
      <c r="H108" s="9">
        <v>12.164383981915128</v>
      </c>
      <c r="I108" s="24"/>
      <c r="J108" s="9">
        <v>15.700009424895621</v>
      </c>
      <c r="K108" s="9">
        <v>15.700009424895621</v>
      </c>
      <c r="L108" s="22">
        <v>15.475149400679154</v>
      </c>
      <c r="M108" s="22">
        <v>15.92500367601496</v>
      </c>
      <c r="N108" s="22">
        <v>11.38546076361037</v>
      </c>
      <c r="O108" s="24"/>
    </row>
    <row r="109" spans="2:15" x14ac:dyDescent="0.25">
      <c r="B109" s="37">
        <v>105</v>
      </c>
      <c r="D109" s="9">
        <v>16.412251494850604</v>
      </c>
      <c r="E109" s="9">
        <v>14.629386255221167</v>
      </c>
      <c r="F109" s="9">
        <v>14.960257031948492</v>
      </c>
      <c r="G109" s="9">
        <v>15.082611390995863</v>
      </c>
      <c r="H109" s="9">
        <v>12.273793017323328</v>
      </c>
      <c r="I109" s="24"/>
      <c r="J109" s="9">
        <v>15.850971053981153</v>
      </c>
      <c r="K109" s="9">
        <v>15.850971053981153</v>
      </c>
      <c r="L109" s="22">
        <v>15.623948914147222</v>
      </c>
      <c r="M109" s="22">
        <v>16.078128711361256</v>
      </c>
      <c r="N109" s="22">
        <v>11.494936347875857</v>
      </c>
      <c r="O109" s="24"/>
    </row>
    <row r="110" spans="2:15" x14ac:dyDescent="0.25">
      <c r="B110" s="37">
        <v>106</v>
      </c>
      <c r="D110" s="9">
        <v>16.55996570562289</v>
      </c>
      <c r="E110" s="9">
        <v>14.761538638677864</v>
      </c>
      <c r="F110" s="9">
        <v>15.095786606850144</v>
      </c>
      <c r="G110" s="9">
        <v>15.219339911029994</v>
      </c>
      <c r="H110" s="9">
        <v>12.384505934323855</v>
      </c>
      <c r="I110" s="24"/>
      <c r="J110" s="9">
        <v>16.001932683066688</v>
      </c>
      <c r="K110" s="9">
        <v>16.001932683066688</v>
      </c>
      <c r="L110" s="22">
        <v>15.772748427615291</v>
      </c>
      <c r="M110" s="22">
        <v>16.231253746707551</v>
      </c>
      <c r="N110" s="22">
        <v>11.604411932141341</v>
      </c>
      <c r="O110" s="24"/>
    </row>
    <row r="111" spans="2:15" x14ac:dyDescent="0.25">
      <c r="B111" s="37">
        <v>107</v>
      </c>
      <c r="D111" s="9">
        <v>16.706205773542145</v>
      </c>
      <c r="E111" s="9">
        <v>14.892262205602842</v>
      </c>
      <c r="F111" s="9">
        <v>15.229673611914693</v>
      </c>
      <c r="G111" s="9">
        <v>15.354391677216887</v>
      </c>
      <c r="H111" s="9">
        <v>12.494127829759448</v>
      </c>
      <c r="I111" s="24"/>
      <c r="J111" s="9">
        <v>16.152894312152227</v>
      </c>
      <c r="K111" s="9">
        <v>16.152894312152227</v>
      </c>
      <c r="L111" s="22">
        <v>15.921547941083364</v>
      </c>
      <c r="M111" s="22">
        <v>16.38437878205384</v>
      </c>
      <c r="N111" s="22">
        <v>11.713887516406825</v>
      </c>
      <c r="O111" s="24"/>
    </row>
    <row r="112" spans="2:15" x14ac:dyDescent="0.25">
      <c r="B112" s="37">
        <v>108</v>
      </c>
      <c r="D112" s="9">
        <v>16.852259514789584</v>
      </c>
      <c r="E112" s="9">
        <v>15.022805116365506</v>
      </c>
      <c r="F112" s="9">
        <v>15.363353144599843</v>
      </c>
      <c r="G112" s="9">
        <v>15.489231666371252</v>
      </c>
      <c r="H112" s="9">
        <v>12.603611830302066</v>
      </c>
      <c r="I112" s="24"/>
      <c r="J112" s="9">
        <v>16.30385594123776</v>
      </c>
      <c r="K112" s="9">
        <v>16.30385594123776</v>
      </c>
      <c r="L112" s="22">
        <v>16.070347454551435</v>
      </c>
      <c r="M112" s="22">
        <v>16.537503817400147</v>
      </c>
      <c r="N112" s="22">
        <v>11.823363100672307</v>
      </c>
      <c r="O112" s="24"/>
    </row>
    <row r="113" spans="2:15" x14ac:dyDescent="0.25">
      <c r="B113" s="37">
        <v>109</v>
      </c>
      <c r="D113" s="9">
        <v>16.999742120566363</v>
      </c>
      <c r="E113" s="9">
        <v>15.154732814379509</v>
      </c>
      <c r="F113" s="9">
        <v>15.498625122063078</v>
      </c>
      <c r="G113" s="9">
        <v>15.625697271454282</v>
      </c>
      <c r="H113" s="9">
        <v>12.714153357052792</v>
      </c>
      <c r="I113" s="24"/>
      <c r="J113" s="9">
        <v>16.454817570323296</v>
      </c>
      <c r="K113" s="9">
        <v>16.454817570323296</v>
      </c>
      <c r="L113" s="22">
        <v>16.219146968019498</v>
      </c>
      <c r="M113" s="22">
        <v>16.690628852746446</v>
      </c>
      <c r="N113" s="22">
        <v>11.932838684937796</v>
      </c>
      <c r="O113" s="24"/>
    </row>
    <row r="114" spans="2:15" x14ac:dyDescent="0.25">
      <c r="B114" s="37">
        <v>110</v>
      </c>
      <c r="D114" s="9">
        <v>17.146896530461639</v>
      </c>
      <c r="E114" s="9">
        <v>15.286342352850742</v>
      </c>
      <c r="F114" s="9">
        <v>15.633531529917938</v>
      </c>
      <c r="G114" s="9">
        <v>15.761789710482237</v>
      </c>
      <c r="H114" s="9">
        <v>12.824451990022697</v>
      </c>
      <c r="I114" s="24"/>
      <c r="J114" s="9">
        <v>16.605779199408826</v>
      </c>
      <c r="K114" s="9">
        <v>16.605779199408826</v>
      </c>
      <c r="L114" s="22">
        <v>16.367946481487571</v>
      </c>
      <c r="M114" s="22">
        <v>16.843753888092742</v>
      </c>
      <c r="N114" s="22">
        <v>12.042314269203276</v>
      </c>
      <c r="O114" s="24"/>
    </row>
    <row r="115" spans="2:15" x14ac:dyDescent="0.25">
      <c r="B115" s="37">
        <v>111</v>
      </c>
      <c r="D115" s="9">
        <v>17.293018850776836</v>
      </c>
      <c r="E115" s="9">
        <v>15.416951522147864</v>
      </c>
      <c r="F115" s="9">
        <v>15.767287967488995</v>
      </c>
      <c r="G115" s="9">
        <v>15.896708250419287</v>
      </c>
      <c r="H115" s="9">
        <v>12.933986769293092</v>
      </c>
      <c r="I115" s="24"/>
      <c r="J115" s="9">
        <v>16.756740828494362</v>
      </c>
      <c r="K115" s="9">
        <v>16.756740828494362</v>
      </c>
      <c r="L115" s="22">
        <v>16.516745994955627</v>
      </c>
      <c r="M115" s="22">
        <v>16.996878923439041</v>
      </c>
      <c r="N115" s="22">
        <v>12.15178985346876</v>
      </c>
      <c r="O115" s="24"/>
    </row>
    <row r="116" spans="2:15" x14ac:dyDescent="0.25">
      <c r="B116" s="37">
        <v>112</v>
      </c>
      <c r="D116" s="9">
        <v>17.44042816261997</v>
      </c>
      <c r="E116" s="9">
        <v>15.548807967970465</v>
      </c>
      <c r="F116" s="9">
        <v>15.902478747918105</v>
      </c>
      <c r="G116" s="9">
        <v>16.033091012571408</v>
      </c>
      <c r="H116" s="9">
        <v>13.044474073238145</v>
      </c>
      <c r="I116" s="24"/>
      <c r="J116" s="9">
        <v>16.907702457579894</v>
      </c>
      <c r="K116" s="9">
        <v>16.907702457579894</v>
      </c>
      <c r="L116" s="22">
        <v>16.665545508423701</v>
      </c>
      <c r="M116" s="22">
        <v>17.150003958785337</v>
      </c>
      <c r="N116" s="22">
        <v>12.261265437734245</v>
      </c>
      <c r="O116" s="24"/>
    </row>
    <row r="117" spans="2:15" x14ac:dyDescent="0.25">
      <c r="B117" s="37">
        <v>113</v>
      </c>
      <c r="D117" s="9">
        <v>17.587132801524575</v>
      </c>
      <c r="E117" s="9">
        <v>15.679981376685628</v>
      </c>
      <c r="F117" s="9">
        <v>16.036884417491819</v>
      </c>
      <c r="G117" s="9">
        <v>16.168672331507722</v>
      </c>
      <c r="H117" s="9">
        <v>13.154439848131997</v>
      </c>
      <c r="I117" s="24"/>
      <c r="J117" s="9">
        <v>17.058664086665431</v>
      </c>
      <c r="K117" s="9">
        <v>17.058664086665431</v>
      </c>
      <c r="L117" s="22">
        <v>16.814345021891771</v>
      </c>
      <c r="M117" s="22">
        <v>17.30312899413164</v>
      </c>
      <c r="N117" s="22">
        <v>12.370741021999732</v>
      </c>
      <c r="O117" s="24"/>
    </row>
    <row r="118" spans="2:15" x14ac:dyDescent="0.25">
      <c r="B118" s="37">
        <v>114</v>
      </c>
      <c r="D118" s="9">
        <v>17.734158616724315</v>
      </c>
      <c r="E118" s="9">
        <v>15.811465995625152</v>
      </c>
      <c r="F118" s="9">
        <v>16.17164815112859</v>
      </c>
      <c r="G118" s="9">
        <v>16.304619184346357</v>
      </c>
      <c r="H118" s="9">
        <v>13.264643336797603</v>
      </c>
      <c r="I118" s="24"/>
      <c r="J118" s="9">
        <v>17.209625715750967</v>
      </c>
      <c r="K118" s="9">
        <v>17.209625715750967</v>
      </c>
      <c r="L118" s="22">
        <v>16.963144535359845</v>
      </c>
      <c r="M118" s="22">
        <v>17.45625402947794</v>
      </c>
      <c r="N118" s="22">
        <v>12.480216606265214</v>
      </c>
      <c r="O118" s="24"/>
    </row>
    <row r="119" spans="2:15" x14ac:dyDescent="0.25">
      <c r="B119" s="37">
        <v>115</v>
      </c>
      <c r="D119" s="9">
        <v>17.88163656636296</v>
      </c>
      <c r="E119" s="9">
        <v>15.943388746183295</v>
      </c>
      <c r="F119" s="9">
        <v>16.306915883950811</v>
      </c>
      <c r="G119" s="9">
        <v>16.441080544788363</v>
      </c>
      <c r="H119" s="9">
        <v>13.375181462965992</v>
      </c>
      <c r="I119" s="24"/>
      <c r="J119" s="9">
        <v>17.360587344836507</v>
      </c>
      <c r="K119" s="9">
        <v>17.360587344836507</v>
      </c>
      <c r="L119" s="22">
        <v>17.111944048827912</v>
      </c>
      <c r="M119" s="22">
        <v>17.609379064824239</v>
      </c>
      <c r="N119" s="22">
        <v>12.5896921905307</v>
      </c>
      <c r="O119" s="24"/>
    </row>
    <row r="120" spans="2:15" x14ac:dyDescent="0.25">
      <c r="B120" s="37">
        <v>116</v>
      </c>
      <c r="D120" s="9">
        <v>18.027640507196956</v>
      </c>
      <c r="E120" s="9">
        <v>16.073882831567392</v>
      </c>
      <c r="F120" s="9">
        <v>16.440541172458541</v>
      </c>
      <c r="G120" s="9">
        <v>16.575865276905756</v>
      </c>
      <c r="H120" s="9">
        <v>13.484628665138143</v>
      </c>
      <c r="I120" s="24"/>
      <c r="J120" s="9">
        <v>17.51154897392205</v>
      </c>
      <c r="K120" s="9">
        <v>17.51154897392205</v>
      </c>
      <c r="L120" s="22">
        <v>17.260743562295982</v>
      </c>
      <c r="M120" s="22">
        <v>17.762504100170531</v>
      </c>
      <c r="N120" s="22">
        <v>12.699167774796182</v>
      </c>
      <c r="O120" s="24"/>
    </row>
    <row r="121" spans="2:15" x14ac:dyDescent="0.25">
      <c r="B121" s="37">
        <v>117</v>
      </c>
      <c r="D121" s="9">
        <v>18.173458194335335</v>
      </c>
      <c r="E121" s="9">
        <v>16.204196333265187</v>
      </c>
      <c r="F121" s="9">
        <v>16.573959053227966</v>
      </c>
      <c r="G121" s="9">
        <v>16.710438296631697</v>
      </c>
      <c r="H121" s="9">
        <v>13.593938025903972</v>
      </c>
      <c r="I121" s="24"/>
      <c r="J121" s="9">
        <v>17.662510603007576</v>
      </c>
      <c r="K121" s="9">
        <v>17.662510603007576</v>
      </c>
      <c r="L121" s="22">
        <v>17.409543075764049</v>
      </c>
      <c r="M121" s="22">
        <v>17.915629135516827</v>
      </c>
      <c r="N121" s="22">
        <v>12.808643359061666</v>
      </c>
      <c r="O121" s="24"/>
    </row>
    <row r="122" spans="2:15" x14ac:dyDescent="0.25">
      <c r="B122" s="37">
        <v>118</v>
      </c>
      <c r="D122" s="9">
        <v>18.320933913390043</v>
      </c>
      <c r="E122" s="9">
        <v>16.336116704738121</v>
      </c>
      <c r="F122" s="9">
        <v>16.709224749271073</v>
      </c>
      <c r="G122" s="9">
        <v>16.846897620294598</v>
      </c>
      <c r="H122" s="9">
        <v>13.704474523312278</v>
      </c>
      <c r="I122" s="24"/>
      <c r="J122" s="9">
        <v>17.813472232093112</v>
      </c>
      <c r="K122" s="9">
        <v>17.813472232093112</v>
      </c>
      <c r="L122" s="22">
        <v>17.558342589232115</v>
      </c>
      <c r="M122" s="22">
        <v>18.068754170863116</v>
      </c>
      <c r="N122" s="22">
        <v>12.918118943327151</v>
      </c>
      <c r="O122" s="24"/>
    </row>
    <row r="123" spans="2:15" x14ac:dyDescent="0.25">
      <c r="B123" s="37">
        <v>119</v>
      </c>
      <c r="D123" s="9">
        <v>18.468539849584133</v>
      </c>
      <c r="E123" s="9">
        <v>16.46816320581468</v>
      </c>
      <c r="F123" s="9">
        <v>16.844635703273372</v>
      </c>
      <c r="G123" s="9">
        <v>16.983505240495369</v>
      </c>
      <c r="H123" s="9">
        <v>13.81510740342849</v>
      </c>
      <c r="I123" s="24"/>
      <c r="J123" s="9">
        <v>17.964433861178641</v>
      </c>
      <c r="K123" s="9">
        <v>17.964433861178641</v>
      </c>
      <c r="L123" s="22">
        <v>17.707142102700185</v>
      </c>
      <c r="M123" s="22">
        <v>18.221879206209422</v>
      </c>
      <c r="N123" s="22">
        <v>13.027594527592642</v>
      </c>
      <c r="O123" s="24"/>
    </row>
    <row r="124" spans="2:15" x14ac:dyDescent="0.25">
      <c r="B124" s="37">
        <v>120</v>
      </c>
      <c r="D124" s="9">
        <v>18.614655461122116</v>
      </c>
      <c r="E124" s="9">
        <v>16.598765237533051</v>
      </c>
      <c r="F124" s="9">
        <v>16.978386021599714</v>
      </c>
      <c r="G124" s="9">
        <v>17.118417661187713</v>
      </c>
      <c r="H124" s="9">
        <v>13.924637283321729</v>
      </c>
      <c r="I124" s="24"/>
      <c r="J124" s="9">
        <v>18.115395490264174</v>
      </c>
      <c r="K124" s="9">
        <v>18.115395490264174</v>
      </c>
      <c r="L124" s="22">
        <v>17.855941616168259</v>
      </c>
      <c r="M124" s="22">
        <v>18.375004241555725</v>
      </c>
      <c r="N124" s="22">
        <v>13.137070111858119</v>
      </c>
      <c r="O124" s="24"/>
    </row>
    <row r="125" spans="2:15" x14ac:dyDescent="0.25">
      <c r="B125" s="37">
        <v>121</v>
      </c>
      <c r="D125" s="9">
        <v>18.761599727588614</v>
      </c>
      <c r="E125" s="9">
        <v>16.730170314064473</v>
      </c>
      <c r="F125" s="9">
        <v>17.11305991603685</v>
      </c>
      <c r="G125" s="9">
        <v>17.25427290232248</v>
      </c>
      <c r="H125" s="9">
        <v>14.034780468101136</v>
      </c>
      <c r="I125" s="24"/>
      <c r="J125" s="9">
        <v>18.266357119349721</v>
      </c>
      <c r="K125" s="9">
        <v>18.266357119349721</v>
      </c>
      <c r="L125" s="22">
        <v>18.004741129636322</v>
      </c>
      <c r="M125" s="22">
        <v>18.528129276902018</v>
      </c>
      <c r="N125" s="22">
        <v>13.24654569612361</v>
      </c>
      <c r="O125" s="24"/>
    </row>
    <row r="126" spans="2:15" x14ac:dyDescent="0.25">
      <c r="B126" s="37">
        <v>122</v>
      </c>
      <c r="D126" s="9">
        <v>18.908297745463436</v>
      </c>
      <c r="E126" s="9">
        <v>16.861336658715569</v>
      </c>
      <c r="F126" s="9">
        <v>17.247459539017182</v>
      </c>
      <c r="G126" s="9">
        <v>17.389848174665431</v>
      </c>
      <c r="H126" s="9">
        <v>14.144741408439044</v>
      </c>
      <c r="I126" s="24"/>
      <c r="J126" s="9">
        <v>18.417318748435246</v>
      </c>
      <c r="K126" s="9">
        <v>18.417318748435246</v>
      </c>
      <c r="L126" s="22">
        <v>18.153540643104403</v>
      </c>
      <c r="M126" s="22">
        <v>18.681254312248317</v>
      </c>
      <c r="N126" s="22">
        <v>13.356021280389092</v>
      </c>
      <c r="O126" s="24"/>
    </row>
    <row r="127" spans="2:15" x14ac:dyDescent="0.25">
      <c r="B127" s="37">
        <v>123</v>
      </c>
      <c r="D127" s="9">
        <v>19.055900803129624</v>
      </c>
      <c r="E127" s="9">
        <v>16.993380073395116</v>
      </c>
      <c r="F127" s="9">
        <v>17.382867858551702</v>
      </c>
      <c r="G127" s="9">
        <v>17.526453160398415</v>
      </c>
      <c r="H127" s="9">
        <v>14.255372187275276</v>
      </c>
      <c r="I127" s="24"/>
      <c r="J127" s="9">
        <v>18.568280377520786</v>
      </c>
      <c r="K127" s="9">
        <v>18.568280377520786</v>
      </c>
      <c r="L127" s="22">
        <v>18.302340156572466</v>
      </c>
      <c r="M127" s="22">
        <v>18.834379347594616</v>
      </c>
      <c r="N127" s="22">
        <v>13.465496864654572</v>
      </c>
      <c r="O127" s="24"/>
    </row>
    <row r="128" spans="2:15" x14ac:dyDescent="0.25">
      <c r="B128" s="37">
        <v>124</v>
      </c>
      <c r="D128" s="9">
        <v>19.202319140382812</v>
      </c>
      <c r="E128" s="9">
        <v>17.124275211895924</v>
      </c>
      <c r="F128" s="9">
        <v>17.516956091986266</v>
      </c>
      <c r="G128" s="9">
        <v>17.6617105862159</v>
      </c>
      <c r="H128" s="9">
        <v>14.365126146782174</v>
      </c>
      <c r="I128" s="24"/>
      <c r="J128" s="9">
        <v>18.719242006606319</v>
      </c>
      <c r="K128" s="9">
        <v>18.719242006606319</v>
      </c>
      <c r="L128" s="22">
        <v>18.45113967004054</v>
      </c>
      <c r="M128" s="22">
        <v>18.987504382940916</v>
      </c>
      <c r="N128" s="22">
        <v>13.574972448920059</v>
      </c>
      <c r="O128" s="24"/>
    </row>
    <row r="129" spans="2:15" x14ac:dyDescent="0.25">
      <c r="B129" s="37">
        <v>125</v>
      </c>
      <c r="D129" s="9">
        <v>19.349244216013531</v>
      </c>
      <c r="E129" s="9">
        <v>17.255661395235567</v>
      </c>
      <c r="F129" s="9">
        <v>17.651609161451304</v>
      </c>
      <c r="G129" s="9">
        <v>17.79754462255622</v>
      </c>
      <c r="H129" s="9">
        <v>14.475255156880616</v>
      </c>
      <c r="I129" s="24"/>
      <c r="J129" s="9">
        <v>18.870203635691855</v>
      </c>
      <c r="K129" s="9">
        <v>18.870203635691855</v>
      </c>
      <c r="L129" s="22">
        <v>18.599939183508599</v>
      </c>
      <c r="M129" s="22">
        <v>19.140629418287208</v>
      </c>
      <c r="N129" s="22">
        <v>13.684448033185543</v>
      </c>
      <c r="O129" s="24"/>
    </row>
    <row r="130" spans="2:15" x14ac:dyDescent="0.25">
      <c r="B130" s="37">
        <v>126</v>
      </c>
      <c r="D130" s="9">
        <v>19.495181024596924</v>
      </c>
      <c r="E130" s="9">
        <v>17.386089705239307</v>
      </c>
      <c r="F130" s="9">
        <v>17.785161063559332</v>
      </c>
      <c r="G130" s="9">
        <v>17.932254575592015</v>
      </c>
      <c r="H130" s="9">
        <v>14.584652744907419</v>
      </c>
      <c r="I130" s="24"/>
      <c r="J130" s="9">
        <v>19.021165264777391</v>
      </c>
      <c r="K130" s="9">
        <v>19.021165264777391</v>
      </c>
      <c r="L130" s="22">
        <v>18.748738696976673</v>
      </c>
      <c r="M130" s="22">
        <v>19.2937544536335</v>
      </c>
      <c r="N130" s="22">
        <v>13.793923617451021</v>
      </c>
      <c r="O130" s="24"/>
    </row>
    <row r="131" spans="2:15" x14ac:dyDescent="0.25">
      <c r="B131" s="37">
        <v>127</v>
      </c>
      <c r="D131" s="9">
        <v>19.643272350005489</v>
      </c>
      <c r="E131" s="9">
        <v>17.518606035452382</v>
      </c>
      <c r="F131" s="9">
        <v>17.921114050191843</v>
      </c>
      <c r="G131" s="9">
        <v>18.069415623093036</v>
      </c>
      <c r="H131" s="9">
        <v>14.695644925699662</v>
      </c>
      <c r="I131" s="24"/>
      <c r="J131" s="9">
        <v>19.172126893862927</v>
      </c>
      <c r="K131" s="9">
        <v>19.172126893862927</v>
      </c>
      <c r="L131" s="22">
        <v>18.897538210444743</v>
      </c>
      <c r="M131" s="22">
        <v>19.446879488979807</v>
      </c>
      <c r="N131" s="22">
        <v>13.903399201716509</v>
      </c>
      <c r="O131" s="24"/>
    </row>
    <row r="132" spans="2:15" x14ac:dyDescent="0.25">
      <c r="B132" s="37">
        <v>128</v>
      </c>
      <c r="D132" s="9">
        <v>19.789666116068489</v>
      </c>
      <c r="E132" s="9">
        <v>17.649477068536441</v>
      </c>
      <c r="F132" s="9">
        <v>18.055175445720799</v>
      </c>
      <c r="G132" s="9">
        <v>18.204645704575139</v>
      </c>
      <c r="H132" s="9">
        <v>14.805380727894912</v>
      </c>
      <c r="I132" s="24"/>
      <c r="J132" s="9">
        <v>19.323088522948456</v>
      </c>
      <c r="K132" s="9">
        <v>19.323088522948456</v>
      </c>
      <c r="L132" s="22">
        <v>19.046337723912806</v>
      </c>
      <c r="M132" s="22">
        <v>19.600004524326099</v>
      </c>
      <c r="N132" s="22">
        <v>14.012874785982001</v>
      </c>
      <c r="O132" s="24"/>
    </row>
    <row r="133" spans="2:15" x14ac:dyDescent="0.25">
      <c r="B133" s="37">
        <v>129</v>
      </c>
      <c r="D133" s="9">
        <v>19.937363225562979</v>
      </c>
      <c r="E133" s="9">
        <v>17.781611184654306</v>
      </c>
      <c r="F133" s="9">
        <v>18.190689394941458</v>
      </c>
      <c r="G133" s="9">
        <v>18.34135859892827</v>
      </c>
      <c r="H133" s="9">
        <v>14.916081158663754</v>
      </c>
      <c r="I133" s="24"/>
      <c r="J133" s="9">
        <v>19.474050152033996</v>
      </c>
      <c r="K133" s="9">
        <v>19.474050152033996</v>
      </c>
      <c r="L133" s="22">
        <v>19.19513723738088</v>
      </c>
      <c r="M133" s="22">
        <v>19.753129559672395</v>
      </c>
      <c r="N133" s="22">
        <v>14.122350370247476</v>
      </c>
      <c r="O133" s="24"/>
    </row>
    <row r="134" spans="2:15" x14ac:dyDescent="0.25">
      <c r="B134" s="37">
        <v>130</v>
      </c>
      <c r="D134" s="9">
        <v>20.083171843455141</v>
      </c>
      <c r="E134" s="9">
        <v>17.911914965847245</v>
      </c>
      <c r="F134" s="9">
        <v>18.324098976777915</v>
      </c>
      <c r="G134" s="9">
        <v>18.47592331972125</v>
      </c>
      <c r="H134" s="9">
        <v>15.025383898886176</v>
      </c>
      <c r="I134" s="24"/>
      <c r="J134" s="9">
        <v>19.625011781119529</v>
      </c>
      <c r="K134" s="9">
        <v>19.625011781119529</v>
      </c>
      <c r="L134" s="22">
        <v>19.34393675084895</v>
      </c>
      <c r="M134" s="22">
        <v>19.906254595018702</v>
      </c>
      <c r="N134" s="22">
        <v>14.231825954512965</v>
      </c>
      <c r="O134" s="24"/>
    </row>
    <row r="135" spans="2:15" x14ac:dyDescent="0.25">
      <c r="B135" s="37">
        <v>131</v>
      </c>
      <c r="D135" s="9">
        <v>20.230611171381369</v>
      </c>
      <c r="E135" s="9">
        <v>18.043799098664902</v>
      </c>
      <c r="F135" s="9">
        <v>18.459325922281685</v>
      </c>
      <c r="G135" s="9">
        <v>18.612343259807584</v>
      </c>
      <c r="H135" s="9">
        <v>15.135893556169105</v>
      </c>
      <c r="I135" s="24"/>
      <c r="J135" s="9">
        <v>19.775973410205061</v>
      </c>
      <c r="K135" s="9">
        <v>19.775973410205061</v>
      </c>
      <c r="L135" s="22">
        <v>19.492736264317017</v>
      </c>
      <c r="M135" s="22">
        <v>20.059379630365001</v>
      </c>
      <c r="N135" s="22">
        <v>14.341301538778447</v>
      </c>
      <c r="O135" s="24"/>
    </row>
    <row r="136" spans="2:15" x14ac:dyDescent="0.25">
      <c r="B136" s="37">
        <v>132</v>
      </c>
      <c r="D136" s="9">
        <v>20.377607891299998</v>
      </c>
      <c r="E136" s="9">
        <v>18.1752541967717</v>
      </c>
      <c r="F136" s="9">
        <v>18.594059763301093</v>
      </c>
      <c r="G136" s="9">
        <v>18.748259840206529</v>
      </c>
      <c r="H136" s="9">
        <v>15.246075640361607</v>
      </c>
      <c r="I136" s="24"/>
      <c r="J136" s="9">
        <v>19.926935039290591</v>
      </c>
      <c r="K136" s="9">
        <v>19.926935039290591</v>
      </c>
      <c r="L136" s="22">
        <v>19.641535777785087</v>
      </c>
      <c r="M136" s="22">
        <v>20.212504665711293</v>
      </c>
      <c r="N136" s="22">
        <v>14.450777123043935</v>
      </c>
      <c r="O136" s="24"/>
    </row>
    <row r="137" spans="2:15" x14ac:dyDescent="0.25">
      <c r="B137" s="37">
        <v>133</v>
      </c>
      <c r="D137" s="9">
        <v>20.523643692885322</v>
      </c>
      <c r="E137" s="9">
        <v>18.305777937300068</v>
      </c>
      <c r="F137" s="9">
        <v>18.72772290152745</v>
      </c>
      <c r="G137" s="9">
        <v>18.88308343490209</v>
      </c>
      <c r="H137" s="9">
        <v>15.355546542813164</v>
      </c>
      <c r="I137" s="24"/>
      <c r="J137" s="9">
        <v>20.077896668376138</v>
      </c>
      <c r="K137" s="9">
        <v>20.077896668376138</v>
      </c>
      <c r="L137" s="22">
        <v>19.79033529125315</v>
      </c>
      <c r="M137" s="22">
        <v>20.365629701057593</v>
      </c>
      <c r="N137" s="22">
        <v>14.560252707309417</v>
      </c>
      <c r="O137" s="24"/>
    </row>
    <row r="138" spans="2:15" x14ac:dyDescent="0.25">
      <c r="B138" s="37">
        <v>134</v>
      </c>
      <c r="D138" s="9">
        <v>20.670333568435531</v>
      </c>
      <c r="E138" s="9">
        <v>18.436935506198662</v>
      </c>
      <c r="F138" s="9">
        <v>18.862115055627992</v>
      </c>
      <c r="G138" s="9">
        <v>19.018651238365234</v>
      </c>
      <c r="H138" s="9">
        <v>15.465501541076845</v>
      </c>
      <c r="I138" s="24"/>
      <c r="J138" s="9">
        <v>20.228858297461667</v>
      </c>
      <c r="K138" s="9">
        <v>20.228858297461667</v>
      </c>
      <c r="L138" s="22">
        <v>19.939134804721224</v>
      </c>
      <c r="M138" s="22">
        <v>20.518754736403881</v>
      </c>
      <c r="N138" s="22">
        <v>14.669728291574907</v>
      </c>
      <c r="O138" s="24"/>
    </row>
    <row r="139" spans="2:15" x14ac:dyDescent="0.25">
      <c r="B139" s="37">
        <v>135</v>
      </c>
      <c r="D139" s="9">
        <v>20.81870323304479</v>
      </c>
      <c r="E139" s="9">
        <v>18.569720977264062</v>
      </c>
      <c r="F139" s="9">
        <v>18.998379266696617</v>
      </c>
      <c r="G139" s="9">
        <v>19.156130093889526</v>
      </c>
      <c r="H139" s="9">
        <v>15.576699781163693</v>
      </c>
      <c r="I139" s="24"/>
      <c r="J139" s="9">
        <v>20.379819926547203</v>
      </c>
      <c r="K139" s="9">
        <v>20.379819926547203</v>
      </c>
      <c r="L139" s="22">
        <v>20.087934318189291</v>
      </c>
      <c r="M139" s="22">
        <v>20.671879771750181</v>
      </c>
      <c r="N139" s="22">
        <v>14.779203875840388</v>
      </c>
      <c r="O139" s="24"/>
    </row>
    <row r="140" spans="2:15" x14ac:dyDescent="0.25">
      <c r="B140" s="37">
        <v>136</v>
      </c>
      <c r="D140" s="9">
        <v>20.964933511511632</v>
      </c>
      <c r="E140" s="9">
        <v>18.700432974220867</v>
      </c>
      <c r="F140" s="9">
        <v>19.132259504636057</v>
      </c>
      <c r="G140" s="9">
        <v>19.291175346166195</v>
      </c>
      <c r="H140" s="9">
        <v>15.686314639084928</v>
      </c>
      <c r="I140" s="24"/>
      <c r="J140" s="9">
        <v>20.530781555632739</v>
      </c>
      <c r="K140" s="9">
        <v>20.530781555632739</v>
      </c>
      <c r="L140" s="22">
        <v>20.236733831657364</v>
      </c>
      <c r="M140" s="22">
        <v>20.825004807096484</v>
      </c>
      <c r="N140" s="22">
        <v>14.88867946010587</v>
      </c>
      <c r="O140" s="24"/>
    </row>
    <row r="141" spans="2:15" x14ac:dyDescent="0.25">
      <c r="B141" s="37">
        <v>137</v>
      </c>
      <c r="D141" s="9">
        <v>21.110966743393213</v>
      </c>
      <c r="E141" s="9">
        <v>18.830953929996038</v>
      </c>
      <c r="F141" s="9">
        <v>19.265920280061035</v>
      </c>
      <c r="G141" s="9">
        <v>19.425996578060374</v>
      </c>
      <c r="H141" s="9">
        <v>15.79578366679255</v>
      </c>
      <c r="I141" s="24"/>
      <c r="J141" s="9">
        <v>20.681743184718265</v>
      </c>
      <c r="K141" s="9">
        <v>20.681743184718265</v>
      </c>
      <c r="L141" s="22">
        <v>20.385533345125431</v>
      </c>
      <c r="M141" s="22">
        <v>20.978129842442787</v>
      </c>
      <c r="N141" s="22">
        <v>14.99815504437135</v>
      </c>
      <c r="O141" s="24"/>
    </row>
    <row r="142" spans="2:15" x14ac:dyDescent="0.25">
      <c r="B142" s="37">
        <v>138</v>
      </c>
      <c r="D142" s="9">
        <v>21.259405389507407</v>
      </c>
      <c r="E142" s="9">
        <v>18.963806021015202</v>
      </c>
      <c r="F142" s="9">
        <v>19.402261738246661</v>
      </c>
      <c r="G142" s="9">
        <v>19.56355432659845</v>
      </c>
      <c r="H142" s="9">
        <v>15.907032981993048</v>
      </c>
      <c r="I142" s="24"/>
      <c r="J142" s="9">
        <v>20.832704813803808</v>
      </c>
      <c r="K142" s="9">
        <v>20.832704813803808</v>
      </c>
      <c r="L142" s="22">
        <v>20.534332858593491</v>
      </c>
      <c r="M142" s="22">
        <v>21.131254877789072</v>
      </c>
      <c r="N142" s="22">
        <v>15.107630628636842</v>
      </c>
      <c r="O142" s="24"/>
    </row>
    <row r="143" spans="2:15" x14ac:dyDescent="0.25">
      <c r="B143" s="37">
        <v>139</v>
      </c>
      <c r="D143" s="9">
        <v>21.406321205177562</v>
      </c>
      <c r="E143" s="9">
        <v>19.09518218228407</v>
      </c>
      <c r="F143" s="9">
        <v>19.536906298099563</v>
      </c>
      <c r="G143" s="9">
        <v>19.699379853326654</v>
      </c>
      <c r="H143" s="9">
        <v>16.017155235949467</v>
      </c>
      <c r="I143" s="24"/>
      <c r="J143" s="9">
        <v>20.983666442889348</v>
      </c>
      <c r="K143" s="9">
        <v>20.983666442889348</v>
      </c>
      <c r="L143" s="22">
        <v>20.683132372061554</v>
      </c>
      <c r="M143" s="22">
        <v>21.284379913135371</v>
      </c>
      <c r="N143" s="22">
        <v>15.217106212902324</v>
      </c>
      <c r="O143" s="24"/>
    </row>
    <row r="144" spans="2:15" x14ac:dyDescent="0.25">
      <c r="B144" s="37">
        <v>140</v>
      </c>
      <c r="D144" s="9">
        <v>21.552898131158194</v>
      </c>
      <c r="E144" s="9">
        <v>19.226229833899364</v>
      </c>
      <c r="F144" s="9">
        <v>19.67117332467609</v>
      </c>
      <c r="G144" s="9">
        <v>19.83481999711687</v>
      </c>
      <c r="H144" s="9">
        <v>16.127026679603027</v>
      </c>
      <c r="I144" s="24"/>
      <c r="J144" s="9">
        <v>21.13462807197488</v>
      </c>
      <c r="K144" s="9">
        <v>21.13462807197488</v>
      </c>
      <c r="L144" s="22">
        <v>20.831931885529624</v>
      </c>
      <c r="M144" s="22">
        <v>21.437504948481678</v>
      </c>
      <c r="N144" s="22">
        <v>15.32658179716781</v>
      </c>
      <c r="O144" s="24"/>
    </row>
    <row r="145" spans="2:15" x14ac:dyDescent="0.25">
      <c r="B145" s="37">
        <v>141</v>
      </c>
      <c r="D145" s="9">
        <v>21.699343496711332</v>
      </c>
      <c r="E145" s="9">
        <v>19.357149909606068</v>
      </c>
      <c r="F145" s="9">
        <v>19.805293861659724</v>
      </c>
      <c r="G145" s="9">
        <v>19.970110612735549</v>
      </c>
      <c r="H145" s="9">
        <v>16.236800760193738</v>
      </c>
      <c r="I145" s="24"/>
      <c r="J145" s="9">
        <v>21.28558970106041</v>
      </c>
      <c r="K145" s="9">
        <v>21.28558970106041</v>
      </c>
      <c r="L145" s="22">
        <v>20.980731398997694</v>
      </c>
      <c r="M145" s="22">
        <v>21.590629983827974</v>
      </c>
      <c r="N145" s="22">
        <v>15.436057381433296</v>
      </c>
      <c r="O145" s="24"/>
    </row>
    <row r="146" spans="2:15" x14ac:dyDescent="0.25">
      <c r="B146" s="37">
        <v>142</v>
      </c>
      <c r="D146" s="9">
        <v>21.846246530341343</v>
      </c>
      <c r="E146" s="9">
        <v>19.488513456885432</v>
      </c>
      <c r="F146" s="9">
        <v>19.939924537417475</v>
      </c>
      <c r="G146" s="9">
        <v>20.105922002153697</v>
      </c>
      <c r="H146" s="9">
        <v>16.346913574178085</v>
      </c>
      <c r="I146" s="24"/>
      <c r="J146" s="9">
        <v>21.436551330145942</v>
      </c>
      <c r="K146" s="9">
        <v>21.436551330145942</v>
      </c>
      <c r="L146" s="22">
        <v>21.129530912465778</v>
      </c>
      <c r="M146" s="22">
        <v>21.743755019174269</v>
      </c>
      <c r="N146" s="22">
        <v>15.545532965698781</v>
      </c>
      <c r="O146" s="24"/>
    </row>
    <row r="147" spans="2:15" x14ac:dyDescent="0.25">
      <c r="B147" s="37">
        <v>143</v>
      </c>
      <c r="D147" s="9">
        <v>21.993350809127094</v>
      </c>
      <c r="E147" s="9">
        <v>19.620071963134311</v>
      </c>
      <c r="F147" s="9">
        <v>20.074779596872364</v>
      </c>
      <c r="G147" s="9">
        <v>20.241962459744475</v>
      </c>
      <c r="H147" s="9">
        <v>16.457175339341493</v>
      </c>
      <c r="I147" s="24"/>
      <c r="J147" s="9">
        <v>21.587512959231486</v>
      </c>
      <c r="K147" s="9">
        <v>21.587512959231486</v>
      </c>
      <c r="L147" s="22">
        <v>21.278330425933834</v>
      </c>
      <c r="M147" s="22">
        <v>21.896880054520555</v>
      </c>
      <c r="N147" s="22">
        <v>15.65500854996426</v>
      </c>
      <c r="O147" s="24"/>
    </row>
    <row r="148" spans="2:15" x14ac:dyDescent="0.25">
      <c r="B148" s="37">
        <v>144</v>
      </c>
      <c r="D148" s="9">
        <v>22.139734318879679</v>
      </c>
      <c r="E148" s="9">
        <v>19.750931866369225</v>
      </c>
      <c r="F148" s="9">
        <v>20.2088315562217</v>
      </c>
      <c r="G148" s="9">
        <v>20.377183105046928</v>
      </c>
      <c r="H148" s="9">
        <v>16.566903659547087</v>
      </c>
      <c r="I148" s="24"/>
      <c r="J148" s="9">
        <v>21.738474588317015</v>
      </c>
      <c r="K148" s="9">
        <v>21.738474588317015</v>
      </c>
      <c r="L148" s="22">
        <v>21.427129939401905</v>
      </c>
      <c r="M148" s="22">
        <v>22.050005089866865</v>
      </c>
      <c r="N148" s="22">
        <v>15.764484134229747</v>
      </c>
      <c r="O148" s="24"/>
    </row>
    <row r="149" spans="2:15" x14ac:dyDescent="0.25">
      <c r="B149" s="37">
        <v>145</v>
      </c>
      <c r="D149" s="9">
        <v>22.286646425278008</v>
      </c>
      <c r="E149" s="9">
        <v>19.882303978301927</v>
      </c>
      <c r="F149" s="9">
        <v>20.343472694422935</v>
      </c>
      <c r="G149" s="9">
        <v>20.513005210123488</v>
      </c>
      <c r="H149" s="9">
        <v>16.677023208485863</v>
      </c>
      <c r="I149" s="24"/>
      <c r="J149" s="9">
        <v>21.889436217402555</v>
      </c>
      <c r="K149" s="9">
        <v>21.889436217402555</v>
      </c>
      <c r="L149" s="22">
        <v>21.575929452869964</v>
      </c>
      <c r="M149" s="22">
        <v>22.203130125213161</v>
      </c>
      <c r="N149" s="22">
        <v>15.873959718495234</v>
      </c>
      <c r="O149" s="24"/>
    </row>
    <row r="150" spans="2:15" x14ac:dyDescent="0.25">
      <c r="B150" s="37">
        <v>146</v>
      </c>
      <c r="D150" s="9">
        <v>22.434496297665451</v>
      </c>
      <c r="E150" s="9">
        <v>20.014584837099179</v>
      </c>
      <c r="F150" s="9">
        <v>20.479158986156545</v>
      </c>
      <c r="G150" s="9">
        <v>20.649894245212916</v>
      </c>
      <c r="H150" s="9">
        <v>16.787836818581134</v>
      </c>
      <c r="I150" s="24"/>
      <c r="J150" s="9">
        <v>22.040397846488091</v>
      </c>
      <c r="K150" s="9">
        <v>22.040397846488091</v>
      </c>
      <c r="L150" s="22">
        <v>21.724728966338049</v>
      </c>
      <c r="M150" s="22">
        <v>22.356255160559463</v>
      </c>
      <c r="N150" s="22">
        <v>15.983435302760711</v>
      </c>
      <c r="O150" s="24"/>
    </row>
    <row r="151" spans="2:15" x14ac:dyDescent="0.25">
      <c r="B151" s="37">
        <v>147</v>
      </c>
      <c r="D151" s="9">
        <v>22.580648858483528</v>
      </c>
      <c r="E151" s="9">
        <v>20.14522069225686</v>
      </c>
      <c r="F151" s="9">
        <v>20.612953923910073</v>
      </c>
      <c r="G151" s="9">
        <v>20.784852551406871</v>
      </c>
      <c r="H151" s="9">
        <v>16.897394229914763</v>
      </c>
      <c r="I151" s="24"/>
      <c r="J151" s="9">
        <v>22.191359475573623</v>
      </c>
      <c r="K151" s="9">
        <v>22.191359475573623</v>
      </c>
      <c r="L151" s="22">
        <v>21.873528479806115</v>
      </c>
      <c r="M151" s="22">
        <v>22.509380195905756</v>
      </c>
      <c r="N151" s="22">
        <v>16.092910887026207</v>
      </c>
      <c r="O151" s="24"/>
    </row>
    <row r="152" spans="2:15" x14ac:dyDescent="0.25">
      <c r="B152" s="37">
        <v>148</v>
      </c>
      <c r="D152" s="9">
        <v>22.727330020702951</v>
      </c>
      <c r="E152" s="9">
        <v>20.276368758469964</v>
      </c>
      <c r="F152" s="9">
        <v>20.747338043847485</v>
      </c>
      <c r="G152" s="9">
        <v>20.920412320706902</v>
      </c>
      <c r="H152" s="9">
        <v>17.007342873555302</v>
      </c>
      <c r="I152" s="24"/>
      <c r="J152" s="9">
        <v>22.342321104659156</v>
      </c>
      <c r="K152" s="9">
        <v>22.342321104659156</v>
      </c>
      <c r="L152" s="22">
        <v>22.022327993274192</v>
      </c>
      <c r="M152" s="22">
        <v>22.662505231252055</v>
      </c>
      <c r="N152" s="22">
        <v>16.202386471291693</v>
      </c>
      <c r="O152" s="24"/>
    </row>
    <row r="153" spans="2:15" x14ac:dyDescent="0.25">
      <c r="B153" s="37">
        <v>149</v>
      </c>
      <c r="D153" s="9">
        <v>22.874714357779521</v>
      </c>
      <c r="E153" s="9">
        <v>20.408198217574636</v>
      </c>
      <c r="F153" s="9">
        <v>20.882505889449295</v>
      </c>
      <c r="G153" s="9">
        <v>21.056772148031708</v>
      </c>
      <c r="H153" s="9">
        <v>17.117811954086445</v>
      </c>
      <c r="I153" s="24"/>
      <c r="J153" s="9">
        <v>22.493282733744692</v>
      </c>
      <c r="K153" s="9">
        <v>22.493282733744692</v>
      </c>
      <c r="L153" s="22">
        <v>22.171127506742259</v>
      </c>
      <c r="M153" s="22">
        <v>22.815630266598355</v>
      </c>
      <c r="N153" s="22">
        <v>16.311862055557167</v>
      </c>
      <c r="O153" s="24"/>
    </row>
    <row r="154" spans="2:15" x14ac:dyDescent="0.25">
      <c r="B154" s="37">
        <v>150</v>
      </c>
      <c r="D154" s="9">
        <v>23.0213179552463</v>
      </c>
      <c r="E154" s="9">
        <v>20.539270960161819</v>
      </c>
      <c r="F154" s="9">
        <v>21.016803796691136</v>
      </c>
      <c r="G154" s="9">
        <v>21.192243932131944</v>
      </c>
      <c r="H154" s="9">
        <v>17.227703204056176</v>
      </c>
      <c r="I154" s="24"/>
      <c r="J154" s="9">
        <v>22.644244362830229</v>
      </c>
      <c r="K154" s="9">
        <v>22.644244362830229</v>
      </c>
      <c r="L154" s="22">
        <v>22.319927020210322</v>
      </c>
      <c r="M154" s="22">
        <v>22.96875530194465</v>
      </c>
      <c r="N154" s="22">
        <v>16.421337639822653</v>
      </c>
      <c r="O154" s="24"/>
    </row>
    <row r="155" spans="2:15" x14ac:dyDescent="0.25">
      <c r="B155" s="37">
        <v>151</v>
      </c>
      <c r="D155" s="9">
        <v>23.168701104919929</v>
      </c>
      <c r="E155" s="9">
        <v>20.671099112732122</v>
      </c>
      <c r="F155" s="9">
        <v>21.151970543139218</v>
      </c>
      <c r="G155" s="9">
        <v>21.328602660303023</v>
      </c>
      <c r="H155" s="9">
        <v>17.338171419046688</v>
      </c>
      <c r="I155" s="24"/>
      <c r="J155" s="9">
        <v>22.795205991915758</v>
      </c>
      <c r="K155" s="9">
        <v>22.795205991915758</v>
      </c>
      <c r="L155" s="22">
        <v>22.468726533678392</v>
      </c>
      <c r="M155" s="22">
        <v>23.121880337290953</v>
      </c>
      <c r="N155" s="22">
        <v>16.530813224088138</v>
      </c>
      <c r="O155" s="24"/>
    </row>
    <row r="156" spans="2:15" x14ac:dyDescent="0.25">
      <c r="B156" s="37">
        <v>152</v>
      </c>
      <c r="D156" s="9">
        <v>23.314921645700352</v>
      </c>
      <c r="E156" s="9">
        <v>20.801800471658069</v>
      </c>
      <c r="F156" s="9">
        <v>21.285841795632866</v>
      </c>
      <c r="G156" s="9">
        <v>21.463638927133907</v>
      </c>
      <c r="H156" s="9">
        <v>17.44777917596161</v>
      </c>
      <c r="I156" s="24"/>
      <c r="J156" s="9">
        <v>22.946167621001305</v>
      </c>
      <c r="K156" s="9">
        <v>22.946167621001305</v>
      </c>
      <c r="L156" s="22">
        <v>22.617526047146452</v>
      </c>
      <c r="M156" s="22">
        <v>23.275005372637246</v>
      </c>
      <c r="N156" s="22">
        <v>16.640288808353624</v>
      </c>
      <c r="O156" s="24"/>
    </row>
    <row r="157" spans="2:15" x14ac:dyDescent="0.25">
      <c r="B157" s="37">
        <v>153</v>
      </c>
      <c r="D157" s="9">
        <v>23.462221791108458</v>
      </c>
      <c r="E157" s="9">
        <v>20.933548027223509</v>
      </c>
      <c r="F157" s="9">
        <v>21.420916263156609</v>
      </c>
      <c r="G157" s="9">
        <v>21.599903477268985</v>
      </c>
      <c r="H157" s="9">
        <v>17.558185971381</v>
      </c>
      <c r="I157" s="24"/>
      <c r="J157" s="9">
        <v>23.097129250086827</v>
      </c>
      <c r="K157" s="9">
        <v>23.097129250086827</v>
      </c>
      <c r="L157" s="22">
        <v>22.766325560614522</v>
      </c>
      <c r="M157" s="22">
        <v>23.428130407983542</v>
      </c>
      <c r="N157" s="22">
        <v>16.74976439261911</v>
      </c>
      <c r="O157" s="24"/>
    </row>
    <row r="158" spans="2:15" x14ac:dyDescent="0.25">
      <c r="B158" s="37">
        <v>154</v>
      </c>
      <c r="D158" s="9">
        <v>23.609374056325155</v>
      </c>
      <c r="E158" s="9">
        <v>21.065152190078582</v>
      </c>
      <c r="F158" s="9">
        <v>21.555826043010207</v>
      </c>
      <c r="G158" s="9">
        <v>21.735999921332887</v>
      </c>
      <c r="H158" s="9">
        <v>17.66848332496884</v>
      </c>
      <c r="I158" s="24"/>
      <c r="J158" s="9">
        <v>23.248090879172366</v>
      </c>
      <c r="K158" s="9">
        <v>23.248090879172366</v>
      </c>
      <c r="L158" s="22">
        <v>22.915125074082596</v>
      </c>
      <c r="M158" s="22">
        <v>23.581255443329841</v>
      </c>
      <c r="N158" s="22">
        <v>16.859239976884592</v>
      </c>
      <c r="O158" s="24"/>
    </row>
    <row r="159" spans="2:15" x14ac:dyDescent="0.25">
      <c r="B159" s="37">
        <v>155</v>
      </c>
      <c r="D159" s="9">
        <v>23.756280249538495</v>
      </c>
      <c r="E159" s="9">
        <v>21.196517801116688</v>
      </c>
      <c r="F159" s="9">
        <v>21.69046170956992</v>
      </c>
      <c r="G159" s="9">
        <v>21.871816554767907</v>
      </c>
      <c r="H159" s="9">
        <v>17.77859856336778</v>
      </c>
      <c r="I159" s="24"/>
      <c r="J159" s="9">
        <v>23.399052508257903</v>
      </c>
      <c r="K159" s="9">
        <v>23.399052508257903</v>
      </c>
      <c r="L159" s="22">
        <v>23.063924587550673</v>
      </c>
      <c r="M159" s="22">
        <v>23.734380478676147</v>
      </c>
      <c r="N159" s="22">
        <v>16.968715561150077</v>
      </c>
      <c r="O159" s="24"/>
    </row>
    <row r="160" spans="2:15" x14ac:dyDescent="0.25">
      <c r="B160" s="37">
        <v>156</v>
      </c>
      <c r="D160" s="9">
        <v>23.902656698261147</v>
      </c>
      <c r="E160" s="9">
        <v>21.327369948947442</v>
      </c>
      <c r="F160" s="9">
        <v>21.82450713790513</v>
      </c>
      <c r="G160" s="9">
        <v>22.00703066905626</v>
      </c>
      <c r="H160" s="9">
        <v>17.888321736011317</v>
      </c>
      <c r="I160" s="24"/>
      <c r="J160" s="9">
        <v>23.550014137343435</v>
      </c>
      <c r="K160" s="9">
        <v>23.550014137343435</v>
      </c>
      <c r="L160" s="22">
        <v>23.21272410101875</v>
      </c>
      <c r="M160" s="22">
        <v>23.88750551402244</v>
      </c>
      <c r="N160" s="22">
        <v>17.078191145415559</v>
      </c>
      <c r="O160" s="24"/>
    </row>
    <row r="161" spans="2:15" x14ac:dyDescent="0.25">
      <c r="B161" s="37">
        <v>157</v>
      </c>
      <c r="D161" s="9">
        <v>24.050729193739926</v>
      </c>
      <c r="E161" s="9">
        <v>21.459865690198534</v>
      </c>
      <c r="F161" s="9">
        <v>21.960442742520609</v>
      </c>
      <c r="G161" s="9">
        <v>22.144174334540264</v>
      </c>
      <c r="H161" s="9">
        <v>17.999300186138857</v>
      </c>
      <c r="I161" s="24"/>
      <c r="J161" s="9">
        <v>23.700975766428979</v>
      </c>
      <c r="K161" s="9">
        <v>23.700975766428979</v>
      </c>
      <c r="L161" s="22">
        <v>23.361523614486813</v>
      </c>
      <c r="M161" s="22">
        <v>24.040630549368739</v>
      </c>
      <c r="N161" s="22">
        <v>17.187666729681048</v>
      </c>
      <c r="O161" s="24"/>
    </row>
    <row r="162" spans="2:15" x14ac:dyDescent="0.25">
      <c r="B162" s="37">
        <v>158</v>
      </c>
      <c r="D162" s="9">
        <v>24.196177103073445</v>
      </c>
      <c r="E162" s="9">
        <v>21.589817821045397</v>
      </c>
      <c r="F162" s="9">
        <v>22.093453620662583</v>
      </c>
      <c r="G162" s="9">
        <v>22.278332375369715</v>
      </c>
      <c r="H162" s="9">
        <v>18.108336144864325</v>
      </c>
      <c r="I162" s="24"/>
      <c r="J162" s="9">
        <v>23.851937395514504</v>
      </c>
      <c r="K162" s="9">
        <v>23.851937395514504</v>
      </c>
      <c r="L162" s="22">
        <v>23.510323127954884</v>
      </c>
      <c r="M162" s="22">
        <v>24.193755584715039</v>
      </c>
      <c r="N162" s="22">
        <v>17.297142313946527</v>
      </c>
      <c r="O162" s="24"/>
    </row>
    <row r="163" spans="2:15" x14ac:dyDescent="0.25">
      <c r="B163" s="37">
        <v>159</v>
      </c>
      <c r="D163" s="9">
        <v>24.343855675247358</v>
      </c>
      <c r="E163" s="9">
        <v>21.72193164668932</v>
      </c>
      <c r="F163" s="9">
        <v>22.22895044998921</v>
      </c>
      <c r="G163" s="9">
        <v>22.415028149828824</v>
      </c>
      <c r="H163" s="9">
        <v>18.219023059137243</v>
      </c>
      <c r="I163" s="24"/>
      <c r="J163" s="9">
        <v>24.002899024600044</v>
      </c>
      <c r="K163" s="9">
        <v>24.002899024600044</v>
      </c>
      <c r="L163" s="22">
        <v>23.659122641422936</v>
      </c>
      <c r="M163" s="22">
        <v>24.346880620061331</v>
      </c>
      <c r="N163" s="22">
        <v>17.406617898212012</v>
      </c>
      <c r="O163" s="24"/>
    </row>
    <row r="164" spans="2:15" x14ac:dyDescent="0.25">
      <c r="B164" s="37">
        <v>160</v>
      </c>
      <c r="D164" s="9">
        <v>24.489946197249733</v>
      </c>
      <c r="E164" s="9">
        <v>21.85250639222447</v>
      </c>
      <c r="F164" s="9">
        <v>22.362677662787462</v>
      </c>
      <c r="G164" s="9">
        <v>22.54991746499309</v>
      </c>
      <c r="H164" s="9">
        <v>18.328534638414794</v>
      </c>
      <c r="I164" s="24"/>
      <c r="J164" s="9">
        <v>24.15386065368558</v>
      </c>
      <c r="K164" s="9">
        <v>24.15386065368558</v>
      </c>
      <c r="L164" s="22">
        <v>23.80792215489101</v>
      </c>
      <c r="M164" s="22">
        <v>24.500005655407627</v>
      </c>
      <c r="N164" s="22">
        <v>17.516093482477494</v>
      </c>
      <c r="O164" s="24"/>
    </row>
    <row r="165" spans="2:15" x14ac:dyDescent="0.25">
      <c r="B165" s="37">
        <v>161</v>
      </c>
      <c r="D165" s="9">
        <v>24.637525446756658</v>
      </c>
      <c r="E165" s="9">
        <v>21.984523804883064</v>
      </c>
      <c r="F165" s="9">
        <v>22.498064016121376</v>
      </c>
      <c r="G165" s="9">
        <v>22.68650048452546</v>
      </c>
      <c r="H165" s="9">
        <v>18.439148055366271</v>
      </c>
      <c r="I165" s="24"/>
      <c r="J165" s="9">
        <v>24.304822282771106</v>
      </c>
      <c r="K165" s="9">
        <v>24.304822282771106</v>
      </c>
      <c r="L165" s="22">
        <v>23.956721668359076</v>
      </c>
      <c r="M165" s="22">
        <v>24.653130690753926</v>
      </c>
      <c r="N165" s="22">
        <v>17.62556906674298</v>
      </c>
      <c r="O165" s="24"/>
    </row>
    <row r="166" spans="2:15" x14ac:dyDescent="0.25">
      <c r="B166" s="37">
        <v>162</v>
      </c>
      <c r="D166" s="9">
        <v>24.784973208190472</v>
      </c>
      <c r="E166" s="9">
        <v>22.116413710920487</v>
      </c>
      <c r="F166" s="9">
        <v>22.633303942995688</v>
      </c>
      <c r="G166" s="9">
        <v>22.822934039019547</v>
      </c>
      <c r="H166" s="9">
        <v>18.549664162381667</v>
      </c>
      <c r="I166" s="24"/>
      <c r="J166" s="9">
        <v>24.455783911856653</v>
      </c>
      <c r="K166" s="9">
        <v>24.455783911856653</v>
      </c>
      <c r="L166" s="22">
        <v>24.105521181827147</v>
      </c>
      <c r="M166" s="22">
        <v>24.806255726100229</v>
      </c>
      <c r="N166" s="22">
        <v>17.735044651008469</v>
      </c>
      <c r="O166" s="24"/>
    </row>
    <row r="167" spans="2:15" x14ac:dyDescent="0.25">
      <c r="B167" s="37">
        <v>163</v>
      </c>
      <c r="D167" s="9">
        <v>24.930532920078832</v>
      </c>
      <c r="E167" s="9">
        <v>22.246473813838765</v>
      </c>
      <c r="F167" s="9">
        <v>22.766439928586323</v>
      </c>
      <c r="G167" s="9">
        <v>22.95721984605402</v>
      </c>
      <c r="H167" s="9">
        <v>18.658782899388996</v>
      </c>
      <c r="I167" s="24"/>
      <c r="J167" s="9">
        <v>24.606745540942185</v>
      </c>
      <c r="K167" s="9">
        <v>24.606745540942185</v>
      </c>
      <c r="L167" s="22">
        <v>24.25432069529521</v>
      </c>
      <c r="M167" s="22">
        <v>24.959380761446525</v>
      </c>
      <c r="N167" s="22">
        <v>17.844520235273951</v>
      </c>
      <c r="O167" s="24"/>
    </row>
    <row r="168" spans="2:15" x14ac:dyDescent="0.25">
      <c r="B168" s="37">
        <v>164</v>
      </c>
      <c r="D168" s="9">
        <v>25.078956046985112</v>
      </c>
      <c r="E168" s="9">
        <v>22.379308795608523</v>
      </c>
      <c r="F168" s="9">
        <v>22.90276700868414</v>
      </c>
      <c r="G168" s="9">
        <v>23.094763216504294</v>
      </c>
      <c r="H168" s="9">
        <v>18.770020903312986</v>
      </c>
      <c r="I168" s="24"/>
      <c r="J168" s="9">
        <v>24.757707170027722</v>
      </c>
      <c r="K168" s="9">
        <v>24.757707170027722</v>
      </c>
      <c r="L168" s="22">
        <v>24.403120208763291</v>
      </c>
      <c r="M168" s="22">
        <v>25.112505796792814</v>
      </c>
      <c r="N168" s="22">
        <v>17.953995819539433</v>
      </c>
      <c r="O168" s="24"/>
    </row>
    <row r="169" spans="2:15" x14ac:dyDescent="0.25">
      <c r="B169" s="37">
        <v>165</v>
      </c>
      <c r="D169" s="9">
        <v>25.22585663198787</v>
      </c>
      <c r="E169" s="9">
        <v>22.510668192198523</v>
      </c>
      <c r="F169" s="9">
        <v>23.037397467625105</v>
      </c>
      <c r="G169" s="9">
        <v>23.230574642320548</v>
      </c>
      <c r="H169" s="9">
        <v>18.880132055310639</v>
      </c>
      <c r="I169" s="24"/>
      <c r="J169" s="9">
        <v>24.908668799113247</v>
      </c>
      <c r="K169" s="9">
        <v>24.908668799113247</v>
      </c>
      <c r="L169" s="22">
        <v>24.551919722231361</v>
      </c>
      <c r="M169" s="22">
        <v>25.265630832139117</v>
      </c>
      <c r="N169" s="22">
        <v>18.063471403804918</v>
      </c>
      <c r="O169" s="24"/>
    </row>
    <row r="170" spans="2:15" x14ac:dyDescent="0.25">
      <c r="B170" s="37">
        <v>166</v>
      </c>
      <c r="D170" s="9">
        <v>25.372227527691908</v>
      </c>
      <c r="E170" s="9">
        <v>22.641514187267465</v>
      </c>
      <c r="F170" s="9">
        <v>23.171437739787805</v>
      </c>
      <c r="G170" s="9">
        <v>23.365783600436369</v>
      </c>
      <c r="H170" s="9">
        <v>18.989851181748627</v>
      </c>
      <c r="I170" s="24"/>
      <c r="J170" s="9">
        <v>25.059630428198769</v>
      </c>
      <c r="K170" s="9">
        <v>25.059630428198769</v>
      </c>
      <c r="L170" s="22">
        <v>24.700719235699424</v>
      </c>
      <c r="M170" s="22">
        <v>25.418755867485427</v>
      </c>
      <c r="N170" s="22">
        <v>18.1729469880704</v>
      </c>
      <c r="O170" s="24"/>
    </row>
    <row r="171" spans="2:15" x14ac:dyDescent="0.25">
      <c r="B171" s="37">
        <v>167</v>
      </c>
      <c r="D171" s="9">
        <v>25.518848818692156</v>
      </c>
      <c r="E171" s="9">
        <v>22.772602764030406</v>
      </c>
      <c r="F171" s="9">
        <v>23.305757152519853</v>
      </c>
      <c r="G171" s="9">
        <v>23.501277523064037</v>
      </c>
      <c r="H171" s="9">
        <v>19.09975563619323</v>
      </c>
      <c r="I171" s="24"/>
      <c r="J171" s="9">
        <v>25.210592057284323</v>
      </c>
      <c r="K171" s="9">
        <v>25.210592057284323</v>
      </c>
      <c r="L171" s="22">
        <v>24.849518749167498</v>
      </c>
      <c r="M171" s="22">
        <v>25.571880902831719</v>
      </c>
      <c r="N171" s="22">
        <v>18.282422572335889</v>
      </c>
      <c r="O171" s="24"/>
    </row>
    <row r="172" spans="2:15" x14ac:dyDescent="0.25">
      <c r="B172" s="37">
        <v>168</v>
      </c>
      <c r="D172" s="9">
        <v>25.66619509161649</v>
      </c>
      <c r="E172" s="9">
        <v>22.90439384260204</v>
      </c>
      <c r="F172" s="9">
        <v>23.440884586861557</v>
      </c>
      <c r="G172" s="9">
        <v>23.637596306091524</v>
      </c>
      <c r="H172" s="9">
        <v>19.210196668295477</v>
      </c>
      <c r="I172" s="24"/>
      <c r="J172" s="9">
        <v>25.361553686369856</v>
      </c>
      <c r="K172" s="9">
        <v>25.361553686369856</v>
      </c>
      <c r="L172" s="22">
        <v>24.998318262635557</v>
      </c>
      <c r="M172" s="22">
        <v>25.725005938178018</v>
      </c>
      <c r="N172" s="22">
        <v>18.391898156601378</v>
      </c>
      <c r="O172" s="24"/>
    </row>
    <row r="173" spans="2:15" x14ac:dyDescent="0.25">
      <c r="B173" s="37">
        <v>169</v>
      </c>
      <c r="D173" s="9">
        <v>25.812635290948435</v>
      </c>
      <c r="E173" s="9">
        <v>23.035306767569963</v>
      </c>
      <c r="F173" s="9">
        <v>23.575002387761302</v>
      </c>
      <c r="G173" s="9">
        <v>23.772884438841199</v>
      </c>
      <c r="H173" s="9">
        <v>19.319967106313275</v>
      </c>
      <c r="I173" s="24"/>
      <c r="J173" s="9">
        <v>25.512515315455399</v>
      </c>
      <c r="K173" s="9">
        <v>25.512515315455399</v>
      </c>
      <c r="L173" s="22">
        <v>25.147117776103634</v>
      </c>
      <c r="M173" s="22">
        <v>25.878130973524307</v>
      </c>
      <c r="N173" s="22">
        <v>18.50137374086685</v>
      </c>
      <c r="O173" s="24"/>
    </row>
    <row r="174" spans="2:15" x14ac:dyDescent="0.25">
      <c r="B174" s="37">
        <v>170</v>
      </c>
      <c r="D174" s="9">
        <v>25.959194968956187</v>
      </c>
      <c r="E174" s="9">
        <v>23.166335401755408</v>
      </c>
      <c r="F174" s="9">
        <v>23.709253433747008</v>
      </c>
      <c r="G174" s="9">
        <v>23.908308602040602</v>
      </c>
      <c r="H174" s="9">
        <v>19.429825978754096</v>
      </c>
      <c r="I174" s="24"/>
      <c r="J174" s="9">
        <v>25.663476944540918</v>
      </c>
      <c r="K174" s="9">
        <v>25.663476944540918</v>
      </c>
      <c r="L174" s="22">
        <v>25.295917289571697</v>
      </c>
      <c r="M174" s="22">
        <v>26.031256008870617</v>
      </c>
      <c r="N174" s="22">
        <v>18.610849325132346</v>
      </c>
      <c r="O174" s="24"/>
    </row>
    <row r="175" spans="2:15" x14ac:dyDescent="0.25">
      <c r="B175" s="37">
        <v>171</v>
      </c>
      <c r="D175" s="9">
        <v>26.107068760223491</v>
      </c>
      <c r="E175" s="9">
        <v>23.298637457653939</v>
      </c>
      <c r="F175" s="9">
        <v>23.844969032072459</v>
      </c>
      <c r="G175" s="9">
        <v>24.045227829973992</v>
      </c>
      <c r="H175" s="9">
        <v>19.54065745524953</v>
      </c>
      <c r="I175" s="24"/>
      <c r="J175" s="9">
        <v>25.814438573626454</v>
      </c>
      <c r="K175" s="9">
        <v>25.814438573626454</v>
      </c>
      <c r="L175" s="22">
        <v>25.444716803039764</v>
      </c>
      <c r="M175" s="22">
        <v>26.184381044216906</v>
      </c>
      <c r="N175" s="22">
        <v>18.720324909397828</v>
      </c>
      <c r="O175" s="24"/>
    </row>
    <row r="176" spans="2:15" x14ac:dyDescent="0.25">
      <c r="B176" s="37">
        <v>172</v>
      </c>
      <c r="D176" s="9">
        <v>26.254511071814019</v>
      </c>
      <c r="E176" s="9">
        <v>23.43052128783745</v>
      </c>
      <c r="F176" s="9">
        <v>23.980203884651186</v>
      </c>
      <c r="G176" s="9">
        <v>24.18165631017251</v>
      </c>
      <c r="H176" s="9">
        <v>19.651169592632975</v>
      </c>
      <c r="I176" s="24"/>
      <c r="J176" s="9">
        <v>25.965400202711983</v>
      </c>
      <c r="K176" s="9">
        <v>25.965400202711983</v>
      </c>
      <c r="L176" s="22">
        <v>25.593516316507841</v>
      </c>
      <c r="M176" s="22">
        <v>26.337506079563198</v>
      </c>
      <c r="N176" s="22">
        <v>18.829800493663306</v>
      </c>
      <c r="O176" s="24"/>
    </row>
    <row r="177" spans="2:15" x14ac:dyDescent="0.25">
      <c r="B177" s="37">
        <v>173</v>
      </c>
      <c r="D177" s="9">
        <v>26.400523667346729</v>
      </c>
      <c r="E177" s="9">
        <v>23.561019513031745</v>
      </c>
      <c r="F177" s="9">
        <v>24.113845548587413</v>
      </c>
      <c r="G177" s="9">
        <v>24.316458430577946</v>
      </c>
      <c r="H177" s="9">
        <v>19.760623578653139</v>
      </c>
      <c r="I177" s="24"/>
      <c r="J177" s="9">
        <v>26.11636183179753</v>
      </c>
      <c r="K177" s="9">
        <v>26.11636183179753</v>
      </c>
      <c r="L177" s="22">
        <v>25.742315829975894</v>
      </c>
      <c r="M177" s="22">
        <v>26.49063111490949</v>
      </c>
      <c r="N177" s="22">
        <v>18.939276077928792</v>
      </c>
      <c r="O177" s="24"/>
    </row>
    <row r="178" spans="2:15" x14ac:dyDescent="0.25">
      <c r="B178" s="37">
        <v>174</v>
      </c>
      <c r="D178" s="9">
        <v>26.546732120967</v>
      </c>
      <c r="E178" s="9">
        <v>23.691707466214066</v>
      </c>
      <c r="F178" s="9">
        <v>24.24770557284068</v>
      </c>
      <c r="G178" s="9">
        <v>24.451483469168469</v>
      </c>
      <c r="H178" s="9">
        <v>19.870222528751654</v>
      </c>
      <c r="I178" s="24"/>
      <c r="J178" s="9">
        <v>26.26732346088307</v>
      </c>
      <c r="K178" s="9">
        <v>26.26732346088307</v>
      </c>
      <c r="L178" s="22">
        <v>25.891115343443982</v>
      </c>
      <c r="M178" s="22">
        <v>26.643756150255797</v>
      </c>
      <c r="N178" s="22">
        <v>19.048751662194277</v>
      </c>
      <c r="O178" s="24"/>
    </row>
    <row r="179" spans="2:15" x14ac:dyDescent="0.25">
      <c r="B179" s="37">
        <v>175</v>
      </c>
      <c r="D179" s="9">
        <v>26.695078354058332</v>
      </c>
      <c r="E179" s="9">
        <v>23.824467037388658</v>
      </c>
      <c r="F179" s="9">
        <v>24.383948050113762</v>
      </c>
      <c r="G179" s="9">
        <v>24.588940590897195</v>
      </c>
      <c r="H179" s="9">
        <v>19.981403693145992</v>
      </c>
      <c r="I179" s="24"/>
      <c r="J179" s="9">
        <v>26.418285089968595</v>
      </c>
      <c r="K179" s="9">
        <v>26.418285089968595</v>
      </c>
      <c r="L179" s="22">
        <v>26.039914856912038</v>
      </c>
      <c r="M179" s="22">
        <v>26.796881185602103</v>
      </c>
      <c r="N179" s="22">
        <v>19.158227246459766</v>
      </c>
      <c r="O179" s="24"/>
    </row>
    <row r="180" spans="2:15" x14ac:dyDescent="0.25">
      <c r="B180" s="37">
        <v>176</v>
      </c>
      <c r="D180" s="9">
        <v>26.841274855832289</v>
      </c>
      <c r="E180" s="9">
        <v>23.955143251276461</v>
      </c>
      <c r="F180" s="9">
        <v>24.517794944325662</v>
      </c>
      <c r="G180" s="9">
        <v>24.723952246231438</v>
      </c>
      <c r="H180" s="9">
        <v>20.090993809876966</v>
      </c>
      <c r="I180" s="24"/>
      <c r="J180" s="9">
        <v>26.569246719054128</v>
      </c>
      <c r="K180" s="9">
        <v>26.569246719054128</v>
      </c>
      <c r="L180" s="22">
        <v>26.188714370380108</v>
      </c>
      <c r="M180" s="22">
        <v>26.950006220948396</v>
      </c>
      <c r="N180" s="22">
        <v>19.267702830725252</v>
      </c>
      <c r="O180" s="24"/>
    </row>
    <row r="181" spans="2:15" x14ac:dyDescent="0.25">
      <c r="B181" s="37">
        <v>177</v>
      </c>
      <c r="D181" s="9">
        <v>26.988359974695019</v>
      </c>
      <c r="E181" s="9">
        <v>24.086680532804674</v>
      </c>
      <c r="F181" s="9">
        <v>24.6526322148075</v>
      </c>
      <c r="G181" s="9">
        <v>24.859974914849136</v>
      </c>
      <c r="H181" s="9">
        <v>20.201241613998473</v>
      </c>
      <c r="I181" s="24"/>
      <c r="J181" s="9">
        <v>26.720208348139675</v>
      </c>
      <c r="K181" s="9">
        <v>26.720208348139675</v>
      </c>
      <c r="L181" s="22">
        <v>26.337513883848175</v>
      </c>
      <c r="M181" s="22">
        <v>27.103131256294695</v>
      </c>
      <c r="N181" s="22">
        <v>19.377178414990745</v>
      </c>
      <c r="O181" s="24"/>
    </row>
    <row r="182" spans="2:15" x14ac:dyDescent="0.25">
      <c r="B182" s="37">
        <v>178</v>
      </c>
      <c r="D182" s="9">
        <v>27.135700947753779</v>
      </c>
      <c r="E182" s="9">
        <v>24.218465678215946</v>
      </c>
      <c r="F182" s="9">
        <v>24.787754705372649</v>
      </c>
      <c r="G182" s="9">
        <v>24.996288754100071</v>
      </c>
      <c r="H182" s="9">
        <v>20.31167878662561</v>
      </c>
      <c r="I182" s="24"/>
      <c r="J182" s="9">
        <v>26.871169977225197</v>
      </c>
      <c r="K182" s="9">
        <v>26.871169977225197</v>
      </c>
      <c r="L182" s="22">
        <v>26.486313397316248</v>
      </c>
      <c r="M182" s="22">
        <v>27.256256291640995</v>
      </c>
      <c r="N182" s="22">
        <v>19.48665399925622</v>
      </c>
      <c r="O182" s="24"/>
    </row>
    <row r="183" spans="2:15" x14ac:dyDescent="0.25">
      <c r="B183" s="37">
        <v>179</v>
      </c>
      <c r="D183" s="9">
        <v>27.282594113732628</v>
      </c>
      <c r="E183" s="9">
        <v>24.349816781850816</v>
      </c>
      <c r="F183" s="9">
        <v>24.92237824844662</v>
      </c>
      <c r="G183" s="9">
        <v>25.132093264049352</v>
      </c>
      <c r="H183" s="9">
        <v>20.42178453546251</v>
      </c>
      <c r="I183" s="24"/>
      <c r="J183" s="9">
        <v>27.02213160631073</v>
      </c>
      <c r="K183" s="9">
        <v>27.02213160631073</v>
      </c>
      <c r="L183" s="22">
        <v>26.635112910784322</v>
      </c>
      <c r="M183" s="22">
        <v>27.409381326987276</v>
      </c>
      <c r="N183" s="22">
        <v>19.596129583521702</v>
      </c>
      <c r="O183" s="24"/>
    </row>
    <row r="184" spans="2:15" x14ac:dyDescent="0.25">
      <c r="B184" s="37">
        <v>180</v>
      </c>
      <c r="D184" s="9">
        <v>27.428690381079004</v>
      </c>
      <c r="E184" s="9">
        <v>24.480395548776048</v>
      </c>
      <c r="F184" s="9">
        <v>25.056113811226268</v>
      </c>
      <c r="G184" s="9">
        <v>25.2669913090173</v>
      </c>
      <c r="H184" s="9">
        <v>20.531300491403261</v>
      </c>
      <c r="I184" s="24"/>
      <c r="J184" s="9">
        <v>27.173093235396266</v>
      </c>
      <c r="K184" s="9">
        <v>27.173093235396266</v>
      </c>
      <c r="L184" s="22">
        <v>26.783912424252375</v>
      </c>
      <c r="M184" s="22">
        <v>27.562506362333586</v>
      </c>
      <c r="N184" s="22">
        <v>19.705605167787187</v>
      </c>
      <c r="O184" s="24"/>
    </row>
    <row r="185" spans="2:15" x14ac:dyDescent="0.25">
      <c r="B185" s="37">
        <v>181</v>
      </c>
      <c r="D185" s="9">
        <v>27.576558913012516</v>
      </c>
      <c r="E185" s="9">
        <v>24.612691699736263</v>
      </c>
      <c r="F185" s="9">
        <v>25.191824497199018</v>
      </c>
      <c r="G185" s="9">
        <v>25.403905624598007</v>
      </c>
      <c r="H185" s="9">
        <v>20.642128138579288</v>
      </c>
      <c r="I185" s="24"/>
      <c r="J185" s="9">
        <v>27.324054864481816</v>
      </c>
      <c r="K185" s="9">
        <v>27.324054864481816</v>
      </c>
      <c r="L185" s="22">
        <v>26.932711937720462</v>
      </c>
      <c r="M185" s="22">
        <v>27.715631397679893</v>
      </c>
      <c r="N185" s="22">
        <v>19.815080752052676</v>
      </c>
      <c r="O185" s="24"/>
    </row>
    <row r="186" spans="2:15" x14ac:dyDescent="0.25">
      <c r="B186" s="37">
        <v>182</v>
      </c>
      <c r="D186" s="9">
        <v>27.723996009469868</v>
      </c>
      <c r="E186" s="9">
        <v>24.744569674516779</v>
      </c>
      <c r="F186" s="9">
        <v>25.32705447867562</v>
      </c>
      <c r="G186" s="9">
        <v>25.540329233694397</v>
      </c>
      <c r="H186" s="9">
        <v>20.752636478829171</v>
      </c>
      <c r="I186" s="24"/>
      <c r="J186" s="9">
        <v>27.475016493567335</v>
      </c>
      <c r="K186" s="9">
        <v>27.475016493567335</v>
      </c>
      <c r="L186" s="22">
        <v>27.081511451188518</v>
      </c>
      <c r="M186" s="22">
        <v>27.868756433026192</v>
      </c>
      <c r="N186" s="22">
        <v>19.924556336318158</v>
      </c>
      <c r="O186" s="24"/>
    </row>
    <row r="187" spans="2:15" x14ac:dyDescent="0.25">
      <c r="B187" s="37">
        <v>183</v>
      </c>
      <c r="D187" s="9">
        <v>27.870587128732424</v>
      </c>
      <c r="E187" s="9">
        <v>24.875627753908926</v>
      </c>
      <c r="F187" s="9">
        <v>25.461341783767256</v>
      </c>
      <c r="G187" s="9">
        <v>25.675790542251871</v>
      </c>
      <c r="H187" s="9">
        <v>20.862518702079882</v>
      </c>
      <c r="I187" s="24"/>
      <c r="J187" s="9">
        <v>27.625978122652878</v>
      </c>
      <c r="K187" s="9">
        <v>27.625978122652878</v>
      </c>
      <c r="L187" s="22">
        <v>27.230310964656599</v>
      </c>
      <c r="M187" s="22">
        <v>28.021881468372467</v>
      </c>
      <c r="N187" s="22">
        <v>20.03403192058364</v>
      </c>
      <c r="O187" s="24"/>
    </row>
    <row r="188" spans="2:15" x14ac:dyDescent="0.25">
      <c r="B188" s="37">
        <v>184</v>
      </c>
      <c r="D188" s="9">
        <v>28.016665015433365</v>
      </c>
      <c r="E188" s="9">
        <v>25.006188395590961</v>
      </c>
      <c r="F188" s="9">
        <v>25.595057225571431</v>
      </c>
      <c r="G188" s="9">
        <v>25.810668086422044</v>
      </c>
      <c r="H188" s="9">
        <v>20.972021078522506</v>
      </c>
      <c r="I188" s="24"/>
      <c r="J188" s="9">
        <v>27.776939751738407</v>
      </c>
      <c r="K188" s="9">
        <v>27.776939751738407</v>
      </c>
      <c r="L188" s="22">
        <v>27.379110478124673</v>
      </c>
      <c r="M188" s="22">
        <v>28.17500650371878</v>
      </c>
      <c r="N188" s="22">
        <v>20.143507504849126</v>
      </c>
      <c r="O188" s="24"/>
    </row>
    <row r="189" spans="2:15" x14ac:dyDescent="0.25">
      <c r="B189" s="37">
        <v>185</v>
      </c>
      <c r="D189" s="9">
        <v>28.164078773900112</v>
      </c>
      <c r="E189" s="9">
        <v>25.138043513789643</v>
      </c>
      <c r="F189" s="9">
        <v>25.730261470455652</v>
      </c>
      <c r="G189" s="9">
        <v>25.947065452496279</v>
      </c>
      <c r="H189" s="9">
        <v>21.082512164414609</v>
      </c>
      <c r="I189" s="24"/>
      <c r="J189" s="9">
        <v>27.927901380823936</v>
      </c>
      <c r="K189" s="9">
        <v>27.927901380823936</v>
      </c>
      <c r="L189" s="22">
        <v>27.527909991592736</v>
      </c>
      <c r="M189" s="22">
        <v>28.328131539065073</v>
      </c>
      <c r="N189" s="22">
        <v>20.252983089114593</v>
      </c>
      <c r="O189" s="24"/>
    </row>
    <row r="190" spans="2:15" x14ac:dyDescent="0.25">
      <c r="B190" s="37">
        <v>186</v>
      </c>
      <c r="D190" s="9">
        <v>28.310968391481328</v>
      </c>
      <c r="E190" s="9">
        <v>25.269390622192088</v>
      </c>
      <c r="F190" s="9">
        <v>25.864881695046027</v>
      </c>
      <c r="G190" s="9">
        <v>26.08286664396195</v>
      </c>
      <c r="H190" s="9">
        <v>21.192615330083893</v>
      </c>
      <c r="I190" s="24"/>
      <c r="J190" s="9">
        <v>28.078863009909476</v>
      </c>
      <c r="K190" s="9">
        <v>28.078863009909476</v>
      </c>
      <c r="L190" s="22">
        <v>27.676709505060803</v>
      </c>
      <c r="M190" s="22">
        <v>28.481256574411379</v>
      </c>
      <c r="N190" s="22">
        <v>20.362458673380097</v>
      </c>
      <c r="O190" s="24"/>
    </row>
    <row r="191" spans="2:15" x14ac:dyDescent="0.25">
      <c r="B191" s="37">
        <v>187</v>
      </c>
      <c r="D191" s="9">
        <v>28.457819328662687</v>
      </c>
      <c r="E191" s="9">
        <v>25.400700166992205</v>
      </c>
      <c r="F191" s="9">
        <v>25.999458902476103</v>
      </c>
      <c r="G191" s="9">
        <v>26.218623932015198</v>
      </c>
      <c r="H191" s="9">
        <v>21.302689873773989</v>
      </c>
      <c r="I191" s="24"/>
      <c r="J191" s="9">
        <v>28.229824638995023</v>
      </c>
      <c r="K191" s="9">
        <v>28.229824638995023</v>
      </c>
      <c r="L191" s="22">
        <v>27.825509018528862</v>
      </c>
      <c r="M191" s="22">
        <v>28.634381609757664</v>
      </c>
      <c r="N191" s="22">
        <v>20.471934257645579</v>
      </c>
      <c r="O191" s="24"/>
    </row>
    <row r="192" spans="2:15" x14ac:dyDescent="0.25">
      <c r="B192" s="37">
        <v>188</v>
      </c>
      <c r="D192" s="9">
        <v>28.606387927571571</v>
      </c>
      <c r="E192" s="9">
        <v>25.533674157873072</v>
      </c>
      <c r="F192" s="9">
        <v>26.135950387604662</v>
      </c>
      <c r="G192" s="9">
        <v>26.356335379112103</v>
      </c>
      <c r="H192" s="9">
        <v>21.414035697363616</v>
      </c>
      <c r="I192" s="24"/>
      <c r="J192" s="9">
        <v>28.380786268080545</v>
      </c>
      <c r="K192" s="9">
        <v>28.380786268080545</v>
      </c>
      <c r="L192" s="22">
        <v>27.974308531996947</v>
      </c>
      <c r="M192" s="22">
        <v>28.787506645103978</v>
      </c>
      <c r="N192" s="22">
        <v>20.581409841911054</v>
      </c>
      <c r="O192" s="24"/>
    </row>
    <row r="193" spans="2:15" x14ac:dyDescent="0.25">
      <c r="B193" s="37">
        <v>189</v>
      </c>
      <c r="D193" s="9">
        <v>28.75304695906927</v>
      </c>
      <c r="E193" s="9">
        <v>25.664797571665339</v>
      </c>
      <c r="F193" s="9">
        <v>26.270313909439306</v>
      </c>
      <c r="G193" s="9">
        <v>26.491874550309362</v>
      </c>
      <c r="H193" s="9">
        <v>21.523968220363372</v>
      </c>
      <c r="I193" s="24"/>
      <c r="J193" s="9">
        <v>28.531747897166081</v>
      </c>
      <c r="K193" s="9">
        <v>28.531747897166081</v>
      </c>
      <c r="L193" s="22">
        <v>28.123108045465003</v>
      </c>
      <c r="M193" s="22">
        <v>28.940631680450259</v>
      </c>
      <c r="N193" s="22">
        <v>20.690885426176553</v>
      </c>
      <c r="O193" s="24"/>
    </row>
    <row r="194" spans="2:15" x14ac:dyDescent="0.25">
      <c r="B194" s="37">
        <v>190</v>
      </c>
      <c r="D194" s="9">
        <v>28.900409119080809</v>
      </c>
      <c r="E194" s="9">
        <v>25.79660228111138</v>
      </c>
      <c r="F194" s="9">
        <v>26.40546109682607</v>
      </c>
      <c r="G194" s="9">
        <v>26.628213719419108</v>
      </c>
      <c r="H194" s="9">
        <v>21.634421148196754</v>
      </c>
      <c r="I194" s="24"/>
      <c r="J194" s="9">
        <v>28.682709526251617</v>
      </c>
      <c r="K194" s="9">
        <v>28.682709526251617</v>
      </c>
      <c r="L194" s="22">
        <v>28.27190755893308</v>
      </c>
      <c r="M194" s="22">
        <v>29.093756715796555</v>
      </c>
      <c r="N194" s="22">
        <v>20.800361010442039</v>
      </c>
      <c r="O194" s="24"/>
    </row>
    <row r="195" spans="2:15" x14ac:dyDescent="0.25">
      <c r="B195" s="37">
        <v>191</v>
      </c>
      <c r="D195" s="9">
        <v>29.047001714301967</v>
      </c>
      <c r="E195" s="9">
        <v>25.927661154715427</v>
      </c>
      <c r="F195" s="9">
        <v>26.539750755264492</v>
      </c>
      <c r="G195" s="9">
        <v>26.763677507930812</v>
      </c>
      <c r="H195" s="9">
        <v>21.744304512569006</v>
      </c>
      <c r="I195" s="24"/>
      <c r="J195" s="9">
        <v>28.833671155337157</v>
      </c>
      <c r="K195" s="9">
        <v>28.833671155337157</v>
      </c>
      <c r="L195" s="22">
        <v>28.420707072401161</v>
      </c>
      <c r="M195" s="22">
        <v>29.246881751142862</v>
      </c>
      <c r="N195" s="22">
        <v>20.909836594707514</v>
      </c>
      <c r="O195" s="24"/>
    </row>
    <row r="196" spans="2:15" x14ac:dyDescent="0.25">
      <c r="B196" s="37">
        <v>192</v>
      </c>
      <c r="D196" s="9">
        <v>29.19536648914249</v>
      </c>
      <c r="E196" s="9">
        <v>26.060437294252317</v>
      </c>
      <c r="F196" s="9">
        <v>26.676015449083003</v>
      </c>
      <c r="G196" s="9">
        <v>26.90115747924219</v>
      </c>
      <c r="H196" s="9">
        <v>21.85549950715809</v>
      </c>
      <c r="I196" s="24"/>
      <c r="J196" s="9">
        <v>28.984632784422679</v>
      </c>
      <c r="K196" s="9">
        <v>28.984632784422679</v>
      </c>
      <c r="L196" s="22">
        <v>28.569506585869217</v>
      </c>
      <c r="M196" s="22">
        <v>29.400006786489158</v>
      </c>
      <c r="N196" s="22">
        <v>21.019312178972999</v>
      </c>
      <c r="O196" s="24"/>
    </row>
    <row r="197" spans="2:15" x14ac:dyDescent="0.25">
      <c r="B197" s="37">
        <v>193</v>
      </c>
      <c r="D197" s="9">
        <v>29.342023555740845</v>
      </c>
      <c r="E197" s="9">
        <v>26.191558483202087</v>
      </c>
      <c r="F197" s="9">
        <v>26.810377128674464</v>
      </c>
      <c r="G197" s="9">
        <v>27.036694808196259</v>
      </c>
      <c r="H197" s="9">
        <v>21.96543060021413</v>
      </c>
      <c r="I197" s="24"/>
      <c r="J197" s="9">
        <v>29.135594413508237</v>
      </c>
      <c r="K197" s="9">
        <v>29.135594413508237</v>
      </c>
      <c r="L197" s="22">
        <v>28.718306099337294</v>
      </c>
      <c r="M197" s="22">
        <v>29.55313182183545</v>
      </c>
      <c r="N197" s="22">
        <v>21.128787763238485</v>
      </c>
      <c r="O197" s="24"/>
    </row>
    <row r="198" spans="2:15" x14ac:dyDescent="0.25">
      <c r="B198" s="37">
        <v>194</v>
      </c>
      <c r="D198" s="9">
        <v>29.487856539042436</v>
      </c>
      <c r="E198" s="9">
        <v>26.321881011086447</v>
      </c>
      <c r="F198" s="9">
        <v>26.943820519319516</v>
      </c>
      <c r="G198" s="9">
        <v>27.171294730479744</v>
      </c>
      <c r="H198" s="9">
        <v>22.07475177921884</v>
      </c>
      <c r="I198" s="24"/>
      <c r="J198" s="9">
        <v>29.286556042593755</v>
      </c>
      <c r="K198" s="9">
        <v>29.286556042593755</v>
      </c>
      <c r="L198" s="22">
        <v>28.867105612805354</v>
      </c>
      <c r="M198" s="22">
        <v>29.706256857181756</v>
      </c>
      <c r="N198" s="22">
        <v>21.23826334750396</v>
      </c>
      <c r="O198" s="24"/>
    </row>
    <row r="199" spans="2:15" x14ac:dyDescent="0.25">
      <c r="B199" s="37">
        <v>195</v>
      </c>
      <c r="D199" s="10">
        <v>29.635963480749123</v>
      </c>
      <c r="E199" s="10">
        <v>26.454407048456446</v>
      </c>
      <c r="F199" s="10">
        <v>27.079798138562925</v>
      </c>
      <c r="G199" s="10">
        <v>27.308481676666105</v>
      </c>
      <c r="H199" s="10">
        <v>22.185755965050614</v>
      </c>
      <c r="J199" s="10">
        <v>29.437517671679281</v>
      </c>
      <c r="K199" s="10">
        <v>29.437517671679281</v>
      </c>
      <c r="L199" s="10">
        <v>29.015905126273431</v>
      </c>
      <c r="M199" s="10">
        <v>29.859381892528056</v>
      </c>
      <c r="N199" s="10">
        <v>21.347738931769456</v>
      </c>
    </row>
    <row r="200" spans="2:15" x14ac:dyDescent="0.25">
      <c r="B200" s="37">
        <v>196</v>
      </c>
      <c r="D200" s="10">
        <v>29.782390019685959</v>
      </c>
      <c r="E200" s="10">
        <v>26.585304605101072</v>
      </c>
      <c r="F200" s="10">
        <v>27.213903168742227</v>
      </c>
      <c r="G200" s="10">
        <v>27.443757038695342</v>
      </c>
      <c r="H200" s="10">
        <v>22.295516458096781</v>
      </c>
      <c r="J200" s="10">
        <v>29.588479300764824</v>
      </c>
      <c r="K200" s="10">
        <v>29.588479300764824</v>
      </c>
      <c r="L200" s="10">
        <v>29.164704639741487</v>
      </c>
      <c r="M200" s="10">
        <v>30.012506927874355</v>
      </c>
      <c r="N200" s="10">
        <v>21.457214516034931</v>
      </c>
    </row>
    <row r="201" spans="2:15" x14ac:dyDescent="0.25">
      <c r="B201" s="37">
        <v>197</v>
      </c>
      <c r="D201" s="10">
        <v>29.930523252154938</v>
      </c>
      <c r="E201" s="10">
        <v>26.717855953551485</v>
      </c>
      <c r="F201" s="10">
        <v>27.349910258120861</v>
      </c>
      <c r="G201" s="10">
        <v>27.580974088054163</v>
      </c>
      <c r="H201" s="10">
        <v>22.406540114593479</v>
      </c>
      <c r="J201" s="10">
        <v>29.739440929850364</v>
      </c>
      <c r="K201" s="10">
        <v>29.739440929850364</v>
      </c>
      <c r="L201" s="10">
        <v>29.313504153209561</v>
      </c>
      <c r="M201" s="10">
        <v>30.165631963220648</v>
      </c>
      <c r="N201" s="10">
        <v>21.56669010030042</v>
      </c>
    </row>
    <row r="202" spans="2:15" x14ac:dyDescent="0.25">
      <c r="B202" s="37">
        <v>198</v>
      </c>
      <c r="D202" s="10">
        <v>30.077799684785255</v>
      </c>
      <c r="E202" s="10">
        <v>26.849576937436431</v>
      </c>
      <c r="F202" s="10">
        <v>27.484962596633601</v>
      </c>
      <c r="G202" s="10">
        <v>27.717216509178222</v>
      </c>
      <c r="H202" s="10">
        <v>22.516929642809593</v>
      </c>
      <c r="J202" s="10">
        <v>29.890402558935904</v>
      </c>
      <c r="K202" s="10">
        <v>29.890402558935904</v>
      </c>
      <c r="L202" s="10">
        <v>29.462303666677634</v>
      </c>
      <c r="M202" s="10">
        <v>30.318756998566943</v>
      </c>
      <c r="N202" s="10">
        <v>21.676165684565902</v>
      </c>
    </row>
    <row r="203" spans="2:15" x14ac:dyDescent="0.25">
      <c r="B203" s="37">
        <v>199</v>
      </c>
      <c r="D203" s="10">
        <v>30.224453861444051</v>
      </c>
      <c r="E203" s="10">
        <v>26.980694844931911</v>
      </c>
      <c r="F203" s="10">
        <v>27.61932156326348</v>
      </c>
      <c r="G203" s="10">
        <v>27.852751125170716</v>
      </c>
      <c r="H203" s="10">
        <v>22.626858633072267</v>
      </c>
      <c r="J203" s="10">
        <v>30.041364188021433</v>
      </c>
      <c r="K203" s="10">
        <v>30.041364188021433</v>
      </c>
      <c r="L203" s="10">
        <v>29.611103180145683</v>
      </c>
      <c r="M203" s="10">
        <v>30.471882033913243</v>
      </c>
      <c r="N203" s="10">
        <v>21.785641268831391</v>
      </c>
    </row>
    <row r="204" spans="2:15" x14ac:dyDescent="0.25">
      <c r="B204" s="37">
        <v>200</v>
      </c>
      <c r="D204" s="10">
        <v>30.37181114738592</v>
      </c>
      <c r="E204" s="10">
        <v>27.112494016871061</v>
      </c>
      <c r="F204" s="10">
        <v>27.754464173903163</v>
      </c>
      <c r="G204" s="10">
        <v>27.989085717533406</v>
      </c>
      <c r="H204" s="10">
        <v>22.737308014525269</v>
      </c>
      <c r="J204" s="10">
        <v>30.192325817106962</v>
      </c>
      <c r="K204" s="10">
        <v>30.192325817106962</v>
      </c>
      <c r="L204" s="10">
        <v>29.759902693613775</v>
      </c>
      <c r="M204" s="10">
        <v>30.625007069259546</v>
      </c>
      <c r="N204" s="10">
        <v>21.895116853096873</v>
      </c>
    </row>
    <row r="205" spans="2:15" x14ac:dyDescent="0.25">
      <c r="B205" s="37">
        <v>201</v>
      </c>
      <c r="D205" s="10">
        <v>30.519860625028411</v>
      </c>
      <c r="E205" s="10">
        <v>27.244963869969776</v>
      </c>
      <c r="F205" s="10">
        <v>27.890378262599697</v>
      </c>
      <c r="G205" s="10">
        <v>28.126207867098454</v>
      </c>
      <c r="H205" s="10">
        <v>22.848269707042704</v>
      </c>
      <c r="J205" s="10">
        <v>30.343287446192495</v>
      </c>
      <c r="K205" s="10">
        <v>30.343287446192495</v>
      </c>
      <c r="L205" s="10">
        <v>29.908702207081824</v>
      </c>
      <c r="M205" s="10">
        <v>30.778132104605838</v>
      </c>
      <c r="N205" s="10">
        <v>22.004592437362362</v>
      </c>
    </row>
    <row r="206" spans="2:15" x14ac:dyDescent="0.25">
      <c r="B206" s="37">
        <v>202</v>
      </c>
      <c r="D206" s="10">
        <v>30.666758807925198</v>
      </c>
      <c r="E206" s="10">
        <v>27.376317986886594</v>
      </c>
      <c r="F206" s="10">
        <v>28.025009404466228</v>
      </c>
      <c r="G206" s="10">
        <v>28.2620203556626</v>
      </c>
      <c r="H206" s="10">
        <v>22.958379309270533</v>
      </c>
      <c r="J206" s="10">
        <v>30.494249075278038</v>
      </c>
      <c r="K206" s="10">
        <v>30.494249075278038</v>
      </c>
      <c r="L206" s="10">
        <v>30.057501720549915</v>
      </c>
      <c r="M206" s="10">
        <v>30.931257139952134</v>
      </c>
      <c r="N206" s="10">
        <v>22.11406802162784</v>
      </c>
    </row>
    <row r="207" spans="2:15" x14ac:dyDescent="0.25">
      <c r="B207" s="37">
        <v>203</v>
      </c>
      <c r="D207" s="10">
        <v>30.812942039207243</v>
      </c>
      <c r="E207" s="10">
        <v>27.506979207065974</v>
      </c>
      <c r="F207" s="10">
        <v>28.158843868631447</v>
      </c>
      <c r="G207" s="10">
        <v>28.397019580950165</v>
      </c>
      <c r="H207" s="10">
        <v>23.067959767273006</v>
      </c>
      <c r="J207" s="10">
        <v>30.645210704363574</v>
      </c>
      <c r="K207" s="10">
        <v>30.645210704363574</v>
      </c>
      <c r="L207" s="10">
        <v>30.206301234017978</v>
      </c>
      <c r="M207" s="10">
        <v>31.08438217529843</v>
      </c>
      <c r="N207" s="10">
        <v>22.223543605893326</v>
      </c>
    </row>
    <row r="208" spans="2:15" x14ac:dyDescent="0.25">
      <c r="B208" s="37">
        <v>204</v>
      </c>
      <c r="D208" s="10">
        <v>30.95982292230023</v>
      </c>
      <c r="E208" s="10">
        <v>27.638316399779793</v>
      </c>
      <c r="F208" s="10">
        <v>28.293455894411366</v>
      </c>
      <c r="G208" s="10">
        <v>28.532812573605401</v>
      </c>
      <c r="H208" s="10">
        <v>23.17805657742851</v>
      </c>
      <c r="J208" s="10">
        <v>30.79617233344911</v>
      </c>
      <c r="K208" s="10">
        <v>30.79617233344911</v>
      </c>
      <c r="L208" s="10">
        <v>30.355100747486041</v>
      </c>
      <c r="M208" s="10">
        <v>31.237507210644726</v>
      </c>
      <c r="N208" s="10">
        <v>22.333019190158804</v>
      </c>
    </row>
    <row r="209" spans="2:14" x14ac:dyDescent="0.25">
      <c r="B209" s="37">
        <v>205</v>
      </c>
      <c r="D209" s="10">
        <v>31.107341454041322</v>
      </c>
      <c r="E209" s="10">
        <v>27.770271416199336</v>
      </c>
      <c r="F209" s="10">
        <v>28.428778613584647</v>
      </c>
      <c r="G209" s="10">
        <v>28.66933107272504</v>
      </c>
      <c r="H209" s="10">
        <v>23.288625330360379</v>
      </c>
      <c r="J209" s="10">
        <v>30.947133962534636</v>
      </c>
      <c r="K209" s="10">
        <v>30.947133962534636</v>
      </c>
      <c r="L209" s="10">
        <v>30.503900260954115</v>
      </c>
      <c r="M209" s="10">
        <v>31.390632245991032</v>
      </c>
      <c r="N209" s="10">
        <v>22.442494774424297</v>
      </c>
    </row>
    <row r="210" spans="2:14" x14ac:dyDescent="0.25">
      <c r="B210" s="37">
        <v>206</v>
      </c>
      <c r="D210" s="10">
        <v>31.255224927864408</v>
      </c>
      <c r="E210" s="10">
        <v>27.902579991033452</v>
      </c>
      <c r="F210" s="10">
        <v>28.564508115502985</v>
      </c>
      <c r="G210" s="10">
        <v>28.806264837288541</v>
      </c>
      <c r="H210" s="10">
        <v>23.399464190505018</v>
      </c>
      <c r="J210" s="10">
        <v>31.098095591620169</v>
      </c>
      <c r="K210" s="10">
        <v>31.098095591620169</v>
      </c>
      <c r="L210" s="10">
        <v>30.652699774422175</v>
      </c>
      <c r="M210" s="10">
        <v>31.543757281337331</v>
      </c>
      <c r="N210" s="10">
        <v>22.551970358689783</v>
      </c>
    </row>
    <row r="211" spans="2:14" x14ac:dyDescent="0.25">
      <c r="B211" s="37">
        <v>207</v>
      </c>
      <c r="D211" s="10">
        <v>31.401891698840391</v>
      </c>
      <c r="E211" s="10">
        <v>28.033709457310248</v>
      </c>
      <c r="F211" s="10">
        <v>28.698881772534058</v>
      </c>
      <c r="G211" s="10">
        <v>28.941814523504533</v>
      </c>
      <c r="H211" s="10">
        <v>23.509402549845952</v>
      </c>
      <c r="J211" s="10">
        <v>31.249057220705712</v>
      </c>
      <c r="K211" s="10">
        <v>31.249057220705712</v>
      </c>
      <c r="L211" s="10">
        <v>30.801499287890252</v>
      </c>
      <c r="M211" s="10">
        <v>31.696882316683627</v>
      </c>
      <c r="N211" s="10">
        <v>22.661445942955275</v>
      </c>
    </row>
    <row r="212" spans="2:14" x14ac:dyDescent="0.25">
      <c r="B212" s="37">
        <v>208</v>
      </c>
      <c r="D212" s="10">
        <v>31.549163391741718</v>
      </c>
      <c r="E212" s="10">
        <v>28.165425031396282</v>
      </c>
      <c r="F212" s="10">
        <v>28.833929651170315</v>
      </c>
      <c r="G212" s="10">
        <v>29.078052484752167</v>
      </c>
      <c r="H212" s="10">
        <v>23.619788630357363</v>
      </c>
      <c r="J212" s="10">
        <v>31.400018849791248</v>
      </c>
      <c r="K212" s="10">
        <v>31.400018849791248</v>
      </c>
      <c r="L212" s="10">
        <v>30.950298801358315</v>
      </c>
      <c r="M212" s="10">
        <v>31.85000735202993</v>
      </c>
      <c r="N212" s="10">
        <v>22.770921527220743</v>
      </c>
    </row>
    <row r="213" spans="2:14" x14ac:dyDescent="0.25">
      <c r="B213" s="37">
        <v>209</v>
      </c>
      <c r="D213" s="10">
        <v>31.696041939093817</v>
      </c>
      <c r="E213" s="10">
        <v>28.296759553916164</v>
      </c>
      <c r="F213" s="10">
        <v>28.968539477541789</v>
      </c>
      <c r="G213" s="10">
        <v>29.213843277998919</v>
      </c>
      <c r="H213" s="10">
        <v>23.729883741640379</v>
      </c>
      <c r="J213" s="10">
        <v>31.550980478876777</v>
      </c>
      <c r="K213" s="10">
        <v>31.550980478876777</v>
      </c>
      <c r="L213" s="10">
        <v>31.099098314826389</v>
      </c>
      <c r="M213" s="10">
        <v>32.003132387376212</v>
      </c>
      <c r="N213" s="10">
        <v>22.880397111486229</v>
      </c>
    </row>
    <row r="214" spans="2:14" x14ac:dyDescent="0.25">
      <c r="B214" s="37">
        <v>210</v>
      </c>
      <c r="D214" s="10">
        <v>31.844168956938081</v>
      </c>
      <c r="E214" s="10">
        <v>28.429303797399072</v>
      </c>
      <c r="F214" s="10">
        <v>29.104540714853776</v>
      </c>
      <c r="G214" s="10">
        <v>29.351054475291093</v>
      </c>
      <c r="H214" s="10">
        <v>23.840902878023709</v>
      </c>
      <c r="J214" s="10">
        <v>31.701942107962321</v>
      </c>
      <c r="K214" s="10">
        <v>31.701942107962321</v>
      </c>
      <c r="L214" s="10">
        <v>31.247897828294448</v>
      </c>
      <c r="M214" s="10">
        <v>32.156257422722518</v>
      </c>
      <c r="N214" s="10">
        <v>22.989872695751718</v>
      </c>
    </row>
    <row r="215" spans="2:14" x14ac:dyDescent="0.25">
      <c r="B215" s="37">
        <v>211</v>
      </c>
      <c r="D215" s="10">
        <v>31.992022811287637</v>
      </c>
      <c r="E215" s="10">
        <v>28.5615832532899</v>
      </c>
      <c r="F215" s="10">
        <v>29.240237611279291</v>
      </c>
      <c r="G215" s="10">
        <v>29.487955001324536</v>
      </c>
      <c r="H215" s="10">
        <v>23.951719846499941</v>
      </c>
      <c r="J215" s="10">
        <v>31.852903737047846</v>
      </c>
      <c r="K215" s="10">
        <v>31.852903737047846</v>
      </c>
      <c r="L215" s="10">
        <v>31.396697341762518</v>
      </c>
      <c r="M215" s="10">
        <v>32.309382458068818</v>
      </c>
      <c r="N215" s="10">
        <v>23.099348280017217</v>
      </c>
    </row>
    <row r="216" spans="2:14" x14ac:dyDescent="0.25">
      <c r="B216" s="37">
        <v>212</v>
      </c>
      <c r="D216" s="10">
        <v>32.138092807523847</v>
      </c>
      <c r="E216" s="10">
        <v>28.692134024066757</v>
      </c>
      <c r="F216" s="10">
        <v>29.37394660251692</v>
      </c>
      <c r="G216" s="10">
        <v>29.622826221535615</v>
      </c>
      <c r="H216" s="10">
        <v>24.061216549927124</v>
      </c>
      <c r="J216" s="10">
        <v>32.003865366133383</v>
      </c>
      <c r="K216" s="10">
        <v>32.003865366133383</v>
      </c>
      <c r="L216" s="10">
        <v>31.545496855230589</v>
      </c>
      <c r="M216" s="10">
        <v>32.462507493415103</v>
      </c>
      <c r="N216" s="10">
        <v>23.208823864282689</v>
      </c>
    </row>
    <row r="217" spans="2:14" x14ac:dyDescent="0.25">
      <c r="B217" s="37">
        <v>213</v>
      </c>
      <c r="D217" s="10">
        <v>32.284511396251737</v>
      </c>
      <c r="E217" s="10">
        <v>28.823022510390523</v>
      </c>
      <c r="F217" s="10">
        <v>29.508044153326217</v>
      </c>
      <c r="G217" s="10">
        <v>29.758094104194836</v>
      </c>
      <c r="H217" s="10">
        <v>24.170971259804965</v>
      </c>
      <c r="J217" s="10">
        <v>32.154826995218912</v>
      </c>
      <c r="K217" s="10">
        <v>32.154826995218912</v>
      </c>
      <c r="L217" s="10">
        <v>31.694296368698655</v>
      </c>
      <c r="M217" s="10">
        <v>32.615632528761402</v>
      </c>
      <c r="N217" s="10">
        <v>23.318299448548167</v>
      </c>
    </row>
    <row r="218" spans="2:14" x14ac:dyDescent="0.25">
      <c r="B218" s="37">
        <v>214</v>
      </c>
      <c r="D218" s="10">
        <v>32.432134810049327</v>
      </c>
      <c r="E218" s="10">
        <v>28.955078417222911</v>
      </c>
      <c r="F218" s="10">
        <v>29.643484476284161</v>
      </c>
      <c r="G218" s="10">
        <v>29.894732739248063</v>
      </c>
      <c r="H218" s="10">
        <v>24.28161769223852</v>
      </c>
      <c r="J218" s="10">
        <v>32.305788624304455</v>
      </c>
      <c r="K218" s="10">
        <v>32.305788624304455</v>
      </c>
      <c r="L218" s="10">
        <v>31.843095882166736</v>
      </c>
      <c r="M218" s="10">
        <v>32.768757564107702</v>
      </c>
      <c r="N218" s="10">
        <v>23.427775032813656</v>
      </c>
    </row>
    <row r="219" spans="2:14" x14ac:dyDescent="0.25">
      <c r="B219" s="37">
        <v>215</v>
      </c>
      <c r="D219" s="10">
        <v>32.579905012219839</v>
      </c>
      <c r="E219" s="10">
        <v>29.087276481069203</v>
      </c>
      <c r="F219" s="10">
        <v>29.77908846345839</v>
      </c>
      <c r="G219" s="10">
        <v>30.031538456918511</v>
      </c>
      <c r="H219" s="10">
        <v>24.392372771918321</v>
      </c>
      <c r="J219" s="10">
        <v>32.456750253389991</v>
      </c>
      <c r="K219" s="10">
        <v>32.456750253389991</v>
      </c>
      <c r="L219" s="10">
        <v>31.991895395634799</v>
      </c>
      <c r="M219" s="10">
        <v>32.921882599454015</v>
      </c>
      <c r="N219" s="10">
        <v>23.537250617079138</v>
      </c>
    </row>
    <row r="220" spans="2:14" x14ac:dyDescent="0.25">
      <c r="B220" s="37">
        <v>216</v>
      </c>
      <c r="D220" s="10">
        <v>32.726551294609848</v>
      </c>
      <c r="E220" s="10">
        <v>29.218385363501604</v>
      </c>
      <c r="F220" s="10">
        <v>29.913439996435621</v>
      </c>
      <c r="G220" s="10">
        <v>30.167065639258368</v>
      </c>
      <c r="H220" s="10">
        <v>24.502296020397043</v>
      </c>
      <c r="J220" s="10">
        <v>32.607711882475527</v>
      </c>
      <c r="K220" s="10">
        <v>32.607711882475527</v>
      </c>
      <c r="L220" s="10">
        <v>32.140694909102876</v>
      </c>
      <c r="M220" s="10">
        <v>33.075007634800301</v>
      </c>
      <c r="N220" s="10">
        <v>23.646726201344617</v>
      </c>
    </row>
    <row r="221" spans="2:14" x14ac:dyDescent="0.25">
      <c r="B221" s="37">
        <v>217</v>
      </c>
      <c r="D221" s="10">
        <v>32.874876852486203</v>
      </c>
      <c r="E221" s="10">
        <v>29.351121408944795</v>
      </c>
      <c r="F221" s="10">
        <v>30.049663046190311</v>
      </c>
      <c r="G221" s="10">
        <v>30.304503333468706</v>
      </c>
      <c r="H221" s="10">
        <v>24.613462142827519</v>
      </c>
      <c r="J221" s="10">
        <v>32.758673511561064</v>
      </c>
      <c r="K221" s="10">
        <v>32.758673511561064</v>
      </c>
      <c r="L221" s="10">
        <v>32.289494422570954</v>
      </c>
      <c r="M221" s="10">
        <v>33.228132670146607</v>
      </c>
      <c r="N221" s="10">
        <v>23.756201785610109</v>
      </c>
    </row>
    <row r="222" spans="2:14" x14ac:dyDescent="0.25">
      <c r="B222" s="37">
        <v>218</v>
      </c>
      <c r="D222" s="10">
        <v>33.021522229667951</v>
      </c>
      <c r="E222" s="10">
        <v>29.482229250565883</v>
      </c>
      <c r="F222" s="10">
        <v>30.184013724565979</v>
      </c>
      <c r="G222" s="10">
        <v>30.440029661206982</v>
      </c>
      <c r="H222" s="10">
        <v>24.72338473313733</v>
      </c>
      <c r="J222" s="10">
        <v>32.9096351406466</v>
      </c>
      <c r="K222" s="10">
        <v>32.9096351406466</v>
      </c>
      <c r="L222" s="10">
        <v>32.438293936039003</v>
      </c>
      <c r="M222" s="10">
        <v>33.381257705492899</v>
      </c>
      <c r="N222" s="10">
        <v>23.865677369875598</v>
      </c>
    </row>
    <row r="223" spans="2:14" x14ac:dyDescent="0.25">
      <c r="B223" s="37">
        <v>219</v>
      </c>
      <c r="D223" s="10">
        <v>33.169132446649215</v>
      </c>
      <c r="E223" s="10">
        <v>29.614271952793157</v>
      </c>
      <c r="F223" s="10">
        <v>30.31943972951807</v>
      </c>
      <c r="G223" s="10">
        <v>30.576653725039421</v>
      </c>
      <c r="H223" s="10">
        <v>24.834021428258513</v>
      </c>
      <c r="J223" s="10">
        <v>33.060596769732136</v>
      </c>
      <c r="K223" s="10">
        <v>33.060596769732136</v>
      </c>
      <c r="L223" s="10">
        <v>32.587093449507087</v>
      </c>
      <c r="M223" s="10">
        <v>33.534382740839192</v>
      </c>
      <c r="N223" s="10">
        <v>23.97515295414107</v>
      </c>
    </row>
    <row r="224" spans="2:14" x14ac:dyDescent="0.25">
      <c r="B224" s="37">
        <v>220</v>
      </c>
      <c r="D224" s="10">
        <v>33.315476981331997</v>
      </c>
      <c r="E224" s="10">
        <v>29.745088112428114</v>
      </c>
      <c r="F224" s="10">
        <v>30.453455291039734</v>
      </c>
      <c r="G224" s="10">
        <v>30.711837972514225</v>
      </c>
      <c r="H224" s="10">
        <v>24.943721370137229</v>
      </c>
      <c r="J224" s="10">
        <v>33.211558398817665</v>
      </c>
      <c r="K224" s="10">
        <v>33.211558398817665</v>
      </c>
      <c r="L224" s="10">
        <v>32.735892962975143</v>
      </c>
      <c r="M224" s="10">
        <v>33.687507776185491</v>
      </c>
      <c r="N224" s="10">
        <v>24.084628538406562</v>
      </c>
    </row>
    <row r="225" spans="2:14" x14ac:dyDescent="0.25">
      <c r="B225" s="37">
        <v>221</v>
      </c>
      <c r="D225" s="10">
        <v>33.462857247469778</v>
      </c>
      <c r="E225" s="10">
        <v>29.876907824920224</v>
      </c>
      <c r="F225" s="10">
        <v>30.588625183461041</v>
      </c>
      <c r="G225" s="10">
        <v>30.848200606303219</v>
      </c>
      <c r="H225" s="10">
        <v>25.054187885418056</v>
      </c>
      <c r="J225" s="10">
        <v>33.362520027903201</v>
      </c>
      <c r="K225" s="10">
        <v>33.362520027903201</v>
      </c>
      <c r="L225" s="10">
        <v>32.88469247644322</v>
      </c>
      <c r="M225" s="10">
        <v>33.840632811531783</v>
      </c>
      <c r="N225" s="10">
        <v>24.194104122672055</v>
      </c>
    </row>
    <row r="226" spans="2:14" x14ac:dyDescent="0.25">
      <c r="B226" s="37">
        <v>222</v>
      </c>
      <c r="D226" s="10">
        <v>33.609391769474165</v>
      </c>
      <c r="E226" s="10">
        <v>30.007907922694645</v>
      </c>
      <c r="F226" s="10">
        <v>30.722852624254887</v>
      </c>
      <c r="G226" s="10">
        <v>30.983601164310791</v>
      </c>
      <c r="H226" s="10">
        <v>25.164028452683194</v>
      </c>
      <c r="J226" s="10">
        <v>33.513481656988731</v>
      </c>
      <c r="K226" s="10">
        <v>33.513481656988731</v>
      </c>
      <c r="L226" s="10">
        <v>33.033491989911269</v>
      </c>
      <c r="M226" s="10">
        <v>33.99375784687809</v>
      </c>
      <c r="N226" s="10">
        <v>24.303579706937526</v>
      </c>
    </row>
    <row r="227" spans="2:14" x14ac:dyDescent="0.25">
      <c r="B227" s="37">
        <v>223</v>
      </c>
      <c r="D227" s="10">
        <v>33.757267407685681</v>
      </c>
      <c r="E227" s="10">
        <v>30.14020748836526</v>
      </c>
      <c r="F227" s="10">
        <v>30.858574728712572</v>
      </c>
      <c r="G227" s="10">
        <v>31.120527531413629</v>
      </c>
      <c r="H227" s="10">
        <v>25.274861615615006</v>
      </c>
      <c r="J227" s="10">
        <v>33.664443286074267</v>
      </c>
      <c r="K227" s="10">
        <v>33.664443286074267</v>
      </c>
      <c r="L227" s="10">
        <v>33.182291503379354</v>
      </c>
      <c r="M227" s="10">
        <v>34.146882882224396</v>
      </c>
      <c r="N227" s="10">
        <v>24.413055291203026</v>
      </c>
    </row>
    <row r="228" spans="2:14" x14ac:dyDescent="0.25">
      <c r="B228" s="37">
        <v>224</v>
      </c>
      <c r="D228" s="10">
        <v>33.905660670945331</v>
      </c>
      <c r="E228" s="10">
        <v>30.273008549426347</v>
      </c>
      <c r="F228" s="10">
        <v>30.994873769794072</v>
      </c>
      <c r="G228" s="10">
        <v>31.258042862847553</v>
      </c>
      <c r="H228" s="10">
        <v>25.386077890412537</v>
      </c>
      <c r="J228" s="10">
        <v>33.815404915159796</v>
      </c>
      <c r="K228" s="10">
        <v>33.815404915159796</v>
      </c>
      <c r="L228" s="10">
        <v>33.331091016847409</v>
      </c>
      <c r="M228" s="10">
        <v>34.300007917570682</v>
      </c>
      <c r="N228" s="10">
        <v>24.522530875468497</v>
      </c>
    </row>
    <row r="229" spans="2:14" x14ac:dyDescent="0.25">
      <c r="B229" s="37">
        <v>225</v>
      </c>
      <c r="D229" s="10">
        <v>34.051773945912622</v>
      </c>
      <c r="E229" s="10">
        <v>30.403600211969525</v>
      </c>
      <c r="F229" s="10">
        <v>31.128631982189347</v>
      </c>
      <c r="G229" s="10">
        <v>31.392964443683297</v>
      </c>
      <c r="H229" s="10">
        <v>25.495606700871626</v>
      </c>
      <c r="J229" s="10">
        <v>33.966366544245346</v>
      </c>
      <c r="K229" s="10">
        <v>33.966366544245346</v>
      </c>
      <c r="L229" s="10">
        <v>33.479890530315487</v>
      </c>
      <c r="M229" s="10">
        <v>34.453132952916995</v>
      </c>
      <c r="N229" s="10">
        <v>24.63200645973399</v>
      </c>
    </row>
    <row r="230" spans="2:14" x14ac:dyDescent="0.25">
      <c r="B230" s="37">
        <v>226</v>
      </c>
      <c r="D230" s="10">
        <v>34.198061297265411</v>
      </c>
      <c r="E230" s="10">
        <v>30.534360475549366</v>
      </c>
      <c r="F230" s="10">
        <v>31.262584265334894</v>
      </c>
      <c r="G230" s="10">
        <v>31.528084146707531</v>
      </c>
      <c r="H230" s="10">
        <v>25.605264354844497</v>
      </c>
      <c r="J230" s="10">
        <v>34.117328173330876</v>
      </c>
      <c r="K230" s="10">
        <v>34.117328173330876</v>
      </c>
      <c r="L230" s="10">
        <v>33.628690043783543</v>
      </c>
      <c r="M230" s="10">
        <v>34.60625798826328</v>
      </c>
      <c r="N230" s="10">
        <v>24.741482043999472</v>
      </c>
    </row>
    <row r="231" spans="2:14" x14ac:dyDescent="0.25">
      <c r="B231" s="37">
        <v>227</v>
      </c>
      <c r="D231" s="10">
        <v>34.346153280616498</v>
      </c>
      <c r="E231" s="10">
        <v>30.666869344381656</v>
      </c>
      <c r="F231" s="10">
        <v>31.398547773886573</v>
      </c>
      <c r="G231" s="10">
        <v>31.66525698220217</v>
      </c>
      <c r="H231" s="10">
        <v>25.716257663446751</v>
      </c>
      <c r="J231" s="10">
        <v>34.268289802416412</v>
      </c>
      <c r="K231" s="10">
        <v>34.268289802416412</v>
      </c>
      <c r="L231" s="10">
        <v>33.777489557251634</v>
      </c>
      <c r="M231" s="10">
        <v>34.75938302360958</v>
      </c>
      <c r="N231" s="10">
        <v>24.85095762826495</v>
      </c>
    </row>
    <row r="232" spans="2:14" x14ac:dyDescent="0.25">
      <c r="B232" s="37">
        <v>228</v>
      </c>
      <c r="D232" s="10">
        <v>34.494026679945328</v>
      </c>
      <c r="E232" s="10">
        <v>30.799166320329071</v>
      </c>
      <c r="F232" s="10">
        <v>31.534267758878535</v>
      </c>
      <c r="G232" s="10">
        <v>31.802181229839285</v>
      </c>
      <c r="H232" s="10">
        <v>25.82708919908287</v>
      </c>
      <c r="J232" s="10">
        <v>34.419251431501941</v>
      </c>
      <c r="K232" s="10">
        <v>34.419251431501941</v>
      </c>
      <c r="L232" s="10">
        <v>33.926289070719697</v>
      </c>
      <c r="M232" s="10">
        <v>34.912508058955879</v>
      </c>
      <c r="N232" s="10">
        <v>24.96043321253044</v>
      </c>
    </row>
    <row r="233" spans="2:14" x14ac:dyDescent="0.25">
      <c r="B233" s="37">
        <v>229</v>
      </c>
      <c r="D233" s="10">
        <v>34.640858049915991</v>
      </c>
      <c r="E233" s="10">
        <v>30.930453490479707</v>
      </c>
      <c r="F233" s="10">
        <v>31.668826539102664</v>
      </c>
      <c r="G233" s="10">
        <v>31.93792009068661</v>
      </c>
      <c r="H233" s="10">
        <v>25.937149511011988</v>
      </c>
      <c r="J233" s="10">
        <v>34.570213060587477</v>
      </c>
      <c r="K233" s="10">
        <v>34.570213060587477</v>
      </c>
      <c r="L233" s="10">
        <v>34.07508858418776</v>
      </c>
      <c r="M233" s="10">
        <v>35.065633094302164</v>
      </c>
      <c r="N233" s="10">
        <v>25.069908796795918</v>
      </c>
    </row>
    <row r="234" spans="2:14" x14ac:dyDescent="0.25">
      <c r="B234" s="37">
        <v>230</v>
      </c>
      <c r="D234" s="10">
        <v>34.787476306824267</v>
      </c>
      <c r="E234" s="10">
        <v>31.061534074089124</v>
      </c>
      <c r="F234" s="10">
        <v>31.803147890496174</v>
      </c>
      <c r="G234" s="10">
        <v>32.073416585012943</v>
      </c>
      <c r="H234" s="10">
        <v>26.047052098859151</v>
      </c>
      <c r="J234" s="10">
        <v>34.72117468967302</v>
      </c>
      <c r="K234" s="10">
        <v>34.72117468967302</v>
      </c>
      <c r="L234" s="10">
        <v>34.223888097655838</v>
      </c>
      <c r="M234" s="10">
        <v>35.218758129648478</v>
      </c>
      <c r="N234" s="10">
        <v>25.179384381061407</v>
      </c>
    </row>
    <row r="235" spans="2:14" x14ac:dyDescent="0.25">
      <c r="B235" s="37">
        <v>231</v>
      </c>
      <c r="D235" s="10">
        <v>34.934115945042876</v>
      </c>
      <c r="E235" s="10">
        <v>31.192635295176423</v>
      </c>
      <c r="F235" s="10">
        <v>31.937493142616866</v>
      </c>
      <c r="G235" s="10">
        <v>32.208937486496225</v>
      </c>
      <c r="H235" s="10">
        <v>26.156970517234814</v>
      </c>
      <c r="J235" s="10">
        <v>34.872136318758557</v>
      </c>
      <c r="K235" s="10">
        <v>34.872136318758557</v>
      </c>
      <c r="L235" s="10">
        <v>34.372687611123908</v>
      </c>
      <c r="M235" s="10">
        <v>35.37188316499477</v>
      </c>
      <c r="N235" s="10">
        <v>25.288859965326882</v>
      </c>
    </row>
    <row r="236" spans="2:14" x14ac:dyDescent="0.25">
      <c r="B236" s="37">
        <v>232</v>
      </c>
      <c r="D236" s="10">
        <v>35.082761939806971</v>
      </c>
      <c r="E236" s="10">
        <v>31.325680573564263</v>
      </c>
      <c r="F236" s="10">
        <v>32.074074434795278</v>
      </c>
      <c r="G236" s="10">
        <v>32.346741019577003</v>
      </c>
      <c r="H236" s="10">
        <v>26.268373892147608</v>
      </c>
      <c r="J236" s="10">
        <v>35.023097947844107</v>
      </c>
      <c r="K236" s="10">
        <v>35.023097947844107</v>
      </c>
      <c r="L236" s="10">
        <v>34.521487124591978</v>
      </c>
      <c r="M236" s="10">
        <v>35.52500820034107</v>
      </c>
      <c r="N236" s="10">
        <v>25.398335549592364</v>
      </c>
    </row>
    <row r="237" spans="2:14" x14ac:dyDescent="0.25">
      <c r="B237" s="37">
        <v>233</v>
      </c>
      <c r="D237" s="10">
        <v>35.229493411564604</v>
      </c>
      <c r="E237" s="10">
        <v>31.456870614914553</v>
      </c>
      <c r="F237" s="10">
        <v>32.208522175538619</v>
      </c>
      <c r="G237" s="10">
        <v>32.48236656200951</v>
      </c>
      <c r="H237" s="10">
        <v>26.378360290296225</v>
      </c>
      <c r="J237" s="10">
        <v>35.174059576929615</v>
      </c>
      <c r="K237" s="10">
        <v>35.174059576929615</v>
      </c>
      <c r="L237" s="10">
        <v>34.670286638060041</v>
      </c>
      <c r="M237" s="10">
        <v>35.678133235687369</v>
      </c>
      <c r="N237" s="10">
        <v>25.50781113385786</v>
      </c>
    </row>
    <row r="238" spans="2:14" x14ac:dyDescent="0.25">
      <c r="B238" s="37">
        <v>234</v>
      </c>
      <c r="D238" s="10">
        <v>35.377135133083286</v>
      </c>
      <c r="E238" s="10">
        <v>31.588942594182111</v>
      </c>
      <c r="F238" s="10">
        <v>32.343984409662973</v>
      </c>
      <c r="G238" s="10">
        <v>32.619027741266351</v>
      </c>
      <c r="H238" s="10">
        <v>26.489020391223114</v>
      </c>
      <c r="J238" s="10">
        <v>35.325021206015165</v>
      </c>
      <c r="K238" s="10">
        <v>35.325021206015165</v>
      </c>
      <c r="L238" s="10">
        <v>34.819086151528104</v>
      </c>
      <c r="M238" s="10">
        <v>35.831258271033661</v>
      </c>
      <c r="N238" s="10">
        <v>25.617286718123335</v>
      </c>
    </row>
    <row r="239" spans="2:14" x14ac:dyDescent="0.25">
      <c r="B239" s="37">
        <v>235</v>
      </c>
      <c r="D239" s="10">
        <v>35.52347311591344</v>
      </c>
      <c r="E239" s="10">
        <v>31.71975118675477</v>
      </c>
      <c r="F239" s="10">
        <v>32.477993773069073</v>
      </c>
      <c r="G239" s="10">
        <v>32.754205790625591</v>
      </c>
      <c r="H239" s="10">
        <v>26.598715570565371</v>
      </c>
      <c r="J239" s="10">
        <v>35.47598283510068</v>
      </c>
      <c r="K239" s="10">
        <v>35.47598283510068</v>
      </c>
      <c r="L239" s="10">
        <v>34.967885664996174</v>
      </c>
      <c r="M239" s="10">
        <v>35.984383306379961</v>
      </c>
      <c r="N239" s="10">
        <v>25.726762302388831</v>
      </c>
    </row>
    <row r="240" spans="2:14" x14ac:dyDescent="0.25">
      <c r="B240" s="37">
        <v>236</v>
      </c>
      <c r="D240" s="10">
        <v>35.6726353878704</v>
      </c>
      <c r="E240" s="10">
        <v>31.853296386048953</v>
      </c>
      <c r="F240" s="10">
        <v>32.615150720169702</v>
      </c>
      <c r="G240" s="10">
        <v>32.892597006335841</v>
      </c>
      <c r="H240" s="10">
        <v>26.710501078251887</v>
      </c>
      <c r="J240" s="10">
        <v>35.626944464186231</v>
      </c>
      <c r="K240" s="10">
        <v>35.626944464186231</v>
      </c>
      <c r="L240" s="10">
        <v>35.116685178464259</v>
      </c>
      <c r="M240" s="10">
        <v>36.137508341726246</v>
      </c>
      <c r="N240" s="10">
        <v>25.836237886654303</v>
      </c>
    </row>
    <row r="241" spans="2:14" x14ac:dyDescent="0.25">
      <c r="B241" s="37">
        <v>237</v>
      </c>
      <c r="D241" s="10">
        <v>35.818688950162532</v>
      </c>
      <c r="E241" s="10">
        <v>31.983829215690648</v>
      </c>
      <c r="F241" s="10">
        <v>32.748843255605173</v>
      </c>
      <c r="G241" s="10">
        <v>33.027451644137287</v>
      </c>
      <c r="H241" s="10">
        <v>26.819985762807026</v>
      </c>
      <c r="J241" s="10">
        <v>35.77790609327176</v>
      </c>
      <c r="K241" s="10">
        <v>35.77790609327176</v>
      </c>
      <c r="L241" s="10">
        <v>35.265484691932308</v>
      </c>
      <c r="M241" s="10">
        <v>36.290633377072552</v>
      </c>
      <c r="N241" s="10">
        <v>25.945713470919788</v>
      </c>
    </row>
    <row r="242" spans="2:14" x14ac:dyDescent="0.25">
      <c r="B242" s="37">
        <v>238</v>
      </c>
      <c r="D242" s="10">
        <v>35.965254681381687</v>
      </c>
      <c r="E242" s="10">
        <v>32.114858247160477</v>
      </c>
      <c r="F242" s="10">
        <v>32.883106645351262</v>
      </c>
      <c r="G242" s="10">
        <v>33.162889037349217</v>
      </c>
      <c r="H242" s="10">
        <v>26.9298495212924</v>
      </c>
      <c r="J242" s="10">
        <v>35.928867722357303</v>
      </c>
      <c r="K242" s="10">
        <v>35.928867722357303</v>
      </c>
      <c r="L242" s="10">
        <v>35.414284205400392</v>
      </c>
      <c r="M242" s="10">
        <v>36.443758412418866</v>
      </c>
      <c r="N242" s="10">
        <v>26.055189055185284</v>
      </c>
    </row>
    <row r="243" spans="2:14" x14ac:dyDescent="0.25">
      <c r="B243" s="37">
        <v>239</v>
      </c>
      <c r="D243" s="10">
        <v>36.113641301404783</v>
      </c>
      <c r="E243" s="10">
        <v>32.247651597739868</v>
      </c>
      <c r="F243" s="10">
        <v>33.019399387769106</v>
      </c>
      <c r="G243" s="10">
        <v>33.300398070119471</v>
      </c>
      <c r="H243" s="10">
        <v>27.041060968538837</v>
      </c>
      <c r="J243" s="10">
        <v>36.079829351442839</v>
      </c>
      <c r="K243" s="10">
        <v>36.079829351442839</v>
      </c>
      <c r="L243" s="10">
        <v>35.563083718868455</v>
      </c>
      <c r="M243" s="10">
        <v>36.596883447765158</v>
      </c>
      <c r="N243" s="10">
        <v>26.164664639450752</v>
      </c>
    </row>
    <row r="244" spans="2:14" x14ac:dyDescent="0.25">
      <c r="B244" s="37">
        <v>240</v>
      </c>
      <c r="D244" s="10">
        <v>36.260157102125426</v>
      </c>
      <c r="E244" s="10">
        <v>32.378632082816331</v>
      </c>
      <c r="F244" s="10">
        <v>33.153607274081153</v>
      </c>
      <c r="G244" s="10">
        <v>33.435778820430357</v>
      </c>
      <c r="H244" s="10">
        <v>27.150887783790079</v>
      </c>
      <c r="J244" s="10">
        <v>36.230790980528354</v>
      </c>
      <c r="K244" s="10">
        <v>36.230790980528354</v>
      </c>
      <c r="L244" s="10">
        <v>35.711883232336533</v>
      </c>
      <c r="M244" s="10">
        <v>36.750008483111458</v>
      </c>
      <c r="N244" s="10">
        <v>26.274140223716245</v>
      </c>
    </row>
    <row r="245" spans="2:14" x14ac:dyDescent="0.25">
      <c r="B245" s="37">
        <v>241</v>
      </c>
      <c r="D245" s="10">
        <v>36.407795794921178</v>
      </c>
      <c r="E245" s="10">
        <v>32.510700540217101</v>
      </c>
      <c r="F245" s="10">
        <v>33.289066634129611</v>
      </c>
      <c r="G245" s="10">
        <v>33.572437125611287</v>
      </c>
      <c r="H245" s="10">
        <v>27.261545684029734</v>
      </c>
      <c r="J245" s="10">
        <v>36.381752609613905</v>
      </c>
      <c r="K245" s="10">
        <v>36.381752609613905</v>
      </c>
      <c r="L245" s="10">
        <v>35.860682745804617</v>
      </c>
      <c r="M245" s="10">
        <v>36.90313351845775</v>
      </c>
      <c r="N245" s="10">
        <v>26.383615807981727</v>
      </c>
    </row>
    <row r="246" spans="2:14" x14ac:dyDescent="0.25">
      <c r="B246" s="37">
        <v>242</v>
      </c>
      <c r="D246" s="10">
        <v>36.554948745130879</v>
      </c>
      <c r="E246" s="10">
        <v>32.642298241872282</v>
      </c>
      <c r="F246" s="10">
        <v>33.423984730227225</v>
      </c>
      <c r="G246" s="10">
        <v>33.708542898778788</v>
      </c>
      <c r="H246" s="10">
        <v>27.371844080360908</v>
      </c>
      <c r="J246" s="10">
        <v>36.532714238699441</v>
      </c>
      <c r="K246" s="10">
        <v>36.532714238699441</v>
      </c>
      <c r="L246" s="10">
        <v>36.009482259272652</v>
      </c>
      <c r="M246" s="10">
        <v>37.056258553804049</v>
      </c>
      <c r="N246" s="10">
        <v>26.493091392247234</v>
      </c>
    </row>
    <row r="247" spans="2:14" x14ac:dyDescent="0.25">
      <c r="B247" s="37">
        <v>243</v>
      </c>
      <c r="D247" s="10">
        <v>36.702286669808338</v>
      </c>
      <c r="E247" s="10">
        <v>32.774075095273538</v>
      </c>
      <c r="F247" s="10">
        <v>33.559109040838749</v>
      </c>
      <c r="G247" s="10">
        <v>33.844859191113322</v>
      </c>
      <c r="H247" s="10">
        <v>27.482279386531957</v>
      </c>
      <c r="J247" s="10">
        <v>36.683675867784977</v>
      </c>
      <c r="K247" s="10">
        <v>36.683675867784977</v>
      </c>
      <c r="L247" s="10">
        <v>36.158281772740736</v>
      </c>
      <c r="M247" s="10">
        <v>37.209383589150349</v>
      </c>
      <c r="N247" s="10">
        <v>26.602566976512694</v>
      </c>
    </row>
    <row r="248" spans="2:14" x14ac:dyDescent="0.25">
      <c r="B248" s="37">
        <v>244</v>
      </c>
      <c r="D248" s="10">
        <v>36.849340618830595</v>
      </c>
      <c r="E248" s="10">
        <v>32.905576701422213</v>
      </c>
      <c r="F248" s="10">
        <v>33.693916945035781</v>
      </c>
      <c r="G248" s="10">
        <v>33.980852493446228</v>
      </c>
      <c r="H248" s="10">
        <v>27.592504521231508</v>
      </c>
      <c r="J248" s="10">
        <v>36.834637496870513</v>
      </c>
      <c r="K248" s="10">
        <v>36.834637496870513</v>
      </c>
      <c r="L248" s="10">
        <v>36.307081286208813</v>
      </c>
      <c r="M248" s="10">
        <v>37.362508624496641</v>
      </c>
      <c r="N248" s="10">
        <v>26.71204256077819</v>
      </c>
    </row>
    <row r="249" spans="2:14" x14ac:dyDescent="0.25">
      <c r="B249" s="37">
        <v>245</v>
      </c>
      <c r="D249" s="10">
        <v>36.996879450558751</v>
      </c>
      <c r="E249" s="10">
        <v>33.037548060153014</v>
      </c>
      <c r="F249" s="10">
        <v>33.829265295989877</v>
      </c>
      <c r="G249" s="10">
        <v>34.117397510598785</v>
      </c>
      <c r="H249" s="10">
        <v>27.7030885351679</v>
      </c>
      <c r="J249" s="10">
        <v>36.985599125956035</v>
      </c>
      <c r="K249" s="10">
        <v>36.985599125956035</v>
      </c>
      <c r="L249" s="10">
        <v>36.455880799676876</v>
      </c>
      <c r="M249" s="10">
        <v>37.515633659842948</v>
      </c>
      <c r="N249" s="10">
        <v>26.821518145043676</v>
      </c>
    </row>
    <row r="250" spans="2:14" x14ac:dyDescent="0.25">
      <c r="B250" s="37">
        <v>246</v>
      </c>
      <c r="D250" s="10">
        <v>37.14428698864522</v>
      </c>
      <c r="E250" s="10">
        <v>33.169392115428153</v>
      </c>
      <c r="F250" s="10">
        <v>33.964467396455433</v>
      </c>
      <c r="G250" s="10">
        <v>34.253793238684139</v>
      </c>
      <c r="H250" s="10">
        <v>27.813575381297884</v>
      </c>
      <c r="J250" s="10">
        <v>37.136560755041586</v>
      </c>
      <c r="K250" s="10">
        <v>37.136560755041586</v>
      </c>
      <c r="L250" s="10">
        <v>36.604680313144939</v>
      </c>
      <c r="M250" s="10">
        <v>37.66875869518924</v>
      </c>
      <c r="N250" s="10">
        <v>26.930993729309151</v>
      </c>
    </row>
    <row r="251" spans="2:14" x14ac:dyDescent="0.25">
      <c r="B251" s="37">
        <v>247</v>
      </c>
      <c r="D251" s="10">
        <v>37.291148823198256</v>
      </c>
      <c r="E251" s="10">
        <v>33.30070731980274</v>
      </c>
      <c r="F251" s="10">
        <v>34.099061406515311</v>
      </c>
      <c r="G251" s="10">
        <v>34.389568215619306</v>
      </c>
      <c r="H251" s="10">
        <v>27.923658344645858</v>
      </c>
      <c r="J251" s="10">
        <v>37.287522384127108</v>
      </c>
      <c r="K251" s="10">
        <v>37.287522384127108</v>
      </c>
      <c r="L251" s="10">
        <v>36.753479826612995</v>
      </c>
      <c r="M251" s="10">
        <v>37.821883730535539</v>
      </c>
      <c r="N251" s="10">
        <v>27.040469313574647</v>
      </c>
    </row>
    <row r="252" spans="2:14" x14ac:dyDescent="0.25">
      <c r="B252" s="37">
        <v>248</v>
      </c>
      <c r="D252" s="10">
        <v>37.439193492646353</v>
      </c>
      <c r="E252" s="10">
        <v>33.433168563874176</v>
      </c>
      <c r="F252" s="10">
        <v>34.234973697069449</v>
      </c>
      <c r="G252" s="10">
        <v>34.526688946864311</v>
      </c>
      <c r="H252" s="10">
        <v>28.034616758934273</v>
      </c>
      <c r="J252" s="10">
        <v>37.438484013212651</v>
      </c>
      <c r="K252" s="10">
        <v>37.438484013212651</v>
      </c>
      <c r="L252" s="10">
        <v>36.90227934008108</v>
      </c>
      <c r="M252" s="10">
        <v>37.975008765881839</v>
      </c>
      <c r="N252" s="10">
        <v>27.149944897840122</v>
      </c>
    </row>
    <row r="253" spans="2:14" x14ac:dyDescent="0.25">
      <c r="B253" s="37">
        <v>249</v>
      </c>
      <c r="D253" s="10">
        <v>37.585585552361337</v>
      </c>
      <c r="E253" s="10">
        <v>33.564028408688557</v>
      </c>
      <c r="F253" s="10">
        <v>34.369044303013546</v>
      </c>
      <c r="G253" s="10">
        <v>34.661929631443407</v>
      </c>
      <c r="H253" s="10">
        <v>28.144352041786473</v>
      </c>
      <c r="J253" s="10">
        <v>37.589445642298188</v>
      </c>
      <c r="K253" s="10">
        <v>37.589445642298188</v>
      </c>
      <c r="L253" s="10">
        <v>37.051078853549136</v>
      </c>
      <c r="M253" s="10">
        <v>38.128133801228117</v>
      </c>
      <c r="N253" s="10">
        <v>27.259420482105615</v>
      </c>
    </row>
    <row r="254" spans="2:14" x14ac:dyDescent="0.25">
      <c r="B254" s="37">
        <v>250</v>
      </c>
      <c r="D254" s="10">
        <v>23.669769448753154</v>
      </c>
      <c r="E254" s="10">
        <v>21.082563166611127</v>
      </c>
      <c r="F254" s="10">
        <v>21.545756934044523</v>
      </c>
      <c r="G254" s="10">
        <v>21.722167923223676</v>
      </c>
      <c r="H254" s="10">
        <v>17.722045131868175</v>
      </c>
      <c r="J254" s="10">
        <v>22.644244362830211</v>
      </c>
      <c r="K254" s="10">
        <v>22.644244362830211</v>
      </c>
      <c r="L254" s="10">
        <v>22.319927020210315</v>
      </c>
      <c r="M254" s="10">
        <v>22.968755301944647</v>
      </c>
      <c r="N254" s="10">
        <v>16.421337639822642</v>
      </c>
    </row>
    <row r="255" spans="2:14" x14ac:dyDescent="0.25">
      <c r="B255" s="37">
        <v>251</v>
      </c>
      <c r="D255" s="10">
        <v>23.760525909234055</v>
      </c>
      <c r="E255" s="10">
        <v>21.163574207899583</v>
      </c>
      <c r="F255" s="10">
        <v>21.62867499065846</v>
      </c>
      <c r="G255" s="10">
        <v>21.805798851876144</v>
      </c>
      <c r="H255" s="10">
        <v>17.790105645283141</v>
      </c>
      <c r="J255" s="10">
        <v>22.734821340281528</v>
      </c>
      <c r="K255" s="10">
        <v>22.734821340281528</v>
      </c>
      <c r="L255" s="10">
        <v>22.409206728291146</v>
      </c>
      <c r="M255" s="10">
        <v>23.06063032315242</v>
      </c>
      <c r="N255" s="10">
        <v>16.487022990381938</v>
      </c>
    </row>
    <row r="256" spans="2:14" x14ac:dyDescent="0.25">
      <c r="B256" s="37">
        <v>252</v>
      </c>
      <c r="D256" s="10">
        <v>23.850764604577165</v>
      </c>
      <c r="E256" s="10">
        <v>21.244083441239837</v>
      </c>
      <c r="F256" s="10">
        <v>21.711016092645739</v>
      </c>
      <c r="G256" s="10">
        <v>21.888840814865112</v>
      </c>
      <c r="H256" s="10">
        <v>17.857782955139154</v>
      </c>
      <c r="J256" s="10">
        <v>22.825398317732855</v>
      </c>
      <c r="K256" s="10">
        <v>22.825398317732855</v>
      </c>
      <c r="L256" s="10">
        <v>22.498486436371998</v>
      </c>
      <c r="M256" s="10">
        <v>23.152505344360208</v>
      </c>
      <c r="N256" s="10">
        <v>16.552708340941226</v>
      </c>
    </row>
    <row r="257" spans="2:14" x14ac:dyDescent="0.25">
      <c r="B257" s="37">
        <v>253</v>
      </c>
      <c r="D257" s="10">
        <v>23.941037594669311</v>
      </c>
      <c r="E257" s="10">
        <v>21.324625883408459</v>
      </c>
      <c r="F257" s="10">
        <v>21.793395452012231</v>
      </c>
      <c r="G257" s="10">
        <v>21.971921835969091</v>
      </c>
      <c r="H257" s="10">
        <v>17.925485649390097</v>
      </c>
      <c r="J257" s="10">
        <v>22.915975295184182</v>
      </c>
      <c r="K257" s="10">
        <v>22.915975295184182</v>
      </c>
      <c r="L257" s="10">
        <v>22.587766144452839</v>
      </c>
      <c r="M257" s="10">
        <v>23.244380365567981</v>
      </c>
      <c r="N257" s="10">
        <v>16.618393691500522</v>
      </c>
    </row>
    <row r="258" spans="2:14" x14ac:dyDescent="0.25">
      <c r="B258" s="37">
        <v>254</v>
      </c>
      <c r="D258" s="10">
        <v>24.032752614256491</v>
      </c>
      <c r="E258" s="10">
        <v>21.406565804222698</v>
      </c>
      <c r="F258" s="10">
        <v>21.877381841553479</v>
      </c>
      <c r="G258" s="10">
        <v>22.056643358003825</v>
      </c>
      <c r="H258" s="10">
        <v>17.99425561434202</v>
      </c>
      <c r="J258" s="10">
        <v>23.006552272635499</v>
      </c>
      <c r="K258" s="10">
        <v>23.006552272635499</v>
      </c>
      <c r="L258" s="10">
        <v>22.677045852533681</v>
      </c>
      <c r="M258" s="10">
        <v>23.336255386775754</v>
      </c>
      <c r="N258" s="10">
        <v>16.6840790420598</v>
      </c>
    </row>
    <row r="259" spans="2:14" x14ac:dyDescent="0.25">
      <c r="B259" s="37">
        <v>255</v>
      </c>
      <c r="D259" s="10">
        <v>24.123135594460596</v>
      </c>
      <c r="E259" s="10">
        <v>21.487214784540186</v>
      </c>
      <c r="F259" s="10">
        <v>21.95988385243129</v>
      </c>
      <c r="G259" s="10">
        <v>22.139849592973672</v>
      </c>
      <c r="H259" s="10">
        <v>18.062039718708796</v>
      </c>
      <c r="J259" s="10">
        <v>23.097129250086823</v>
      </c>
      <c r="K259" s="10">
        <v>23.097129250086823</v>
      </c>
      <c r="L259" s="10">
        <v>22.766325560614515</v>
      </c>
      <c r="M259" s="10">
        <v>23.428130407983534</v>
      </c>
      <c r="N259" s="10">
        <v>16.749764392619102</v>
      </c>
    </row>
    <row r="260" spans="2:14" x14ac:dyDescent="0.25">
      <c r="B260" s="37">
        <v>256</v>
      </c>
      <c r="D260" s="10">
        <v>24.213552870251522</v>
      </c>
      <c r="E260" s="10">
        <v>21.567896974035953</v>
      </c>
      <c r="F260" s="10">
        <v>22.042424121250956</v>
      </c>
      <c r="G260" s="10">
        <v>22.223094886621126</v>
      </c>
      <c r="H260" s="10">
        <v>18.129849208102527</v>
      </c>
      <c r="J260" s="10">
        <v>23.18770622753814</v>
      </c>
      <c r="K260" s="10">
        <v>23.18770622753814</v>
      </c>
      <c r="L260" s="10">
        <v>22.855605268695363</v>
      </c>
      <c r="M260" s="10">
        <v>23.520005429191311</v>
      </c>
      <c r="N260" s="10">
        <v>16.815449743178394</v>
      </c>
    </row>
    <row r="261" spans="2:14" x14ac:dyDescent="0.25">
      <c r="B261" s="37">
        <v>257</v>
      </c>
      <c r="D261" s="10">
        <v>24.30479456002108</v>
      </c>
      <c r="E261" s="10">
        <v>21.649378093072112</v>
      </c>
      <c r="F261" s="10">
        <v>22.125883152918721</v>
      </c>
      <c r="G261" s="10">
        <v>22.307278080702066</v>
      </c>
      <c r="H261" s="10">
        <v>18.198268861530828</v>
      </c>
      <c r="J261" s="10">
        <v>23.278283204989464</v>
      </c>
      <c r="K261" s="10">
        <v>23.278283204989464</v>
      </c>
      <c r="L261" s="10">
        <v>22.944884976776201</v>
      </c>
      <c r="M261" s="10">
        <v>23.611880450399084</v>
      </c>
      <c r="N261" s="10">
        <v>16.881135093737679</v>
      </c>
    </row>
    <row r="262" spans="2:14" x14ac:dyDescent="0.25">
      <c r="B262" s="37">
        <v>258</v>
      </c>
      <c r="D262" s="10">
        <v>24.395539197068874</v>
      </c>
      <c r="E262" s="10">
        <v>21.73037747904856</v>
      </c>
      <c r="F262" s="10">
        <v>22.20878831003612</v>
      </c>
      <c r="G262" s="10">
        <v>22.390895869637266</v>
      </c>
      <c r="H262" s="10">
        <v>18.266320640840668</v>
      </c>
      <c r="J262" s="10">
        <v>23.36886018244078</v>
      </c>
      <c r="K262" s="10">
        <v>23.36886018244078</v>
      </c>
      <c r="L262" s="10">
        <v>23.03416468485705</v>
      </c>
      <c r="M262" s="10">
        <v>23.703755471606868</v>
      </c>
      <c r="N262" s="10">
        <v>16.946820444296975</v>
      </c>
    </row>
    <row r="263" spans="2:14" x14ac:dyDescent="0.25">
      <c r="B263" s="37">
        <v>259</v>
      </c>
      <c r="D263" s="10">
        <v>24.486411286568075</v>
      </c>
      <c r="E263" s="10">
        <v>21.811500353395388</v>
      </c>
      <c r="F263" s="10">
        <v>22.291835538628714</v>
      </c>
      <c r="G263" s="10">
        <v>22.474658692770081</v>
      </c>
      <c r="H263" s="10">
        <v>18.334466752081319</v>
      </c>
      <c r="J263" s="10">
        <v>23.45943715989209</v>
      </c>
      <c r="K263" s="10">
        <v>23.45943715989209</v>
      </c>
      <c r="L263" s="10">
        <v>23.123444392937884</v>
      </c>
      <c r="M263" s="10">
        <v>23.795630492814656</v>
      </c>
      <c r="N263" s="10">
        <v>17.01250579485626</v>
      </c>
    </row>
    <row r="264" spans="2:14" x14ac:dyDescent="0.25">
      <c r="B264" s="37">
        <v>260</v>
      </c>
      <c r="D264" s="10">
        <v>24.576720775016437</v>
      </c>
      <c r="E264" s="10">
        <v>21.892077972356144</v>
      </c>
      <c r="F264" s="10">
        <v>22.37425584484112</v>
      </c>
      <c r="G264" s="10">
        <v>22.557781541529351</v>
      </c>
      <c r="H264" s="10">
        <v>18.402196475739178</v>
      </c>
      <c r="J264" s="10">
        <v>23.550014137343421</v>
      </c>
      <c r="K264" s="10">
        <v>23.550014137343421</v>
      </c>
      <c r="L264" s="10">
        <v>23.21272410101874</v>
      </c>
      <c r="M264" s="10">
        <v>23.887505514022433</v>
      </c>
      <c r="N264" s="10">
        <v>17.078191145415548</v>
      </c>
    </row>
    <row r="265" spans="2:14" x14ac:dyDescent="0.25">
      <c r="B265" s="37">
        <v>261</v>
      </c>
      <c r="D265" s="10">
        <v>24.667899523754002</v>
      </c>
      <c r="E265" s="10">
        <v>21.973497978925838</v>
      </c>
      <c r="F265" s="10">
        <v>22.457644890978372</v>
      </c>
      <c r="G265" s="10">
        <v>22.64189330875535</v>
      </c>
      <c r="H265" s="10">
        <v>18.47056955506471</v>
      </c>
      <c r="J265" s="10">
        <v>23.640591114794745</v>
      </c>
      <c r="K265" s="10">
        <v>23.640591114794745</v>
      </c>
      <c r="L265" s="10">
        <v>23.302003809099567</v>
      </c>
      <c r="M265" s="10">
        <v>23.979380535230202</v>
      </c>
      <c r="N265" s="10">
        <v>17.143876495974844</v>
      </c>
    </row>
    <row r="266" spans="2:14" x14ac:dyDescent="0.25">
      <c r="B266" s="37">
        <v>262</v>
      </c>
      <c r="D266" s="10">
        <v>24.758626082096889</v>
      </c>
      <c r="E266" s="10">
        <v>22.054479731334972</v>
      </c>
      <c r="F266" s="10">
        <v>22.540530055661979</v>
      </c>
      <c r="G266" s="10">
        <v>22.725490704888895</v>
      </c>
      <c r="H266" s="10">
        <v>18.538607963460379</v>
      </c>
      <c r="J266" s="10">
        <v>23.731168092246076</v>
      </c>
      <c r="K266" s="10">
        <v>23.731168092246076</v>
      </c>
      <c r="L266" s="10">
        <v>23.391283517180408</v>
      </c>
      <c r="M266" s="10">
        <v>24.071255556437986</v>
      </c>
      <c r="N266" s="10">
        <v>17.209561846534136</v>
      </c>
    </row>
    <row r="267" spans="2:14" x14ac:dyDescent="0.25">
      <c r="B267" s="37">
        <v>263</v>
      </c>
      <c r="D267" s="10">
        <v>24.849186824203926</v>
      </c>
      <c r="E267" s="10">
        <v>22.135300760459188</v>
      </c>
      <c r="F267" s="10">
        <v>22.623230473176228</v>
      </c>
      <c r="G267" s="10">
        <v>22.808899510321247</v>
      </c>
      <c r="H267" s="10">
        <v>18.606523650947249</v>
      </c>
      <c r="J267" s="10">
        <v>23.821745069697382</v>
      </c>
      <c r="K267" s="10">
        <v>23.821745069697382</v>
      </c>
      <c r="L267" s="10">
        <v>23.480563225261246</v>
      </c>
      <c r="M267" s="10">
        <v>24.163130577645756</v>
      </c>
      <c r="N267" s="10">
        <v>17.275247197093428</v>
      </c>
    </row>
    <row r="268" spans="2:14" x14ac:dyDescent="0.25">
      <c r="B268" s="37">
        <v>264</v>
      </c>
      <c r="D268" s="10">
        <v>24.939502397129623</v>
      </c>
      <c r="E268" s="10">
        <v>22.215884164737115</v>
      </c>
      <c r="F268" s="10">
        <v>22.705657712360996</v>
      </c>
      <c r="G268" s="10">
        <v>22.892029452200038</v>
      </c>
      <c r="H268" s="10">
        <v>18.674257887102687</v>
      </c>
      <c r="J268" s="10">
        <v>23.912322047148709</v>
      </c>
      <c r="K268" s="10">
        <v>23.912322047148709</v>
      </c>
      <c r="L268" s="10">
        <v>23.569842933342095</v>
      </c>
      <c r="M268" s="10">
        <v>24.25500559885355</v>
      </c>
      <c r="N268" s="10">
        <v>17.340932547652709</v>
      </c>
    </row>
    <row r="269" spans="2:14" x14ac:dyDescent="0.25">
      <c r="B269" s="37">
        <v>265</v>
      </c>
      <c r="D269" s="10">
        <v>25.030801078988265</v>
      </c>
      <c r="E269" s="10">
        <v>22.297420285158143</v>
      </c>
      <c r="F269" s="10">
        <v>22.789180564920425</v>
      </c>
      <c r="G269" s="10">
        <v>22.976277828423488</v>
      </c>
      <c r="H269" s="10">
        <v>18.742719740333087</v>
      </c>
      <c r="J269" s="10">
        <v>24.00289902460003</v>
      </c>
      <c r="K269" s="10">
        <v>24.00289902460003</v>
      </c>
      <c r="L269" s="10">
        <v>23.659122641422936</v>
      </c>
      <c r="M269" s="10">
        <v>24.346880620061327</v>
      </c>
      <c r="N269" s="10">
        <v>17.406617898212001</v>
      </c>
    </row>
    <row r="270" spans="2:14" x14ac:dyDescent="0.25">
      <c r="B270" s="37">
        <v>266</v>
      </c>
      <c r="D270" s="10">
        <v>25.121406063775698</v>
      </c>
      <c r="E270" s="10">
        <v>22.378284105951199</v>
      </c>
      <c r="F270" s="10">
        <v>22.871930399922093</v>
      </c>
      <c r="G270" s="10">
        <v>23.059737092299777</v>
      </c>
      <c r="H270" s="10">
        <v>18.810668179527735</v>
      </c>
      <c r="J270" s="10">
        <v>24.09347600205135</v>
      </c>
      <c r="K270" s="10">
        <v>24.09347600205135</v>
      </c>
      <c r="L270" s="10">
        <v>23.748402349503785</v>
      </c>
      <c r="M270" s="10">
        <v>24.4387556412691</v>
      </c>
      <c r="N270" s="10">
        <v>17.472303248771293</v>
      </c>
    </row>
    <row r="271" spans="2:14" x14ac:dyDescent="0.25">
      <c r="B271" s="37">
        <v>267</v>
      </c>
      <c r="D271" s="10">
        <v>25.212645681608304</v>
      </c>
      <c r="E271" s="10">
        <v>22.459762928438007</v>
      </c>
      <c r="F271" s="10">
        <v>22.95538750741224</v>
      </c>
      <c r="G271" s="10">
        <v>23.143918362203109</v>
      </c>
      <c r="H271" s="10">
        <v>18.87908632327089</v>
      </c>
      <c r="J271" s="10">
        <v>24.184052979502667</v>
      </c>
      <c r="K271" s="10">
        <v>24.184052979502667</v>
      </c>
      <c r="L271" s="10">
        <v>23.837682057584619</v>
      </c>
      <c r="M271" s="10">
        <v>24.530630662476881</v>
      </c>
      <c r="N271" s="10">
        <v>17.537988599330593</v>
      </c>
    </row>
    <row r="272" spans="2:14" x14ac:dyDescent="0.25">
      <c r="B272" s="37">
        <v>268</v>
      </c>
      <c r="D272" s="10">
        <v>25.30367808349774</v>
      </c>
      <c r="E272" s="10">
        <v>22.541040906474421</v>
      </c>
      <c r="F272" s="10">
        <v>23.038613731197405</v>
      </c>
      <c r="G272" s="10">
        <v>23.227863943986723</v>
      </c>
      <c r="H272" s="10">
        <v>18.947351105502474</v>
      </c>
      <c r="J272" s="10">
        <v>24.274629956953991</v>
      </c>
      <c r="K272" s="10">
        <v>24.274629956953991</v>
      </c>
      <c r="L272" s="10">
        <v>23.926961765665464</v>
      </c>
      <c r="M272" s="10">
        <v>24.622505683684665</v>
      </c>
      <c r="N272" s="10">
        <v>17.603673949889881</v>
      </c>
    </row>
    <row r="273" spans="2:14" x14ac:dyDescent="0.25">
      <c r="B273" s="37">
        <v>269</v>
      </c>
      <c r="D273" s="10">
        <v>25.393471671713996</v>
      </c>
      <c r="E273" s="10">
        <v>22.621118310212758</v>
      </c>
      <c r="F273" s="10">
        <v>23.120459457770121</v>
      </c>
      <c r="G273" s="10">
        <v>23.310400282143018</v>
      </c>
      <c r="H273" s="10">
        <v>19.01469902381691</v>
      </c>
      <c r="J273" s="10">
        <v>24.365206934405318</v>
      </c>
      <c r="K273" s="10">
        <v>24.365206934405318</v>
      </c>
      <c r="L273" s="10">
        <v>24.016241473746291</v>
      </c>
      <c r="M273" s="10">
        <v>24.714380704892442</v>
      </c>
      <c r="N273" s="10">
        <v>17.669359300449166</v>
      </c>
    </row>
    <row r="274" spans="2:14" x14ac:dyDescent="0.25">
      <c r="B274" s="37">
        <v>270</v>
      </c>
      <c r="D274" s="10">
        <v>25.484376015612508</v>
      </c>
      <c r="E274" s="10">
        <v>22.702272129465417</v>
      </c>
      <c r="F274" s="10">
        <v>23.203543048011316</v>
      </c>
      <c r="G274" s="10">
        <v>23.394200267660231</v>
      </c>
      <c r="H274" s="10">
        <v>19.082869032871876</v>
      </c>
      <c r="J274" s="10">
        <v>24.455783911856635</v>
      </c>
      <c r="K274" s="10">
        <v>24.455783911856635</v>
      </c>
      <c r="L274" s="10">
        <v>24.10552118182714</v>
      </c>
      <c r="M274" s="10">
        <v>24.806255726100215</v>
      </c>
      <c r="N274" s="10">
        <v>17.735044651008465</v>
      </c>
    </row>
    <row r="275" spans="2:14" x14ac:dyDescent="0.25">
      <c r="B275" s="37">
        <v>271</v>
      </c>
      <c r="D275" s="10">
        <v>25.57512490156186</v>
      </c>
      <c r="E275" s="10">
        <v>22.783275264567447</v>
      </c>
      <c r="F275" s="10">
        <v>23.286453432823205</v>
      </c>
      <c r="G275" s="10">
        <v>23.477823444437071</v>
      </c>
      <c r="H275" s="10">
        <v>19.150923987275778</v>
      </c>
      <c r="J275" s="10">
        <v>24.546360889307952</v>
      </c>
      <c r="K275" s="10">
        <v>24.546360889307952</v>
      </c>
      <c r="L275" s="10">
        <v>24.194800889907981</v>
      </c>
      <c r="M275" s="10">
        <v>24.898130747307999</v>
      </c>
      <c r="N275" s="10">
        <v>17.800730001567747</v>
      </c>
    </row>
    <row r="276" spans="2:14" x14ac:dyDescent="0.25">
      <c r="B276" s="37">
        <v>272</v>
      </c>
      <c r="D276" s="10">
        <v>25.666467011104437</v>
      </c>
      <c r="E276" s="10">
        <v>22.864853267570645</v>
      </c>
      <c r="F276" s="10">
        <v>23.370024943858589</v>
      </c>
      <c r="G276" s="10">
        <v>23.562121520093015</v>
      </c>
      <c r="H276" s="10">
        <v>19.219417998593251</v>
      </c>
      <c r="J276" s="10">
        <v>24.636937866759286</v>
      </c>
      <c r="K276" s="10">
        <v>24.636937866759286</v>
      </c>
      <c r="L276" s="10">
        <v>24.284080597988833</v>
      </c>
      <c r="M276" s="10">
        <v>24.990005768515772</v>
      </c>
      <c r="N276" s="10">
        <v>17.866415352127039</v>
      </c>
    </row>
    <row r="277" spans="2:14" x14ac:dyDescent="0.25">
      <c r="B277" s="37">
        <v>273</v>
      </c>
      <c r="D277" s="10">
        <v>25.757025739308482</v>
      </c>
      <c r="E277" s="10">
        <v>22.945672062288494</v>
      </c>
      <c r="F277" s="10">
        <v>23.45272349027826</v>
      </c>
      <c r="G277" s="10">
        <v>23.645528454430803</v>
      </c>
      <c r="H277" s="10">
        <v>19.287332218761939</v>
      </c>
      <c r="J277" s="10">
        <v>24.727514844210596</v>
      </c>
      <c r="K277" s="10">
        <v>24.727514844210596</v>
      </c>
      <c r="L277" s="10">
        <v>24.373360306069667</v>
      </c>
      <c r="M277" s="10">
        <v>25.081880789723556</v>
      </c>
      <c r="N277" s="10">
        <v>17.932100702686327</v>
      </c>
    </row>
    <row r="278" spans="2:14" x14ac:dyDescent="0.25">
      <c r="B278" s="37">
        <v>274</v>
      </c>
      <c r="D278" s="10">
        <v>25.847629121528367</v>
      </c>
      <c r="E278" s="10">
        <v>23.026534103238603</v>
      </c>
      <c r="F278" s="10">
        <v>23.535471835678958</v>
      </c>
      <c r="G278" s="10">
        <v>23.728986228706141</v>
      </c>
      <c r="H278" s="10">
        <v>19.355279490402516</v>
      </c>
      <c r="J278" s="10">
        <v>24.81809182166192</v>
      </c>
      <c r="K278" s="10">
        <v>24.81809182166192</v>
      </c>
      <c r="L278" s="10">
        <v>24.462640014150512</v>
      </c>
      <c r="M278" s="10">
        <v>25.173755810931322</v>
      </c>
      <c r="N278" s="10">
        <v>17.997786053245619</v>
      </c>
    </row>
    <row r="279" spans="2:14" x14ac:dyDescent="0.25">
      <c r="B279" s="37">
        <v>275</v>
      </c>
      <c r="D279" s="10">
        <v>25.939005129794538</v>
      </c>
      <c r="E279" s="10">
        <v>23.108144869893898</v>
      </c>
      <c r="F279" s="10">
        <v>23.619081233995704</v>
      </c>
      <c r="G279" s="10">
        <v>23.813322992379231</v>
      </c>
      <c r="H279" s="10">
        <v>19.423798597788952</v>
      </c>
      <c r="J279" s="10">
        <v>24.90866879911324</v>
      </c>
      <c r="K279" s="10">
        <v>24.90866879911324</v>
      </c>
      <c r="L279" s="10">
        <v>24.551919722231354</v>
      </c>
      <c r="M279" s="10">
        <v>25.265630832139109</v>
      </c>
      <c r="N279" s="10">
        <v>18.063471403804918</v>
      </c>
    </row>
    <row r="280" spans="2:14" x14ac:dyDescent="0.25">
      <c r="B280" s="37">
        <v>276</v>
      </c>
      <c r="D280" s="10">
        <v>26.029238955862709</v>
      </c>
      <c r="E280" s="10">
        <v>23.188648716071544</v>
      </c>
      <c r="F280" s="10">
        <v>23.70141781767158</v>
      </c>
      <c r="G280" s="10">
        <v>23.896360437056796</v>
      </c>
      <c r="H280" s="10">
        <v>19.491472359350404</v>
      </c>
      <c r="J280" s="10">
        <v>24.99924577656456</v>
      </c>
      <c r="K280" s="10">
        <v>24.99924577656456</v>
      </c>
      <c r="L280" s="10">
        <v>24.641199430312202</v>
      </c>
      <c r="M280" s="10">
        <v>25.357505853346879</v>
      </c>
      <c r="N280" s="10">
        <v>18.129156754364207</v>
      </c>
    </row>
    <row r="281" spans="2:14" x14ac:dyDescent="0.25">
      <c r="B281" s="37">
        <v>277</v>
      </c>
      <c r="D281" s="10">
        <v>26.119796895878469</v>
      </c>
      <c r="E281" s="10">
        <v>23.269466633744425</v>
      </c>
      <c r="F281" s="10">
        <v>23.78411563084244</v>
      </c>
      <c r="G281" s="10">
        <v>23.979766638145776</v>
      </c>
      <c r="H281" s="10">
        <v>19.55938600534498</v>
      </c>
      <c r="J281" s="10">
        <v>25.089822754015877</v>
      </c>
      <c r="K281" s="10">
        <v>25.089822754015877</v>
      </c>
      <c r="L281" s="10">
        <v>24.730479138393026</v>
      </c>
      <c r="M281" s="10">
        <v>25.449380874554659</v>
      </c>
      <c r="N281" s="10">
        <v>18.194842104923495</v>
      </c>
    </row>
    <row r="282" spans="2:14" x14ac:dyDescent="0.25">
      <c r="B282" s="37">
        <v>278</v>
      </c>
      <c r="D282" s="10">
        <v>26.210592695593917</v>
      </c>
      <c r="E282" s="10">
        <v>23.35051503294595</v>
      </c>
      <c r="F282" s="10">
        <v>23.867078551653382</v>
      </c>
      <c r="G282" s="10">
        <v>24.063443471951796</v>
      </c>
      <c r="H282" s="10">
        <v>19.627475697600158</v>
      </c>
      <c r="J282" s="10">
        <v>25.180399731467197</v>
      </c>
      <c r="K282" s="10">
        <v>25.180399731467197</v>
      </c>
      <c r="L282" s="10">
        <v>24.819758846473867</v>
      </c>
      <c r="M282" s="10">
        <v>25.54125589576245</v>
      </c>
      <c r="N282" s="10">
        <v>18.260527455482784</v>
      </c>
    </row>
    <row r="283" spans="2:14" x14ac:dyDescent="0.25">
      <c r="B283" s="37">
        <v>279</v>
      </c>
      <c r="D283" s="10">
        <v>26.301588402660201</v>
      </c>
      <c r="E283" s="10">
        <v>23.431757133357802</v>
      </c>
      <c r="F283" s="10">
        <v>23.950264285967801</v>
      </c>
      <c r="G283" s="10">
        <v>24.147347763528842</v>
      </c>
      <c r="H283" s="10">
        <v>19.695713346977868</v>
      </c>
      <c r="J283" s="10">
        <v>25.270976708918518</v>
      </c>
      <c r="K283" s="10">
        <v>25.270976708918518</v>
      </c>
      <c r="L283" s="10">
        <v>24.909038554554712</v>
      </c>
      <c r="M283" s="10">
        <v>25.633130916970234</v>
      </c>
      <c r="N283" s="10">
        <v>18.326212806042083</v>
      </c>
    </row>
    <row r="284" spans="2:14" x14ac:dyDescent="0.25">
      <c r="B284" s="37">
        <v>280</v>
      </c>
      <c r="D284" s="10">
        <v>26.392200957282427</v>
      </c>
      <c r="E284" s="10">
        <v>23.512627892548338</v>
      </c>
      <c r="F284" s="10">
        <v>24.033023069393753</v>
      </c>
      <c r="G284" s="10">
        <v>24.230816216050172</v>
      </c>
      <c r="H284" s="10">
        <v>19.763667421040299</v>
      </c>
      <c r="J284" s="10">
        <v>25.361553686369842</v>
      </c>
      <c r="K284" s="10">
        <v>25.361553686369842</v>
      </c>
      <c r="L284" s="10">
        <v>24.99831826263555</v>
      </c>
      <c r="M284" s="10">
        <v>25.725005938178004</v>
      </c>
      <c r="N284" s="10">
        <v>18.391898156601368</v>
      </c>
    </row>
    <row r="285" spans="2:14" x14ac:dyDescent="0.25">
      <c r="B285" s="37">
        <v>281</v>
      </c>
      <c r="D285" s="10">
        <v>26.482947869474437</v>
      </c>
      <c r="E285" s="10">
        <v>23.593628828819202</v>
      </c>
      <c r="F285" s="10">
        <v>24.115931617072629</v>
      </c>
      <c r="G285" s="10">
        <v>24.31443755569402</v>
      </c>
      <c r="H285" s="10">
        <v>19.831720937710244</v>
      </c>
      <c r="J285" s="10">
        <v>25.452130663821166</v>
      </c>
      <c r="K285" s="10">
        <v>25.452130663821166</v>
      </c>
      <c r="L285" s="10">
        <v>25.087597970716395</v>
      </c>
      <c r="M285" s="10">
        <v>25.816880959385781</v>
      </c>
      <c r="N285" s="10">
        <v>18.457583507160656</v>
      </c>
    </row>
    <row r="286" spans="2:14" x14ac:dyDescent="0.25">
      <c r="B286" s="37">
        <v>282</v>
      </c>
      <c r="D286" s="10">
        <v>26.573608336677573</v>
      </c>
      <c r="E286" s="10">
        <v>23.674545962982851</v>
      </c>
      <c r="F286" s="10">
        <v>24.198743865489476</v>
      </c>
      <c r="G286" s="10">
        <v>24.397960594236356</v>
      </c>
      <c r="H286" s="10">
        <v>19.899710477254075</v>
      </c>
      <c r="J286" s="10">
        <v>25.542707641272486</v>
      </c>
      <c r="K286" s="10">
        <v>25.542707641272486</v>
      </c>
      <c r="L286" s="10">
        <v>25.176877678797243</v>
      </c>
      <c r="M286" s="10">
        <v>25.908755980593558</v>
      </c>
      <c r="N286" s="10">
        <v>18.523268857719948</v>
      </c>
    </row>
    <row r="287" spans="2:14" x14ac:dyDescent="0.25">
      <c r="B287" s="37">
        <v>283</v>
      </c>
      <c r="D287" s="10">
        <v>26.664844763656244</v>
      </c>
      <c r="E287" s="10">
        <v>23.756021228053516</v>
      </c>
      <c r="F287" s="10">
        <v>24.282198001993315</v>
      </c>
      <c r="G287" s="10">
        <v>24.482138893153355</v>
      </c>
      <c r="H287" s="10">
        <v>19.968126296800445</v>
      </c>
      <c r="J287" s="10">
        <v>25.633284618723806</v>
      </c>
      <c r="K287" s="10">
        <v>25.633284618723806</v>
      </c>
      <c r="L287" s="10">
        <v>25.266157386878081</v>
      </c>
      <c r="M287" s="10">
        <v>26.000631001801342</v>
      </c>
      <c r="N287" s="10">
        <v>18.588954208279233</v>
      </c>
    </row>
    <row r="288" spans="2:14" x14ac:dyDescent="0.25">
      <c r="B288" s="37">
        <v>284</v>
      </c>
      <c r="D288" s="10">
        <v>26.755446193050691</v>
      </c>
      <c r="E288" s="10">
        <v>23.836881091460409</v>
      </c>
      <c r="F288" s="10">
        <v>24.364944528988037</v>
      </c>
      <c r="G288" s="10">
        <v>24.565594849022755</v>
      </c>
      <c r="H288" s="10">
        <v>20.036072146030101</v>
      </c>
      <c r="J288" s="10">
        <v>25.723861596175126</v>
      </c>
      <c r="K288" s="10">
        <v>25.723861596175126</v>
      </c>
      <c r="L288" s="10">
        <v>25.355437094958919</v>
      </c>
      <c r="M288" s="10">
        <v>26.092506023009125</v>
      </c>
      <c r="N288" s="10">
        <v>18.654639558838532</v>
      </c>
    </row>
    <row r="289" spans="2:14" x14ac:dyDescent="0.25">
      <c r="B289" s="37">
        <v>285</v>
      </c>
      <c r="D289" s="10">
        <v>26.846202680472413</v>
      </c>
      <c r="E289" s="10">
        <v>23.917891192006518</v>
      </c>
      <c r="F289" s="10">
        <v>24.447863888620144</v>
      </c>
      <c r="G289" s="10">
        <v>24.64922724084056</v>
      </c>
      <c r="H289" s="10">
        <v>20.104132758653105</v>
      </c>
      <c r="J289" s="10">
        <v>25.814438573626447</v>
      </c>
      <c r="K289" s="10">
        <v>25.814438573626447</v>
      </c>
      <c r="L289" s="10">
        <v>25.444716803039761</v>
      </c>
      <c r="M289" s="10">
        <v>26.184381044216899</v>
      </c>
      <c r="N289" s="10">
        <v>18.720324909397817</v>
      </c>
    </row>
    <row r="290" spans="2:14" x14ac:dyDescent="0.25">
      <c r="B290" s="37">
        <v>286</v>
      </c>
      <c r="D290" s="10">
        <v>26.937052125243358</v>
      </c>
      <c r="E290" s="10">
        <v>23.99899134796858</v>
      </c>
      <c r="F290" s="10">
        <v>24.530886875518913</v>
      </c>
      <c r="G290" s="10">
        <v>24.732965421911654</v>
      </c>
      <c r="H290" s="10">
        <v>20.172262172904254</v>
      </c>
      <c r="J290" s="10">
        <v>25.905015551077771</v>
      </c>
      <c r="K290" s="10">
        <v>25.905015551077771</v>
      </c>
      <c r="L290" s="10">
        <v>25.533996511120613</v>
      </c>
      <c r="M290" s="10">
        <v>26.276256065424672</v>
      </c>
      <c r="N290" s="10">
        <v>18.786010259957106</v>
      </c>
    </row>
    <row r="291" spans="2:14" x14ac:dyDescent="0.25">
      <c r="B291" s="37">
        <v>287</v>
      </c>
      <c r="D291" s="10">
        <v>27.027311431964151</v>
      </c>
      <c r="E291" s="10">
        <v>24.079519577915391</v>
      </c>
      <c r="F291" s="10">
        <v>24.61325224335382</v>
      </c>
      <c r="G291" s="10">
        <v>24.816032291336882</v>
      </c>
      <c r="H291" s="10">
        <v>20.239954817997937</v>
      </c>
      <c r="J291" s="10">
        <v>25.995592528529084</v>
      </c>
      <c r="K291" s="10">
        <v>25.995592528529084</v>
      </c>
      <c r="L291" s="10">
        <v>25.623276219201443</v>
      </c>
      <c r="M291" s="10">
        <v>26.368131086632445</v>
      </c>
      <c r="N291" s="10">
        <v>18.851695610516401</v>
      </c>
    </row>
    <row r="292" spans="2:14" x14ac:dyDescent="0.25">
      <c r="B292" s="37">
        <v>288</v>
      </c>
      <c r="D292" s="10">
        <v>27.118401991903536</v>
      </c>
      <c r="E292" s="10">
        <v>24.160853338690604</v>
      </c>
      <c r="F292" s="10">
        <v>24.69654400027353</v>
      </c>
      <c r="G292" s="10">
        <v>24.900044847579444</v>
      </c>
      <c r="H292" s="10">
        <v>20.308262690338577</v>
      </c>
      <c r="J292" s="10">
        <v>26.086169505980415</v>
      </c>
      <c r="K292" s="10">
        <v>26.086169505980415</v>
      </c>
      <c r="L292" s="10">
        <v>25.712555927282299</v>
      </c>
      <c r="M292" s="10">
        <v>26.460006107840243</v>
      </c>
      <c r="N292" s="10">
        <v>18.917380961075686</v>
      </c>
    </row>
    <row r="293" spans="2:14" x14ac:dyDescent="0.25">
      <c r="B293" s="37">
        <v>289</v>
      </c>
      <c r="D293" s="10">
        <v>27.209206012863792</v>
      </c>
      <c r="E293" s="10">
        <v>24.241909388427988</v>
      </c>
      <c r="F293" s="10">
        <v>24.779516470782873</v>
      </c>
      <c r="G293" s="10">
        <v>24.983731471304594</v>
      </c>
      <c r="H293" s="10">
        <v>20.376358492470189</v>
      </c>
      <c r="J293" s="10">
        <v>26.176746483431732</v>
      </c>
      <c r="K293" s="10">
        <v>26.176746483431732</v>
      </c>
      <c r="L293" s="10">
        <v>25.80183563536313</v>
      </c>
      <c r="M293" s="10">
        <v>26.551881129048006</v>
      </c>
      <c r="N293" s="10">
        <v>18.983066311634996</v>
      </c>
    </row>
    <row r="294" spans="2:14" x14ac:dyDescent="0.25">
      <c r="B294" s="37">
        <v>290</v>
      </c>
      <c r="D294" s="10">
        <v>27.300296188502113</v>
      </c>
      <c r="E294" s="10">
        <v>24.323242718097649</v>
      </c>
      <c r="F294" s="10">
        <v>24.862807868893242</v>
      </c>
      <c r="G294" s="10">
        <v>25.067743668737826</v>
      </c>
      <c r="H294" s="10">
        <v>20.444666084987517</v>
      </c>
      <c r="J294" s="10">
        <v>26.267323460883055</v>
      </c>
      <c r="K294" s="10">
        <v>26.267323460883055</v>
      </c>
      <c r="L294" s="10">
        <v>25.891115343443971</v>
      </c>
      <c r="M294" s="10">
        <v>26.643756150255783</v>
      </c>
      <c r="N294" s="10">
        <v>19.048751662194277</v>
      </c>
    </row>
    <row r="295" spans="2:14" x14ac:dyDescent="0.25">
      <c r="B295" s="37">
        <v>291</v>
      </c>
      <c r="D295" s="10">
        <v>27.390751384816721</v>
      </c>
      <c r="E295" s="10">
        <v>24.40396066857231</v>
      </c>
      <c r="F295" s="10">
        <v>24.945391675282334</v>
      </c>
      <c r="G295" s="10">
        <v>25.15103354091125</v>
      </c>
      <c r="H295" s="10">
        <v>20.512503720410276</v>
      </c>
      <c r="J295" s="10">
        <v>26.357900438334372</v>
      </c>
      <c r="K295" s="10">
        <v>26.357900438334372</v>
      </c>
      <c r="L295" s="10">
        <v>25.980395051524802</v>
      </c>
      <c r="M295" s="10">
        <v>26.73563117146357</v>
      </c>
      <c r="N295" s="10">
        <v>19.114437012753562</v>
      </c>
    </row>
    <row r="296" spans="2:14" x14ac:dyDescent="0.25">
      <c r="B296" s="37">
        <v>292</v>
      </c>
      <c r="D296" s="10">
        <v>27.48116154472806</v>
      </c>
      <c r="E296" s="10">
        <v>24.484634946716678</v>
      </c>
      <c r="F296" s="10">
        <v>25.027925326732614</v>
      </c>
      <c r="G296" s="10">
        <v>25.234272217189314</v>
      </c>
      <c r="H296" s="10">
        <v>20.580308025824575</v>
      </c>
      <c r="J296" s="10">
        <v>26.4484774157857</v>
      </c>
      <c r="K296" s="10">
        <v>26.4484774157857</v>
      </c>
      <c r="L296" s="10">
        <v>26.069674759605661</v>
      </c>
      <c r="M296" s="10">
        <v>26.827506192671354</v>
      </c>
      <c r="N296" s="10">
        <v>19.180122363312854</v>
      </c>
    </row>
    <row r="297" spans="2:14" x14ac:dyDescent="0.25">
      <c r="B297" s="37">
        <v>293</v>
      </c>
      <c r="D297" s="10">
        <v>27.57264444014973</v>
      </c>
      <c r="E297" s="10">
        <v>24.566348767674157</v>
      </c>
      <c r="F297" s="10">
        <v>25.111654478323562</v>
      </c>
      <c r="G297" s="10">
        <v>25.318731296491141</v>
      </c>
      <c r="H297" s="10">
        <v>20.648906284064747</v>
      </c>
      <c r="J297" s="10">
        <v>26.539054393237016</v>
      </c>
      <c r="K297" s="10">
        <v>26.539054393237016</v>
      </c>
      <c r="L297" s="10">
        <v>26.158954467686499</v>
      </c>
      <c r="M297" s="10">
        <v>26.919381213879127</v>
      </c>
      <c r="N297" s="10">
        <v>19.245807713872157</v>
      </c>
    </row>
    <row r="298" spans="2:14" x14ac:dyDescent="0.25">
      <c r="B298" s="37">
        <v>294</v>
      </c>
      <c r="D298" s="10">
        <v>27.66319911968905</v>
      </c>
      <c r="E298" s="10">
        <v>24.647163039952556</v>
      </c>
      <c r="F298" s="10">
        <v>25.194349251827663</v>
      </c>
      <c r="G298" s="10">
        <v>25.402134457913355</v>
      </c>
      <c r="H298" s="10">
        <v>20.716817555536178</v>
      </c>
      <c r="J298" s="10">
        <v>26.62963137068834</v>
      </c>
      <c r="K298" s="10">
        <v>26.62963137068834</v>
      </c>
      <c r="L298" s="10">
        <v>26.24823417576734</v>
      </c>
      <c r="M298" s="10">
        <v>27.011256235086918</v>
      </c>
      <c r="N298" s="10">
        <v>19.311493064431446</v>
      </c>
    </row>
    <row r="299" spans="2:14" x14ac:dyDescent="0.25">
      <c r="B299" s="37">
        <v>295</v>
      </c>
      <c r="D299" s="10">
        <v>27.753501770714966</v>
      </c>
      <c r="E299" s="10">
        <v>24.727733047450183</v>
      </c>
      <c r="F299" s="10">
        <v>25.276763196010766</v>
      </c>
      <c r="G299" s="10">
        <v>25.485250944643308</v>
      </c>
      <c r="H299" s="10">
        <v>20.78454229843458</v>
      </c>
      <c r="J299" s="10">
        <v>26.720208348139661</v>
      </c>
      <c r="K299" s="10">
        <v>26.720208348139661</v>
      </c>
      <c r="L299" s="10">
        <v>26.337513883848175</v>
      </c>
      <c r="M299" s="10">
        <v>27.103131256294695</v>
      </c>
      <c r="N299" s="10">
        <v>19.377178414990741</v>
      </c>
    </row>
    <row r="300" spans="2:14" x14ac:dyDescent="0.25">
      <c r="B300" s="37">
        <v>296</v>
      </c>
      <c r="D300" s="10">
        <v>27.844694305771998</v>
      </c>
      <c r="E300" s="10">
        <v>24.809165396723962</v>
      </c>
      <c r="F300" s="10">
        <v>25.36016886949421</v>
      </c>
      <c r="G300" s="10">
        <v>25.56937981965698</v>
      </c>
      <c r="H300" s="10">
        <v>20.852925662666664</v>
      </c>
      <c r="J300" s="10">
        <v>26.810785325590974</v>
      </c>
      <c r="K300" s="10">
        <v>26.810785325590974</v>
      </c>
      <c r="L300" s="10">
        <v>26.426793591929016</v>
      </c>
      <c r="M300" s="10">
        <v>27.195006277502465</v>
      </c>
      <c r="N300" s="10">
        <v>19.442863765550015</v>
      </c>
    </row>
    <row r="301" spans="2:14" x14ac:dyDescent="0.25">
      <c r="B301" s="37">
        <v>297</v>
      </c>
      <c r="D301" s="10">
        <v>27.935103531248206</v>
      </c>
      <c r="E301" s="10">
        <v>24.889838626536207</v>
      </c>
      <c r="F301" s="10">
        <v>25.442701648459106</v>
      </c>
      <c r="G301" s="10">
        <v>25.652617623449689</v>
      </c>
      <c r="H301" s="10">
        <v>20.920729287688854</v>
      </c>
      <c r="J301" s="10">
        <v>26.901362303042298</v>
      </c>
      <c r="K301" s="10">
        <v>26.901362303042298</v>
      </c>
      <c r="L301" s="10">
        <v>26.516073300009868</v>
      </c>
      <c r="M301" s="10">
        <v>27.286881298710238</v>
      </c>
      <c r="N301" s="10">
        <v>19.508549116109304</v>
      </c>
    </row>
    <row r="302" spans="2:14" x14ac:dyDescent="0.25">
      <c r="B302" s="37">
        <v>298</v>
      </c>
      <c r="D302" s="10">
        <v>28.026337088191081</v>
      </c>
      <c r="E302" s="10">
        <v>24.971310670429485</v>
      </c>
      <c r="F302" s="10">
        <v>25.526153104710247</v>
      </c>
      <c r="G302" s="10">
        <v>25.736793242114008</v>
      </c>
      <c r="H302" s="10">
        <v>20.989143017519499</v>
      </c>
      <c r="J302" s="10">
        <v>26.991939280493625</v>
      </c>
      <c r="K302" s="10">
        <v>26.991939280493625</v>
      </c>
      <c r="L302" s="10">
        <v>26.605353008090699</v>
      </c>
      <c r="M302" s="10">
        <v>27.378756319918022</v>
      </c>
      <c r="N302" s="10">
        <v>19.574234466668599</v>
      </c>
    </row>
    <row r="303" spans="2:14" x14ac:dyDescent="0.25">
      <c r="B303" s="37">
        <v>299</v>
      </c>
      <c r="D303" s="10">
        <v>28.11637680940564</v>
      </c>
      <c r="E303" s="10">
        <v>25.051625764526523</v>
      </c>
      <c r="F303" s="10">
        <v>25.608274170713791</v>
      </c>
      <c r="G303" s="10">
        <v>25.819610765072401</v>
      </c>
      <c r="H303" s="10">
        <v>21.056673170213951</v>
      </c>
      <c r="J303" s="10">
        <v>27.082516257944935</v>
      </c>
      <c r="K303" s="10">
        <v>27.082516257944935</v>
      </c>
      <c r="L303" s="10">
        <v>26.694632716171544</v>
      </c>
      <c r="M303" s="10">
        <v>27.470631341125799</v>
      </c>
      <c r="N303" s="10">
        <v>19.639919817227891</v>
      </c>
    </row>
    <row r="304" spans="2:14" x14ac:dyDescent="0.25">
      <c r="B304" s="37">
        <v>300</v>
      </c>
      <c r="D304" s="10">
        <v>28.207737636467797</v>
      </c>
      <c r="E304" s="10">
        <v>25.133221084328618</v>
      </c>
      <c r="F304" s="10">
        <v>25.691867525253475</v>
      </c>
      <c r="G304" s="10">
        <v>25.903931244747692</v>
      </c>
      <c r="H304" s="10">
        <v>21.125181099508289</v>
      </c>
      <c r="J304" s="10">
        <v>27.173093235396262</v>
      </c>
      <c r="K304" s="10">
        <v>27.173093235396262</v>
      </c>
      <c r="L304" s="10">
        <v>26.783912424252371</v>
      </c>
      <c r="M304" s="10">
        <v>27.562506362333576</v>
      </c>
      <c r="N304" s="10">
        <v>19.705605167787187</v>
      </c>
    </row>
    <row r="305" spans="2:14" x14ac:dyDescent="0.25">
      <c r="B305" s="37">
        <v>301</v>
      </c>
      <c r="D305" s="10">
        <v>28.298825738492805</v>
      </c>
      <c r="E305" s="10">
        <v>25.21455208265532</v>
      </c>
      <c r="F305" s="10">
        <v>25.775156985370227</v>
      </c>
      <c r="G305" s="10">
        <v>25.987941504187294</v>
      </c>
      <c r="H305" s="10">
        <v>21.193487182347145</v>
      </c>
      <c r="J305" s="10">
        <v>27.263670212847579</v>
      </c>
      <c r="K305" s="10">
        <v>27.263670212847579</v>
      </c>
      <c r="L305" s="10">
        <v>26.873192132333223</v>
      </c>
      <c r="M305" s="10">
        <v>27.654381383541349</v>
      </c>
      <c r="N305" s="10">
        <v>19.771290518346476</v>
      </c>
    </row>
    <row r="306" spans="2:14" x14ac:dyDescent="0.25">
      <c r="B306" s="37">
        <v>302</v>
      </c>
      <c r="D306" s="10">
        <v>28.3890891482956</v>
      </c>
      <c r="E306" s="10">
        <v>25.295083862830111</v>
      </c>
      <c r="F306" s="10">
        <v>25.857527431606442</v>
      </c>
      <c r="G306" s="10">
        <v>26.071013612160993</v>
      </c>
      <c r="H306" s="10">
        <v>21.261182897675432</v>
      </c>
      <c r="J306" s="10">
        <v>27.354247190298903</v>
      </c>
      <c r="K306" s="10">
        <v>27.354247190298903</v>
      </c>
      <c r="L306" s="10">
        <v>26.962471840414061</v>
      </c>
      <c r="M306" s="10">
        <v>27.746256404749136</v>
      </c>
      <c r="N306" s="10">
        <v>19.836975868905764</v>
      </c>
    </row>
    <row r="307" spans="2:14" x14ac:dyDescent="0.25">
      <c r="B307" s="37">
        <v>303</v>
      </c>
      <c r="D307" s="10">
        <v>28.480425265684616</v>
      </c>
      <c r="E307" s="10">
        <v>25.376655147858504</v>
      </c>
      <c r="F307" s="10">
        <v>25.941093349442021</v>
      </c>
      <c r="G307" s="10">
        <v>26.155306094617121</v>
      </c>
      <c r="H307" s="10">
        <v>21.32967254574444</v>
      </c>
      <c r="J307" s="10">
        <v>27.444824167750216</v>
      </c>
      <c r="K307" s="10">
        <v>27.444824167750216</v>
      </c>
      <c r="L307" s="10">
        <v>27.051751548494913</v>
      </c>
      <c r="M307" s="10">
        <v>27.83813142595692</v>
      </c>
      <c r="N307" s="10">
        <v>19.902661219465056</v>
      </c>
    </row>
    <row r="308" spans="2:14" x14ac:dyDescent="0.25">
      <c r="B308" s="37">
        <v>304</v>
      </c>
      <c r="D308" s="10">
        <v>28.570681410691662</v>
      </c>
      <c r="E308" s="10">
        <v>25.457179830840865</v>
      </c>
      <c r="F308" s="10">
        <v>26.023455765220618</v>
      </c>
      <c r="G308" s="10">
        <v>26.238370011986039</v>
      </c>
      <c r="H308" s="10">
        <v>21.397362888688519</v>
      </c>
      <c r="J308" s="10">
        <v>27.53540114520154</v>
      </c>
      <c r="K308" s="10">
        <v>27.53540114520154</v>
      </c>
      <c r="L308" s="10">
        <v>27.141031256575758</v>
      </c>
      <c r="M308" s="10">
        <v>27.930006447164697</v>
      </c>
      <c r="N308" s="10">
        <v>19.968346570024352</v>
      </c>
    </row>
    <row r="309" spans="2:14" x14ac:dyDescent="0.25">
      <c r="B309" s="37">
        <v>305</v>
      </c>
      <c r="D309" s="10">
        <v>28.661278903825522</v>
      </c>
      <c r="E309" s="10">
        <v>25.538035276657325</v>
      </c>
      <c r="F309" s="10">
        <v>26.106198616340045</v>
      </c>
      <c r="G309" s="10">
        <v>26.321822291980123</v>
      </c>
      <c r="H309" s="10">
        <v>21.465305871858526</v>
      </c>
      <c r="J309" s="10">
        <v>27.625978122652878</v>
      </c>
      <c r="K309" s="10">
        <v>27.625978122652878</v>
      </c>
      <c r="L309" s="10">
        <v>27.230310964656596</v>
      </c>
      <c r="M309" s="10">
        <v>28.021881468372463</v>
      </c>
      <c r="N309" s="10">
        <v>20.034031920583637</v>
      </c>
    </row>
    <row r="310" spans="2:14" x14ac:dyDescent="0.25">
      <c r="B310" s="37">
        <v>306</v>
      </c>
      <c r="D310" s="10">
        <v>28.752759356360176</v>
      </c>
      <c r="E310" s="10">
        <v>25.619746343873867</v>
      </c>
      <c r="F310" s="10">
        <v>26.189925482125012</v>
      </c>
      <c r="G310" s="10">
        <v>26.406279085475937</v>
      </c>
      <c r="H310" s="10">
        <v>21.533902351842766</v>
      </c>
      <c r="J310" s="10">
        <v>27.716555100104184</v>
      </c>
      <c r="K310" s="10">
        <v>27.716555100104184</v>
      </c>
      <c r="L310" s="10">
        <v>27.319590672737434</v>
      </c>
      <c r="M310" s="10">
        <v>28.113756489580258</v>
      </c>
      <c r="N310" s="10">
        <v>20.099717271142925</v>
      </c>
    </row>
    <row r="311" spans="2:14" x14ac:dyDescent="0.25">
      <c r="B311" s="37">
        <v>307</v>
      </c>
      <c r="D311" s="10">
        <v>28.843166746510821</v>
      </c>
      <c r="E311" s="10">
        <v>25.700417508314253</v>
      </c>
      <c r="F311" s="10">
        <v>26.27245654507972</v>
      </c>
      <c r="G311" s="10">
        <v>26.489515173258457</v>
      </c>
      <c r="H311" s="10">
        <v>21.601704640742167</v>
      </c>
      <c r="J311" s="10">
        <v>27.807132077555501</v>
      </c>
      <c r="K311" s="10">
        <v>27.807132077555501</v>
      </c>
      <c r="L311" s="10">
        <v>27.408870380818268</v>
      </c>
      <c r="M311" s="10">
        <v>28.205631510788042</v>
      </c>
      <c r="N311" s="10">
        <v>20.16540262170221</v>
      </c>
    </row>
    <row r="312" spans="2:14" x14ac:dyDescent="0.25">
      <c r="B312" s="37">
        <v>308</v>
      </c>
      <c r="D312" s="10">
        <v>28.934108667901537</v>
      </c>
      <c r="E312" s="10">
        <v>25.781606641883872</v>
      </c>
      <c r="F312" s="10">
        <v>26.35558332959047</v>
      </c>
      <c r="G312" s="10">
        <v>26.573359394001731</v>
      </c>
      <c r="H312" s="10">
        <v>21.669902548358991</v>
      </c>
      <c r="J312" s="10">
        <v>27.897709055006828</v>
      </c>
      <c r="K312" s="10">
        <v>27.897709055006828</v>
      </c>
      <c r="L312" s="10">
        <v>27.498150088899116</v>
      </c>
      <c r="M312" s="10">
        <v>28.297506531995808</v>
      </c>
      <c r="N312" s="10">
        <v>20.231087972261509</v>
      </c>
    </row>
    <row r="313" spans="2:14" x14ac:dyDescent="0.25">
      <c r="B313" s="37">
        <v>309</v>
      </c>
      <c r="D313" s="10">
        <v>29.024515697001661</v>
      </c>
      <c r="E313" s="10">
        <v>25.862277399189292</v>
      </c>
      <c r="F313" s="10">
        <v>26.438114054658136</v>
      </c>
      <c r="G313" s="10">
        <v>26.656595143897217</v>
      </c>
      <c r="H313" s="10">
        <v>21.737704574443381</v>
      </c>
      <c r="J313" s="10">
        <v>27.988286032458152</v>
      </c>
      <c r="K313" s="10">
        <v>27.988286032458152</v>
      </c>
      <c r="L313" s="10">
        <v>27.587429796979961</v>
      </c>
      <c r="M313" s="10">
        <v>28.389381553203577</v>
      </c>
      <c r="N313" s="10">
        <v>20.296773322820801</v>
      </c>
    </row>
    <row r="314" spans="2:14" x14ac:dyDescent="0.25">
      <c r="B314" s="37">
        <v>310</v>
      </c>
      <c r="D314" s="10">
        <v>29.11550555105163</v>
      </c>
      <c r="E314" s="10">
        <v>25.943512924321841</v>
      </c>
      <c r="F314" s="10">
        <v>26.521294320697571</v>
      </c>
      <c r="G314" s="10">
        <v>26.740493967199296</v>
      </c>
      <c r="H314" s="10">
        <v>21.805937962382629</v>
      </c>
      <c r="J314" s="10">
        <v>28.078863009909472</v>
      </c>
      <c r="K314" s="10">
        <v>28.078863009909472</v>
      </c>
      <c r="L314" s="10">
        <v>27.676709505060803</v>
      </c>
      <c r="M314" s="10">
        <v>28.481256574411372</v>
      </c>
      <c r="N314" s="10">
        <v>20.362458673380093</v>
      </c>
    </row>
    <row r="315" spans="2:14" x14ac:dyDescent="0.25">
      <c r="B315" s="37">
        <v>311</v>
      </c>
      <c r="D315" s="10">
        <v>29.206402080459473</v>
      </c>
      <c r="E315" s="10">
        <v>26.024657982172997</v>
      </c>
      <c r="F315" s="10">
        <v>26.604370616600711</v>
      </c>
      <c r="G315" s="10">
        <v>26.824286658378444</v>
      </c>
      <c r="H315" s="10">
        <v>21.874102281248692</v>
      </c>
      <c r="J315" s="10">
        <v>28.169439987360793</v>
      </c>
      <c r="K315" s="10">
        <v>28.169439987360793</v>
      </c>
      <c r="L315" s="10">
        <v>27.76598921314163</v>
      </c>
      <c r="M315" s="10">
        <v>28.573131595619145</v>
      </c>
      <c r="N315" s="10">
        <v>20.428144023939385</v>
      </c>
    </row>
    <row r="316" spans="2:14" x14ac:dyDescent="0.25">
      <c r="B316" s="37">
        <v>312</v>
      </c>
      <c r="D316" s="10">
        <v>29.297777937741397</v>
      </c>
      <c r="E316" s="10">
        <v>26.106267510259624</v>
      </c>
      <c r="F316" s="10">
        <v>26.687981115249141</v>
      </c>
      <c r="G316" s="10">
        <v>26.908624682530373</v>
      </c>
      <c r="H316" s="10">
        <v>21.942621361952401</v>
      </c>
      <c r="J316" s="10">
        <v>28.260016964812113</v>
      </c>
      <c r="K316" s="10">
        <v>28.260016964812113</v>
      </c>
      <c r="L316" s="10">
        <v>27.855268921222482</v>
      </c>
      <c r="M316" s="10">
        <v>28.665006616826922</v>
      </c>
      <c r="N316" s="10">
        <v>20.493829374498674</v>
      </c>
    </row>
    <row r="317" spans="2:14" x14ac:dyDescent="0.25">
      <c r="B317" s="37">
        <v>313</v>
      </c>
      <c r="D317" s="10">
        <v>29.388525766582799</v>
      </c>
      <c r="E317" s="10">
        <v>26.187268408505741</v>
      </c>
      <c r="F317" s="10">
        <v>26.770891761146956</v>
      </c>
      <c r="G317" s="10">
        <v>26.992248280540309</v>
      </c>
      <c r="H317" s="10">
        <v>22.010675629214216</v>
      </c>
      <c r="J317" s="10">
        <v>28.350593942263437</v>
      </c>
      <c r="K317" s="10">
        <v>28.350593942263437</v>
      </c>
      <c r="L317" s="10">
        <v>27.944548629303316</v>
      </c>
      <c r="M317" s="10">
        <v>28.756881638034702</v>
      </c>
      <c r="N317" s="10">
        <v>20.559514725057969</v>
      </c>
    </row>
    <row r="318" spans="2:14" x14ac:dyDescent="0.25">
      <c r="B318" s="37">
        <v>314</v>
      </c>
      <c r="D318" s="10">
        <v>29.479076783847486</v>
      </c>
      <c r="E318" s="10">
        <v>26.268078554918848</v>
      </c>
      <c r="F318" s="10">
        <v>26.85358310876973</v>
      </c>
      <c r="G318" s="10">
        <v>27.075648016081217</v>
      </c>
      <c r="H318" s="10">
        <v>22.078584234707741</v>
      </c>
      <c r="J318" s="10">
        <v>28.441170919714761</v>
      </c>
      <c r="K318" s="10">
        <v>28.441170919714761</v>
      </c>
      <c r="L318" s="10">
        <v>28.033828337384168</v>
      </c>
      <c r="M318" s="10">
        <v>28.848756659242486</v>
      </c>
      <c r="N318" s="10">
        <v>20.625200075617261</v>
      </c>
    </row>
    <row r="319" spans="2:14" x14ac:dyDescent="0.25">
      <c r="B319" s="37">
        <v>315</v>
      </c>
      <c r="D319" s="10">
        <v>29.569672468945885</v>
      </c>
      <c r="E319" s="10">
        <v>26.348931958476808</v>
      </c>
      <c r="F319" s="10">
        <v>26.936324266567052</v>
      </c>
      <c r="G319" s="10">
        <v>27.159098602753161</v>
      </c>
      <c r="H319" s="10">
        <v>22.14652590190553</v>
      </c>
      <c r="J319" s="10">
        <v>28.531747897166078</v>
      </c>
      <c r="K319" s="10">
        <v>28.531747897166078</v>
      </c>
      <c r="L319" s="10">
        <v>28.123108045464999</v>
      </c>
      <c r="M319" s="10">
        <v>28.940631680450259</v>
      </c>
      <c r="N319" s="10">
        <v>20.690885426176543</v>
      </c>
    </row>
    <row r="320" spans="2:14" x14ac:dyDescent="0.25">
      <c r="B320" s="37">
        <v>316</v>
      </c>
      <c r="D320" s="10">
        <v>29.661330472492686</v>
      </c>
      <c r="E320" s="10">
        <v>26.430814783939056</v>
      </c>
      <c r="F320" s="10">
        <v>27.02024932199215</v>
      </c>
      <c r="G320" s="10">
        <v>27.243757749715243</v>
      </c>
      <c r="H320" s="10">
        <v>22.215253813465786</v>
      </c>
      <c r="J320" s="10">
        <v>28.622324874617398</v>
      </c>
      <c r="K320" s="10">
        <v>28.622324874617398</v>
      </c>
      <c r="L320" s="10">
        <v>28.212387753545851</v>
      </c>
      <c r="M320" s="10">
        <v>29.032506701658043</v>
      </c>
      <c r="N320" s="10">
        <v>20.756570776735831</v>
      </c>
    </row>
    <row r="321" spans="2:14" x14ac:dyDescent="0.25">
      <c r="B321" s="37">
        <v>317</v>
      </c>
      <c r="D321" s="10">
        <v>29.752191422304108</v>
      </c>
      <c r="E321" s="10">
        <v>26.511925185978274</v>
      </c>
      <c r="F321" s="10">
        <v>27.103286158791935</v>
      </c>
      <c r="G321" s="10">
        <v>27.327510181055256</v>
      </c>
      <c r="H321" s="10">
        <v>22.283391812604545</v>
      </c>
      <c r="J321" s="10">
        <v>28.712901852068718</v>
      </c>
      <c r="K321" s="10">
        <v>28.712901852068718</v>
      </c>
      <c r="L321" s="10">
        <v>28.301667461626682</v>
      </c>
      <c r="M321" s="10">
        <v>29.124381722865827</v>
      </c>
      <c r="N321" s="10">
        <v>20.822256127295109</v>
      </c>
    </row>
    <row r="322" spans="2:14" x14ac:dyDescent="0.25">
      <c r="B322" s="37">
        <v>318</v>
      </c>
      <c r="D322" s="10">
        <v>29.843421305069381</v>
      </c>
      <c r="E322" s="10">
        <v>26.593393076156378</v>
      </c>
      <c r="F322" s="10">
        <v>27.186734172652177</v>
      </c>
      <c r="G322" s="10">
        <v>27.411682357328669</v>
      </c>
      <c r="H322" s="10">
        <v>22.351802868330839</v>
      </c>
      <c r="J322" s="10">
        <v>28.803478829520039</v>
      </c>
      <c r="K322" s="10">
        <v>28.803478829520039</v>
      </c>
      <c r="L322" s="10">
        <v>28.39094716970753</v>
      </c>
      <c r="M322" s="10">
        <v>29.216256744073601</v>
      </c>
      <c r="N322" s="10">
        <v>20.887941477854419</v>
      </c>
    </row>
    <row r="323" spans="2:14" x14ac:dyDescent="0.25">
      <c r="B323" s="37">
        <v>319</v>
      </c>
      <c r="D323" s="10">
        <v>29.933536776546141</v>
      </c>
      <c r="E323" s="10">
        <v>26.673781007785159</v>
      </c>
      <c r="F323" s="10">
        <v>27.268940297706944</v>
      </c>
      <c r="G323" s="10">
        <v>27.494586781030588</v>
      </c>
      <c r="H323" s="10">
        <v>22.419389129047563</v>
      </c>
      <c r="J323" s="10">
        <v>28.894055806971359</v>
      </c>
      <c r="K323" s="10">
        <v>28.894055806971359</v>
      </c>
      <c r="L323" s="10">
        <v>28.480226877788365</v>
      </c>
      <c r="M323" s="10">
        <v>29.308131765281374</v>
      </c>
      <c r="N323" s="10">
        <v>20.953626828413711</v>
      </c>
    </row>
    <row r="324" spans="2:14" x14ac:dyDescent="0.25">
      <c r="B324" s="37">
        <v>320</v>
      </c>
      <c r="D324" s="10">
        <v>30.024524828615412</v>
      </c>
      <c r="E324" s="10">
        <v>26.755014491200878</v>
      </c>
      <c r="F324" s="10">
        <v>27.35211887375084</v>
      </c>
      <c r="G324" s="10">
        <v>27.578483914337131</v>
      </c>
      <c r="H324" s="10">
        <v>22.487621205656321</v>
      </c>
      <c r="J324" s="10">
        <v>28.984632784422679</v>
      </c>
      <c r="K324" s="10">
        <v>28.984632784422679</v>
      </c>
      <c r="L324" s="10">
        <v>28.569506585869213</v>
      </c>
      <c r="M324" s="10">
        <v>29.400006786489154</v>
      </c>
      <c r="N324" s="10">
        <v>21.019312178972999</v>
      </c>
    </row>
    <row r="325" spans="2:14" x14ac:dyDescent="0.25">
      <c r="B325" s="37">
        <v>321</v>
      </c>
      <c r="D325" s="10">
        <v>30.116054290993496</v>
      </c>
      <c r="E325" s="10">
        <v>26.836772601391683</v>
      </c>
      <c r="F325" s="10">
        <v>27.435900839121203</v>
      </c>
      <c r="G325" s="10">
        <v>27.662997008522062</v>
      </c>
      <c r="H325" s="10">
        <v>22.556253992760286</v>
      </c>
      <c r="J325" s="10">
        <v>29.075209761874014</v>
      </c>
      <c r="K325" s="10">
        <v>29.075209761874014</v>
      </c>
      <c r="L325" s="10">
        <v>28.658786293950058</v>
      </c>
      <c r="M325" s="10">
        <v>29.491881807696934</v>
      </c>
      <c r="N325" s="10">
        <v>21.084997529532284</v>
      </c>
    </row>
    <row r="326" spans="2:14" x14ac:dyDescent="0.25">
      <c r="B326" s="37">
        <v>322</v>
      </c>
      <c r="D326" s="10">
        <v>30.206496948590694</v>
      </c>
      <c r="E326" s="10">
        <v>26.917477508037589</v>
      </c>
      <c r="F326" s="10">
        <v>27.518471679650155</v>
      </c>
      <c r="G326" s="10">
        <v>27.746273754688158</v>
      </c>
      <c r="H326" s="10">
        <v>22.624082416802089</v>
      </c>
      <c r="J326" s="10">
        <v>29.165786739325334</v>
      </c>
      <c r="K326" s="10">
        <v>29.165786739325334</v>
      </c>
      <c r="L326" s="10">
        <v>28.7480660020309</v>
      </c>
      <c r="M326" s="10">
        <v>29.583756828904711</v>
      </c>
      <c r="N326" s="10">
        <v>21.15068288009158</v>
      </c>
    </row>
    <row r="327" spans="2:14" x14ac:dyDescent="0.25">
      <c r="B327" s="37">
        <v>323</v>
      </c>
      <c r="D327" s="10">
        <v>30.298343414119739</v>
      </c>
      <c r="E327" s="10">
        <v>26.999542750556564</v>
      </c>
      <c r="F327" s="10">
        <v>27.60260698235922</v>
      </c>
      <c r="G327" s="10">
        <v>27.831147552981058</v>
      </c>
      <c r="H327" s="10">
        <v>22.692949828636433</v>
      </c>
      <c r="J327" s="10">
        <v>29.256363716776651</v>
      </c>
      <c r="K327" s="10">
        <v>29.256363716776651</v>
      </c>
      <c r="L327" s="10">
        <v>28.83734571011173</v>
      </c>
      <c r="M327" s="10">
        <v>29.675631850112495</v>
      </c>
      <c r="N327" s="10">
        <v>21.216368230650872</v>
      </c>
    </row>
    <row r="328" spans="2:14" x14ac:dyDescent="0.25">
      <c r="B328" s="37">
        <v>324</v>
      </c>
      <c r="D328" s="10">
        <v>30.388088904927194</v>
      </c>
      <c r="E328" s="10">
        <v>27.07957200760282</v>
      </c>
      <c r="F328" s="10">
        <v>27.68440094799471</v>
      </c>
      <c r="G328" s="10">
        <v>27.913631249390765</v>
      </c>
      <c r="H328" s="10">
        <v>22.760262270301517</v>
      </c>
      <c r="J328" s="10">
        <v>29.34694069422796</v>
      </c>
      <c r="K328" s="10">
        <v>29.34694069422796</v>
      </c>
      <c r="L328" s="10">
        <v>28.926625418192582</v>
      </c>
      <c r="M328" s="10">
        <v>29.767506871320268</v>
      </c>
      <c r="N328" s="10">
        <v>21.282053581210164</v>
      </c>
    </row>
    <row r="329" spans="2:14" x14ac:dyDescent="0.25">
      <c r="B329" s="37">
        <v>325</v>
      </c>
      <c r="D329" s="10">
        <v>30.478827701644498</v>
      </c>
      <c r="E329" s="10">
        <v>27.160563801613431</v>
      </c>
      <c r="F329" s="10">
        <v>27.767301904230191</v>
      </c>
      <c r="G329" s="10">
        <v>27.997244997591189</v>
      </c>
      <c r="H329" s="10">
        <v>22.828309879236841</v>
      </c>
      <c r="J329" s="10">
        <v>29.437517671679281</v>
      </c>
      <c r="K329" s="10">
        <v>29.437517671679281</v>
      </c>
      <c r="L329" s="10">
        <v>29.015905126273427</v>
      </c>
      <c r="M329" s="10">
        <v>29.859381892528052</v>
      </c>
      <c r="N329" s="10">
        <v>21.347738931769456</v>
      </c>
    </row>
    <row r="330" spans="2:14" x14ac:dyDescent="0.25">
      <c r="B330" s="37">
        <v>326</v>
      </c>
      <c r="D330" s="10">
        <v>30.570973741964142</v>
      </c>
      <c r="E330" s="10">
        <v>27.242919255837116</v>
      </c>
      <c r="F330" s="10">
        <v>27.851771152868192</v>
      </c>
      <c r="G330" s="10">
        <v>28.082459708214369</v>
      </c>
      <c r="H330" s="10">
        <v>22.897399019045675</v>
      </c>
      <c r="J330" s="10">
        <v>29.528094649130601</v>
      </c>
      <c r="K330" s="10">
        <v>29.528094649130601</v>
      </c>
      <c r="L330" s="10">
        <v>29.105184834354272</v>
      </c>
      <c r="M330" s="10">
        <v>29.951256913735826</v>
      </c>
      <c r="N330" s="10">
        <v>21.413424282328737</v>
      </c>
    </row>
    <row r="331" spans="2:14" x14ac:dyDescent="0.25">
      <c r="B331" s="37">
        <v>327</v>
      </c>
      <c r="D331" s="10">
        <v>30.661343083648664</v>
      </c>
      <c r="E331" s="10">
        <v>27.323552969867325</v>
      </c>
      <c r="F331" s="10">
        <v>27.934260442295624</v>
      </c>
      <c r="G331" s="10">
        <v>28.165653221733816</v>
      </c>
      <c r="H331" s="10">
        <v>22.965173191479519</v>
      </c>
      <c r="J331" s="10">
        <v>29.618671626581936</v>
      </c>
      <c r="K331" s="10">
        <v>29.618671626581936</v>
      </c>
      <c r="L331" s="10">
        <v>29.194464542435099</v>
      </c>
      <c r="M331" s="10">
        <v>30.043131934943609</v>
      </c>
      <c r="N331" s="10">
        <v>21.479109632888026</v>
      </c>
    </row>
    <row r="332" spans="2:14" x14ac:dyDescent="0.25">
      <c r="B332" s="37">
        <v>328</v>
      </c>
      <c r="D332" s="10">
        <v>30.752426306897316</v>
      </c>
      <c r="E332" s="10">
        <v>27.40487844085979</v>
      </c>
      <c r="F332" s="10">
        <v>28.017545327022564</v>
      </c>
      <c r="G332" s="10">
        <v>28.249658905783619</v>
      </c>
      <c r="H332" s="10">
        <v>23.033475723934739</v>
      </c>
      <c r="J332" s="10">
        <v>29.709248604033242</v>
      </c>
      <c r="K332" s="10">
        <v>29.709248604033242</v>
      </c>
      <c r="L332" s="10">
        <v>29.283744250515944</v>
      </c>
      <c r="M332" s="10">
        <v>30.135006956151379</v>
      </c>
      <c r="N332" s="10">
        <v>21.544794983447325</v>
      </c>
    </row>
    <row r="333" spans="2:14" x14ac:dyDescent="0.25">
      <c r="B333" s="37">
        <v>329</v>
      </c>
      <c r="D333" s="10">
        <v>30.842974678165842</v>
      </c>
      <c r="E333" s="10">
        <v>27.485685585193607</v>
      </c>
      <c r="F333" s="10">
        <v>28.100234191575382</v>
      </c>
      <c r="G333" s="10">
        <v>28.333056158254561</v>
      </c>
      <c r="H333" s="10">
        <v>23.101382404045445</v>
      </c>
      <c r="J333" s="10">
        <v>29.799825581484573</v>
      </c>
      <c r="K333" s="10">
        <v>29.799825581484573</v>
      </c>
      <c r="L333" s="10">
        <v>29.373023958596793</v>
      </c>
      <c r="M333" s="10">
        <v>30.226881977359149</v>
      </c>
      <c r="N333" s="10">
        <v>21.61048033400661</v>
      </c>
    </row>
    <row r="334" spans="2:14" x14ac:dyDescent="0.25">
      <c r="B334" s="37">
        <v>330</v>
      </c>
      <c r="D334" s="10">
        <v>30.93389542446263</v>
      </c>
      <c r="E334" s="10">
        <v>27.566853549119841</v>
      </c>
      <c r="F334" s="10">
        <v>28.183338069363991</v>
      </c>
      <c r="G334" s="10">
        <v>28.416877071907813</v>
      </c>
      <c r="H334" s="10">
        <v>23.169564688490201</v>
      </c>
      <c r="J334" s="10">
        <v>29.890402558935904</v>
      </c>
      <c r="K334" s="10">
        <v>29.890402558935904</v>
      </c>
      <c r="L334" s="10">
        <v>29.462303666677634</v>
      </c>
      <c r="M334" s="10">
        <v>30.31875699856694</v>
      </c>
      <c r="N334" s="10">
        <v>21.676165684565902</v>
      </c>
    </row>
    <row r="335" spans="2:14" x14ac:dyDescent="0.25">
      <c r="B335" s="37">
        <v>331</v>
      </c>
      <c r="D335" s="10">
        <v>31.024902234052796</v>
      </c>
      <c r="E335" s="10">
        <v>27.6481048825583</v>
      </c>
      <c r="F335" s="10">
        <v>28.266537888395657</v>
      </c>
      <c r="G335" s="10">
        <v>28.500795928643591</v>
      </c>
      <c r="H335" s="10">
        <v>23.237810672299542</v>
      </c>
      <c r="J335" s="10">
        <v>29.98097953638722</v>
      </c>
      <c r="K335" s="10">
        <v>29.98097953638722</v>
      </c>
      <c r="L335" s="10">
        <v>29.551583374758472</v>
      </c>
      <c r="M335" s="10">
        <v>30.41063201977472</v>
      </c>
      <c r="N335" s="10">
        <v>21.741851035125201</v>
      </c>
    </row>
    <row r="336" spans="2:14" x14ac:dyDescent="0.25">
      <c r="B336" s="37">
        <v>332</v>
      </c>
      <c r="D336" s="10">
        <v>31.115494930369895</v>
      </c>
      <c r="E336" s="10">
        <v>27.7289548922184</v>
      </c>
      <c r="F336" s="10">
        <v>28.349276240364041</v>
      </c>
      <c r="G336" s="10">
        <v>28.584243709486621</v>
      </c>
      <c r="H336" s="10">
        <v>23.305750164792066</v>
      </c>
      <c r="J336" s="10">
        <v>30.071556513838537</v>
      </c>
      <c r="K336" s="10">
        <v>30.071556513838537</v>
      </c>
      <c r="L336" s="10">
        <v>29.64086308283931</v>
      </c>
      <c r="M336" s="10">
        <v>30.502507040982508</v>
      </c>
      <c r="N336" s="10">
        <v>21.807536385684479</v>
      </c>
    </row>
    <row r="337" spans="2:14" x14ac:dyDescent="0.25">
      <c r="B337" s="37">
        <v>333</v>
      </c>
      <c r="D337" s="10">
        <v>31.207339616277991</v>
      </c>
      <c r="E337" s="10">
        <v>27.811018104332103</v>
      </c>
      <c r="F337" s="10">
        <v>28.433409868828154</v>
      </c>
      <c r="G337" s="10">
        <v>28.66911583353453</v>
      </c>
      <c r="H337" s="10">
        <v>23.374616282090379</v>
      </c>
      <c r="J337" s="10">
        <v>30.162133491289854</v>
      </c>
      <c r="K337" s="10">
        <v>30.162133491289854</v>
      </c>
      <c r="L337" s="10">
        <v>29.730142790920141</v>
      </c>
      <c r="M337" s="10">
        <v>30.594382062190284</v>
      </c>
      <c r="N337" s="10">
        <v>21.873221736243782</v>
      </c>
    </row>
    <row r="338" spans="2:14" x14ac:dyDescent="0.25">
      <c r="B338" s="37">
        <v>334</v>
      </c>
      <c r="D338" s="10">
        <v>31.297373152132703</v>
      </c>
      <c r="E338" s="10">
        <v>27.891326204815353</v>
      </c>
      <c r="F338" s="10">
        <v>28.515525139317095</v>
      </c>
      <c r="G338" s="10">
        <v>28.751927560978338</v>
      </c>
      <c r="H338" s="10">
        <v>23.442141933052305</v>
      </c>
      <c r="J338" s="10">
        <v>30.252710468741178</v>
      </c>
      <c r="K338" s="10">
        <v>30.252710468741178</v>
      </c>
      <c r="L338" s="10">
        <v>29.819422499000993</v>
      </c>
      <c r="M338" s="10">
        <v>30.686257083398058</v>
      </c>
      <c r="N338" s="10">
        <v>21.938907086803063</v>
      </c>
    </row>
    <row r="339" spans="2:14" x14ac:dyDescent="0.25">
      <c r="B339" s="37">
        <v>335</v>
      </c>
      <c r="D339" s="10">
        <v>31.388744910374797</v>
      </c>
      <c r="E339" s="10">
        <v>27.972931069384693</v>
      </c>
      <c r="F339" s="10">
        <v>28.599131786538742</v>
      </c>
      <c r="G339" s="10">
        <v>28.836261733703491</v>
      </c>
      <c r="H339" s="10">
        <v>23.510658031532156</v>
      </c>
      <c r="J339" s="10">
        <v>30.343287446192495</v>
      </c>
      <c r="K339" s="10">
        <v>30.343287446192495</v>
      </c>
      <c r="L339" s="10">
        <v>29.908702207081824</v>
      </c>
      <c r="M339" s="10">
        <v>30.778132104605838</v>
      </c>
      <c r="N339" s="10">
        <v>22.004592437362362</v>
      </c>
    </row>
    <row r="340" spans="2:14" x14ac:dyDescent="0.25">
      <c r="B340" s="37">
        <v>336</v>
      </c>
      <c r="D340" s="10">
        <v>31.479964717596356</v>
      </c>
      <c r="E340" s="10">
        <v>28.054388656714128</v>
      </c>
      <c r="F340" s="10">
        <v>28.682569126065264</v>
      </c>
      <c r="G340" s="10">
        <v>28.920423075496036</v>
      </c>
      <c r="H340" s="10">
        <v>23.579061670229301</v>
      </c>
      <c r="J340" s="10">
        <v>30.433864423643815</v>
      </c>
      <c r="K340" s="10">
        <v>30.433864423643815</v>
      </c>
      <c r="L340" s="10">
        <v>29.997981915162679</v>
      </c>
      <c r="M340" s="10">
        <v>30.870007125813622</v>
      </c>
      <c r="N340" s="10">
        <v>22.07027778792164</v>
      </c>
    </row>
    <row r="341" spans="2:14" x14ac:dyDescent="0.25">
      <c r="B341" s="37">
        <v>337</v>
      </c>
      <c r="D341" s="10">
        <v>31.570701429696463</v>
      </c>
      <c r="E341" s="10">
        <v>28.13537807584531</v>
      </c>
      <c r="F341" s="10">
        <v>28.765468122422725</v>
      </c>
      <c r="G341" s="10">
        <v>29.004034863818443</v>
      </c>
      <c r="H341" s="10">
        <v>23.647107762636903</v>
      </c>
      <c r="J341" s="10">
        <v>30.524441401095146</v>
      </c>
      <c r="K341" s="10">
        <v>30.524441401095146</v>
      </c>
      <c r="L341" s="10">
        <v>30.087261623243517</v>
      </c>
      <c r="M341" s="10">
        <v>30.961882147021399</v>
      </c>
      <c r="N341" s="10">
        <v>22.135963138480939</v>
      </c>
    </row>
    <row r="342" spans="2:14" x14ac:dyDescent="0.25">
      <c r="B342" s="37">
        <v>338</v>
      </c>
      <c r="D342" s="10">
        <v>31.661413825129376</v>
      </c>
      <c r="E342" s="10">
        <v>28.216343901836655</v>
      </c>
      <c r="F342" s="10">
        <v>28.84834004929693</v>
      </c>
      <c r="G342" s="10">
        <v>29.087619022142565</v>
      </c>
      <c r="H342" s="10">
        <v>23.715135859952344</v>
      </c>
      <c r="J342" s="10">
        <v>30.615018378546466</v>
      </c>
      <c r="K342" s="10">
        <v>30.615018378546466</v>
      </c>
      <c r="L342" s="10">
        <v>30.176541331324358</v>
      </c>
      <c r="M342" s="10">
        <v>31.053757168229165</v>
      </c>
      <c r="N342" s="10">
        <v>22.201648489040245</v>
      </c>
    </row>
    <row r="343" spans="2:14" x14ac:dyDescent="0.25">
      <c r="B343" s="37">
        <v>339</v>
      </c>
      <c r="D343" s="10">
        <v>31.752577923692197</v>
      </c>
      <c r="E343" s="10">
        <v>28.297747415342609</v>
      </c>
      <c r="F343" s="10">
        <v>28.931715395223641</v>
      </c>
      <c r="G343" s="10">
        <v>29.171717089158008</v>
      </c>
      <c r="H343" s="10">
        <v>23.783498274149938</v>
      </c>
      <c r="J343" s="10">
        <v>30.705595355997779</v>
      </c>
      <c r="K343" s="10">
        <v>30.705595355997779</v>
      </c>
      <c r="L343" s="10">
        <v>30.265821039405196</v>
      </c>
      <c r="M343" s="10">
        <v>31.145632189436949</v>
      </c>
      <c r="N343" s="10">
        <v>22.267333839599527</v>
      </c>
    </row>
    <row r="344" spans="2:14" x14ac:dyDescent="0.25">
      <c r="B344" s="37">
        <v>340</v>
      </c>
      <c r="D344" s="10">
        <v>31.843507290090212</v>
      </c>
      <c r="E344" s="10">
        <v>28.378923434761514</v>
      </c>
      <c r="F344" s="10">
        <v>29.01482917929912</v>
      </c>
      <c r="G344" s="10">
        <v>29.255548149318887</v>
      </c>
      <c r="H344" s="10">
        <v>23.851686960476552</v>
      </c>
      <c r="J344" s="10">
        <v>30.79617233344911</v>
      </c>
      <c r="K344" s="10">
        <v>30.79617233344911</v>
      </c>
      <c r="L344" s="10">
        <v>30.355100747486041</v>
      </c>
      <c r="M344" s="10">
        <v>31.237507210644726</v>
      </c>
      <c r="N344" s="10">
        <v>22.333019190158804</v>
      </c>
    </row>
    <row r="345" spans="2:14" x14ac:dyDescent="0.25">
      <c r="B345" s="37">
        <v>341</v>
      </c>
      <c r="D345" s="10">
        <v>31.933884582677926</v>
      </c>
      <c r="E345" s="10">
        <v>28.459564445810084</v>
      </c>
      <c r="F345" s="10">
        <v>29.097327747311592</v>
      </c>
      <c r="G345" s="10">
        <v>29.338751181644113</v>
      </c>
      <c r="H345" s="10">
        <v>23.919467047815246</v>
      </c>
      <c r="J345" s="10">
        <v>30.88674931090042</v>
      </c>
      <c r="K345" s="10">
        <v>30.88674931090042</v>
      </c>
      <c r="L345" s="10">
        <v>30.444380455566893</v>
      </c>
      <c r="M345" s="10">
        <v>31.329382231852509</v>
      </c>
      <c r="N345" s="10">
        <v>22.398704540718093</v>
      </c>
    </row>
    <row r="346" spans="2:14" x14ac:dyDescent="0.25">
      <c r="B346" s="37">
        <v>342</v>
      </c>
      <c r="D346" s="10">
        <v>32.024475569840057</v>
      </c>
      <c r="E346" s="10">
        <v>28.540412505375986</v>
      </c>
      <c r="F346" s="10">
        <v>29.180064491296882</v>
      </c>
      <c r="G346" s="10">
        <v>29.422197354504053</v>
      </c>
      <c r="H346" s="10">
        <v>23.987405297033433</v>
      </c>
      <c r="J346" s="10">
        <v>30.977326288351751</v>
      </c>
      <c r="K346" s="10">
        <v>30.977326288351751</v>
      </c>
      <c r="L346" s="10">
        <v>30.533660163647728</v>
      </c>
      <c r="M346" s="10">
        <v>31.421257253060293</v>
      </c>
      <c r="N346" s="10">
        <v>22.464389891277392</v>
      </c>
    </row>
    <row r="347" spans="2:14" x14ac:dyDescent="0.25">
      <c r="B347" s="37">
        <v>343</v>
      </c>
      <c r="D347" s="10">
        <v>32.116318510785966</v>
      </c>
      <c r="E347" s="10">
        <v>28.622473719637593</v>
      </c>
      <c r="F347" s="10">
        <v>29.264196475520873</v>
      </c>
      <c r="G347" s="10">
        <v>29.50706783431183</v>
      </c>
      <c r="H347" s="10">
        <v>24.056270145267884</v>
      </c>
      <c r="J347" s="10">
        <v>31.067903265803064</v>
      </c>
      <c r="K347" s="10">
        <v>31.067903265803064</v>
      </c>
      <c r="L347" s="10">
        <v>30.622939871728562</v>
      </c>
      <c r="M347" s="10">
        <v>31.513132274268067</v>
      </c>
      <c r="N347" s="10">
        <v>22.530075241836677</v>
      </c>
    </row>
    <row r="348" spans="2:14" x14ac:dyDescent="0.25">
      <c r="B348" s="37">
        <v>344</v>
      </c>
      <c r="D348" s="10">
        <v>32.20749899878286</v>
      </c>
      <c r="E348" s="10">
        <v>28.703892964462863</v>
      </c>
      <c r="F348" s="10">
        <v>29.347590233970017</v>
      </c>
      <c r="G348" s="10">
        <v>29.591184714217636</v>
      </c>
      <c r="H348" s="10">
        <v>24.124644700631315</v>
      </c>
      <c r="J348" s="10">
        <v>31.158480243254385</v>
      </c>
      <c r="K348" s="10">
        <v>31.158480243254385</v>
      </c>
      <c r="L348" s="10">
        <v>30.712219579809414</v>
      </c>
      <c r="M348" s="10">
        <v>31.605007295475847</v>
      </c>
      <c r="N348" s="10">
        <v>22.595760592395973</v>
      </c>
    </row>
    <row r="349" spans="2:14" x14ac:dyDescent="0.25">
      <c r="B349" s="37">
        <v>345</v>
      </c>
      <c r="D349" s="10">
        <v>32.297720396320756</v>
      </c>
      <c r="E349" s="10">
        <v>28.784382791167044</v>
      </c>
      <c r="F349" s="10">
        <v>29.429915184777247</v>
      </c>
      <c r="G349" s="10">
        <v>29.674210526026549</v>
      </c>
      <c r="H349" s="10">
        <v>24.192309415417984</v>
      </c>
      <c r="J349" s="10">
        <v>31.249057220705712</v>
      </c>
      <c r="K349" s="10">
        <v>31.249057220705712</v>
      </c>
      <c r="L349" s="10">
        <v>30.801499287890252</v>
      </c>
      <c r="M349" s="10">
        <v>31.696882316683627</v>
      </c>
      <c r="N349" s="10">
        <v>22.661445942955275</v>
      </c>
    </row>
    <row r="350" spans="2:14" x14ac:dyDescent="0.25">
      <c r="B350" s="37">
        <v>346</v>
      </c>
      <c r="D350" s="10">
        <v>32.389373104730851</v>
      </c>
      <c r="E350" s="10">
        <v>28.866259571668181</v>
      </c>
      <c r="F350" s="10">
        <v>29.513835257252026</v>
      </c>
      <c r="G350" s="10">
        <v>29.758864690038308</v>
      </c>
      <c r="H350" s="10">
        <v>24.261033475312917</v>
      </c>
      <c r="J350" s="10">
        <v>31.339634198157032</v>
      </c>
      <c r="K350" s="10">
        <v>31.339634198157032</v>
      </c>
      <c r="L350" s="10">
        <v>30.89077899597109</v>
      </c>
      <c r="M350" s="10">
        <v>31.788757337891411</v>
      </c>
      <c r="N350" s="10">
        <v>22.72713129351455</v>
      </c>
    </row>
    <row r="351" spans="2:14" x14ac:dyDescent="0.25">
      <c r="B351" s="37">
        <v>347</v>
      </c>
      <c r="D351" s="10">
        <v>32.479673502927618</v>
      </c>
      <c r="E351" s="10">
        <v>28.946825893977561</v>
      </c>
      <c r="F351" s="10">
        <v>29.596248306294243</v>
      </c>
      <c r="G351" s="10">
        <v>29.841980441774538</v>
      </c>
      <c r="H351" s="10">
        <v>24.328756664411173</v>
      </c>
      <c r="J351" s="10">
        <v>31.430211175608346</v>
      </c>
      <c r="K351" s="10">
        <v>31.430211175608346</v>
      </c>
      <c r="L351" s="10">
        <v>30.980058704051931</v>
      </c>
      <c r="M351" s="10">
        <v>31.880632359099192</v>
      </c>
      <c r="N351" s="10">
        <v>22.792816644073849</v>
      </c>
    </row>
    <row r="352" spans="2:14" x14ac:dyDescent="0.25">
      <c r="B352" s="37">
        <v>348</v>
      </c>
      <c r="D352" s="10">
        <v>32.570529076506517</v>
      </c>
      <c r="E352" s="10">
        <v>29.027930167780255</v>
      </c>
      <c r="F352" s="10">
        <v>29.679280087292288</v>
      </c>
      <c r="G352" s="10">
        <v>29.925727817312794</v>
      </c>
      <c r="H352" s="10">
        <v>24.396890752548867</v>
      </c>
      <c r="J352" s="10">
        <v>31.520788153059673</v>
      </c>
      <c r="K352" s="10">
        <v>31.520788153059673</v>
      </c>
      <c r="L352" s="10">
        <v>31.069338412132776</v>
      </c>
      <c r="M352" s="10">
        <v>31.972507380306951</v>
      </c>
      <c r="N352" s="10">
        <v>22.858501994633137</v>
      </c>
    </row>
    <row r="353" spans="2:14" x14ac:dyDescent="0.25">
      <c r="B353" s="37">
        <v>349</v>
      </c>
      <c r="D353" s="10">
        <v>32.662181272038907</v>
      </c>
      <c r="E353" s="10">
        <v>29.109806359396249</v>
      </c>
      <c r="F353" s="10">
        <v>29.763199675868805</v>
      </c>
      <c r="G353" s="10">
        <v>30.010381497426291</v>
      </c>
      <c r="H353" s="10">
        <v>24.465614439504293</v>
      </c>
      <c r="J353" s="10">
        <v>31.611365130510986</v>
      </c>
      <c r="K353" s="10">
        <v>31.611365130510986</v>
      </c>
      <c r="L353" s="10">
        <v>31.158618120213621</v>
      </c>
      <c r="M353" s="10">
        <v>32.064382401514742</v>
      </c>
      <c r="N353" s="10">
        <v>22.924187345192426</v>
      </c>
    </row>
    <row r="354" spans="2:14" x14ac:dyDescent="0.25">
      <c r="B354" s="37">
        <v>350</v>
      </c>
      <c r="D354" s="10">
        <v>32.753108942845337</v>
      </c>
      <c r="E354" s="10">
        <v>29.190980436929955</v>
      </c>
      <c r="F354" s="10">
        <v>29.846311862017025</v>
      </c>
      <c r="G354" s="10">
        <v>30.094210959659886</v>
      </c>
      <c r="H354" s="10">
        <v>24.533801892693788</v>
      </c>
      <c r="J354" s="10">
        <v>31.701942107962321</v>
      </c>
      <c r="K354" s="10">
        <v>31.701942107962321</v>
      </c>
      <c r="L354" s="10">
        <v>31.247897828294452</v>
      </c>
      <c r="M354" s="10">
        <v>32.156257422722526</v>
      </c>
      <c r="N354" s="10">
        <v>22.989872695751718</v>
      </c>
    </row>
  </sheetData>
  <conditionalFormatting sqref="E8:E198">
    <cfRule type="cellIs" dxfId="0" priority="1" operator="greaterThan">
      <formula>K8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7653-E1E4-4CD5-ACF3-34FEF5A638AA}">
  <sheetPr codeName="Sheet2">
    <tabColor rgb="FF92D050"/>
  </sheetPr>
  <dimension ref="A1:AO214"/>
  <sheetViews>
    <sheetView tabSelected="1" topLeftCell="AK6" zoomScale="85" zoomScaleNormal="85" workbookViewId="0">
      <selection activeCell="BC47" sqref="BC47"/>
    </sheetView>
  </sheetViews>
  <sheetFormatPr defaultRowHeight="15" x14ac:dyDescent="0.25"/>
  <cols>
    <col min="1" max="1" width="26.140625" customWidth="1"/>
    <col min="9" max="9" width="17" customWidth="1"/>
    <col min="15" max="15" width="15.85546875" customWidth="1"/>
    <col min="21" max="21" width="26.140625" customWidth="1"/>
    <col min="29" max="29" width="17" customWidth="1"/>
    <col min="37" max="37" width="15.85546875" customWidth="1"/>
  </cols>
  <sheetData>
    <row r="1" spans="1:41" x14ac:dyDescent="0.25">
      <c r="C1" s="84" t="s">
        <v>69</v>
      </c>
      <c r="D1" s="85"/>
      <c r="E1" s="85"/>
      <c r="F1" s="85"/>
      <c r="G1" s="85"/>
      <c r="K1" s="84" t="s">
        <v>68</v>
      </c>
      <c r="L1" s="85"/>
      <c r="M1" s="85"/>
      <c r="Q1" s="84" t="s">
        <v>70</v>
      </c>
      <c r="R1" s="85"/>
      <c r="S1" s="85"/>
      <c r="U1" s="90" t="s">
        <v>78</v>
      </c>
      <c r="V1" s="90"/>
      <c r="W1" s="90"/>
      <c r="X1" s="90"/>
      <c r="Y1" s="90"/>
      <c r="Z1" s="90"/>
      <c r="AA1" s="90"/>
      <c r="AC1" s="90" t="s">
        <v>68</v>
      </c>
      <c r="AD1" s="90"/>
      <c r="AE1" s="90"/>
      <c r="AF1" s="90"/>
      <c r="AG1" s="90"/>
      <c r="AH1" s="69"/>
      <c r="AI1" s="69"/>
      <c r="AK1" s="90" t="s">
        <v>70</v>
      </c>
      <c r="AL1" s="90"/>
      <c r="AM1" s="90"/>
      <c r="AN1" s="90"/>
      <c r="AO1" s="90"/>
    </row>
    <row r="2" spans="1:41" s="60" customFormat="1" ht="30" x14ac:dyDescent="0.25">
      <c r="A2" s="58" t="s">
        <v>45</v>
      </c>
      <c r="B2" s="58" t="s">
        <v>60</v>
      </c>
      <c r="C2" s="58" t="s">
        <v>61</v>
      </c>
      <c r="D2" s="58" t="s">
        <v>62</v>
      </c>
      <c r="E2" s="58" t="s">
        <v>65</v>
      </c>
      <c r="F2" s="58" t="s">
        <v>64</v>
      </c>
      <c r="G2" s="58" t="s">
        <v>63</v>
      </c>
      <c r="I2" s="58" t="s">
        <v>45</v>
      </c>
      <c r="J2" s="58" t="s">
        <v>60</v>
      </c>
      <c r="K2" s="58" t="s">
        <v>41</v>
      </c>
      <c r="L2" s="58" t="s">
        <v>43</v>
      </c>
      <c r="M2" s="58" t="s">
        <v>6</v>
      </c>
      <c r="O2" s="58" t="s">
        <v>45</v>
      </c>
      <c r="P2" s="58" t="s">
        <v>60</v>
      </c>
      <c r="Q2" s="58" t="s">
        <v>42</v>
      </c>
      <c r="R2" s="58" t="s">
        <v>43</v>
      </c>
      <c r="S2" s="58" t="s">
        <v>6</v>
      </c>
      <c r="U2" s="64" t="s">
        <v>45</v>
      </c>
      <c r="V2" s="64" t="s">
        <v>60</v>
      </c>
      <c r="W2" s="64" t="s">
        <v>61</v>
      </c>
      <c r="X2" s="64" t="s">
        <v>62</v>
      </c>
      <c r="Y2" s="64" t="s">
        <v>65</v>
      </c>
      <c r="Z2" s="64" t="s">
        <v>64</v>
      </c>
      <c r="AA2" s="64" t="s">
        <v>63</v>
      </c>
      <c r="AC2" s="64" t="s">
        <v>45</v>
      </c>
      <c r="AD2" s="64" t="s">
        <v>60</v>
      </c>
      <c r="AE2" s="64" t="s">
        <v>83</v>
      </c>
      <c r="AF2" s="64" t="s">
        <v>84</v>
      </c>
      <c r="AG2" s="64" t="s">
        <v>85</v>
      </c>
      <c r="AH2" s="70" t="s">
        <v>99</v>
      </c>
      <c r="AI2" s="70" t="s">
        <v>98</v>
      </c>
      <c r="AK2" s="64" t="s">
        <v>45</v>
      </c>
      <c r="AL2" s="64" t="s">
        <v>60</v>
      </c>
      <c r="AM2" s="64" t="s">
        <v>100</v>
      </c>
      <c r="AN2" s="64" t="s">
        <v>84</v>
      </c>
      <c r="AO2" s="64" t="s">
        <v>85</v>
      </c>
    </row>
    <row r="3" spans="1:41" x14ac:dyDescent="0.25">
      <c r="A3" s="81">
        <v>1</v>
      </c>
      <c r="B3" s="59">
        <v>10</v>
      </c>
      <c r="C3" s="57">
        <f>'BEP-AN_ASHP'!R$7</f>
        <v>0</v>
      </c>
      <c r="D3" s="57">
        <f>'BEP-AN_GB'!R$7</f>
        <v>0</v>
      </c>
      <c r="E3" s="57">
        <f>'BEP-DH_ASHP'!R$7</f>
        <v>0</v>
      </c>
      <c r="F3" s="57">
        <f>'BEP-DH_GB'!R$7</f>
        <v>0</v>
      </c>
      <c r="G3" s="57">
        <f>'BEP-DH_AN'!R$7</f>
        <v>96</v>
      </c>
      <c r="I3" s="81">
        <v>1</v>
      </c>
      <c r="J3" s="59">
        <v>10</v>
      </c>
      <c r="K3" s="57">
        <f>IF(AND(C3=0,E3=0),10,IF(C3=0,E3,IF(C3&gt;4,C3,0)))</f>
        <v>10</v>
      </c>
      <c r="L3" s="57">
        <f>IF(C3=0,0,IF(C3=4,G3,G3-C3))</f>
        <v>0</v>
      </c>
      <c r="M3" s="57">
        <f>IF(AND(C3=0,E3=0),0,10)</f>
        <v>0</v>
      </c>
      <c r="O3" s="81">
        <v>1</v>
      </c>
      <c r="P3" s="59">
        <v>10</v>
      </c>
      <c r="Q3" s="57">
        <f>IF(AND(D3=0,F3=0),10,IF(D3=0,F3,IF(D3&gt;4,D3,0)))</f>
        <v>10</v>
      </c>
      <c r="R3" s="57">
        <f>IF(D3=0,0,IF(D3=4,G3,G3-D3))</f>
        <v>0</v>
      </c>
      <c r="S3" s="57">
        <f t="shared" ref="S3" si="0">IF(AND(D3=0,F3=0),0,10)</f>
        <v>0</v>
      </c>
      <c r="T3" s="52"/>
      <c r="U3" s="81">
        <v>1</v>
      </c>
      <c r="V3" s="59">
        <v>10</v>
      </c>
      <c r="W3" s="57">
        <f>'Sens_BEP-AN_ASHP'!S$13</f>
        <v>0</v>
      </c>
      <c r="X3" s="57">
        <f>'Sens_BEP-AN_GB'!S$13</f>
        <v>0</v>
      </c>
      <c r="Y3" s="57">
        <f>'Sens_BEP-DH_ASHP'!S$13</f>
        <v>0</v>
      </c>
      <c r="Z3" s="57">
        <f>'Sens_BEP-DH_GB'!S$13</f>
        <v>0</v>
      </c>
      <c r="AA3" s="57">
        <f>'Sens_BEP-DH_AN'!S$13</f>
        <v>127</v>
      </c>
      <c r="AC3" s="81">
        <v>1</v>
      </c>
      <c r="AD3" s="59">
        <v>10</v>
      </c>
      <c r="AE3" s="57">
        <f>IF(AND(W3=0,Y3=0),10,IF(W3=0,Y3,IF(W3&gt;4,W3,0)))</f>
        <v>10</v>
      </c>
      <c r="AF3" s="57"/>
      <c r="AG3" s="57">
        <f>IF(AND(W3=0,Y3=0),0,10)</f>
        <v>0</v>
      </c>
      <c r="AH3" s="71"/>
      <c r="AI3" s="71"/>
      <c r="AK3" s="81">
        <v>1</v>
      </c>
      <c r="AL3" s="59">
        <v>10</v>
      </c>
      <c r="AM3" s="57">
        <f>IF(AND(X3=0,Z3=0),10,IF(X3=0,IF(Z3&gt;4,Z3,0),IF(X3&gt;4,X3,0)))</f>
        <v>10</v>
      </c>
      <c r="AN3" s="57"/>
      <c r="AO3" s="57">
        <f>IF(AND(X3=0,Z3=0),0,10)</f>
        <v>0</v>
      </c>
    </row>
    <row r="4" spans="1:41" x14ac:dyDescent="0.25">
      <c r="A4" s="82"/>
      <c r="B4" s="59">
        <v>25</v>
      </c>
      <c r="C4" s="57">
        <f>'BEP-AN_ASHP'!R$8</f>
        <v>0</v>
      </c>
      <c r="D4" s="57">
        <f>'BEP-AN_GB'!R$8</f>
        <v>0</v>
      </c>
      <c r="E4" s="57">
        <f>'BEP-DH_ASHP'!R$8</f>
        <v>0</v>
      </c>
      <c r="F4" s="57">
        <f>'BEP-DH_GB'!R$8</f>
        <v>0</v>
      </c>
      <c r="G4" s="57">
        <f>'BEP-DH_AN'!R$8</f>
        <v>57</v>
      </c>
      <c r="I4" s="82"/>
      <c r="J4" s="59">
        <v>25</v>
      </c>
      <c r="K4" s="57">
        <f t="shared" ref="K4:K42" si="1">IF(AND(C4=0,E4=0),10,IF(C4=0,E4,IF(C4&gt;4,C4,0)))</f>
        <v>10</v>
      </c>
      <c r="L4" s="57">
        <f t="shared" ref="L4:L42" si="2">IF(C4=0,0,IF(C4=4,G4,G4-C4))</f>
        <v>0</v>
      </c>
      <c r="M4" s="57">
        <f t="shared" ref="M4:M42" si="3">IF(AND(C4=0,E4=0),0,10)</f>
        <v>0</v>
      </c>
      <c r="O4" s="82"/>
      <c r="P4" s="59">
        <v>25</v>
      </c>
      <c r="Q4" s="57">
        <f t="shared" ref="Q4:Q42" si="4">IF(AND(D4=0,F4=0),10,IF(D4=0,F4,IF(D4&gt;4,D4,0)))</f>
        <v>10</v>
      </c>
      <c r="R4" s="57">
        <f t="shared" ref="R4:R42" si="5">IF(D4=0,0,IF(D4=4,G4,G4-D4))</f>
        <v>0</v>
      </c>
      <c r="S4" s="57">
        <f t="shared" ref="S4:S42" si="6">IF(AND(D4=0,F4=0),0,10)</f>
        <v>0</v>
      </c>
      <c r="T4" s="52"/>
      <c r="U4" s="82"/>
      <c r="V4" s="59">
        <v>25</v>
      </c>
      <c r="W4" s="57">
        <f>'Sens_BEP-AN_ASHP'!S$14</f>
        <v>0</v>
      </c>
      <c r="X4" s="57">
        <f>'Sens_BEP-AN_GB'!S$14</f>
        <v>0</v>
      </c>
      <c r="Y4" s="57">
        <f>'Sens_BEP-DH_ASHP'!S$14</f>
        <v>0</v>
      </c>
      <c r="Z4" s="57">
        <f>'Sens_BEP-DH_GB'!S$14</f>
        <v>0</v>
      </c>
      <c r="AA4" s="57">
        <f>'Sens_BEP-DH_AN'!S$14</f>
        <v>65</v>
      </c>
      <c r="AC4" s="82"/>
      <c r="AD4" s="59">
        <v>25</v>
      </c>
      <c r="AE4" s="57">
        <f t="shared" ref="AE4:AE14" si="7">IF(AND(W4=0,Y4=0),10,IF(W4=0,Y4,IF(W4&gt;4,W4,0)))</f>
        <v>10</v>
      </c>
      <c r="AF4" s="57"/>
      <c r="AG4" s="57">
        <f t="shared" ref="AG4:AG42" si="8">IF(AND(W4=0,Y4=0),0,10)</f>
        <v>0</v>
      </c>
      <c r="AH4" s="71"/>
      <c r="AI4" s="71"/>
      <c r="AK4" s="82"/>
      <c r="AL4" s="59">
        <v>25</v>
      </c>
      <c r="AM4" s="57">
        <f t="shared" ref="AM4:AM42" si="9">IF(AND(X4=0,Z4=0),10,IF(X4=0,IF(Z4&gt;4,Z4,0),IF(X4&gt;4,X4,0)))</f>
        <v>10</v>
      </c>
      <c r="AN4" s="57"/>
      <c r="AO4" s="57">
        <f t="shared" ref="AO4:AO42" si="10">IF(AND(X4=0,Z4=0),0,10)</f>
        <v>0</v>
      </c>
    </row>
    <row r="5" spans="1:41" x14ac:dyDescent="0.25">
      <c r="A5" s="82"/>
      <c r="B5" s="59">
        <v>35</v>
      </c>
      <c r="C5" s="57">
        <f>'BEP-AN_ASHP'!R$9</f>
        <v>0</v>
      </c>
      <c r="D5" s="57">
        <f>'BEP-AN_GB'!R$9</f>
        <v>0</v>
      </c>
      <c r="E5" s="57">
        <f>'BEP-DH_ASHP'!R$9</f>
        <v>0</v>
      </c>
      <c r="F5" s="57">
        <f>'BEP-DH_GB'!R$9</f>
        <v>0</v>
      </c>
      <c r="G5" s="57">
        <f>'BEP-DH_AN'!R$9</f>
        <v>52</v>
      </c>
      <c r="I5" s="82"/>
      <c r="J5" s="59">
        <v>35</v>
      </c>
      <c r="K5" s="57">
        <f t="shared" si="1"/>
        <v>10</v>
      </c>
      <c r="L5" s="57">
        <f t="shared" si="2"/>
        <v>0</v>
      </c>
      <c r="M5" s="57">
        <f t="shared" si="3"/>
        <v>0</v>
      </c>
      <c r="O5" s="82"/>
      <c r="P5" s="59">
        <v>35</v>
      </c>
      <c r="Q5" s="57">
        <f t="shared" si="4"/>
        <v>10</v>
      </c>
      <c r="R5" s="57">
        <f t="shared" si="5"/>
        <v>0</v>
      </c>
      <c r="S5" s="57">
        <f t="shared" si="6"/>
        <v>0</v>
      </c>
      <c r="T5" s="52"/>
      <c r="U5" s="82"/>
      <c r="V5" s="59">
        <v>35</v>
      </c>
      <c r="W5" s="57">
        <f>'Sens_BEP-AN_ASHP'!S$15</f>
        <v>0</v>
      </c>
      <c r="X5" s="57">
        <f>'Sens_BEP-AN_GB'!S$15</f>
        <v>0</v>
      </c>
      <c r="Y5" s="57">
        <f>'Sens_BEP-DH_ASHP'!S$15</f>
        <v>0</v>
      </c>
      <c r="Z5" s="57">
        <f>'Sens_BEP-DH_GB'!S$15</f>
        <v>0</v>
      </c>
      <c r="AA5" s="57">
        <f>'Sens_BEP-DH_AN'!S$15</f>
        <v>57</v>
      </c>
      <c r="AC5" s="82"/>
      <c r="AD5" s="59">
        <v>35</v>
      </c>
      <c r="AE5" s="57">
        <f t="shared" si="7"/>
        <v>10</v>
      </c>
      <c r="AF5" s="57"/>
      <c r="AG5" s="57">
        <f t="shared" si="8"/>
        <v>0</v>
      </c>
      <c r="AH5" s="71"/>
      <c r="AI5" s="71"/>
      <c r="AK5" s="82"/>
      <c r="AL5" s="59">
        <v>35</v>
      </c>
      <c r="AM5" s="57">
        <f t="shared" si="9"/>
        <v>10</v>
      </c>
      <c r="AN5" s="57"/>
      <c r="AO5" s="57">
        <f t="shared" si="10"/>
        <v>0</v>
      </c>
    </row>
    <row r="6" spans="1:41" x14ac:dyDescent="0.25">
      <c r="A6" s="82"/>
      <c r="B6" s="59">
        <v>50</v>
      </c>
      <c r="C6" s="57">
        <f>'BEP-AN_ASHP'!R$10</f>
        <v>0</v>
      </c>
      <c r="D6" s="57">
        <f>'BEP-AN_GB'!R$10</f>
        <v>0</v>
      </c>
      <c r="E6" s="57">
        <f>'BEP-DH_ASHP'!R$10</f>
        <v>0</v>
      </c>
      <c r="F6" s="57">
        <f>'BEP-DH_GB'!R$10</f>
        <v>0</v>
      </c>
      <c r="G6" s="57">
        <f>'BEP-DH_AN'!R$10</f>
        <v>48</v>
      </c>
      <c r="I6" s="82"/>
      <c r="J6" s="59">
        <v>50</v>
      </c>
      <c r="K6" s="57">
        <f t="shared" si="1"/>
        <v>10</v>
      </c>
      <c r="L6" s="57">
        <f t="shared" si="2"/>
        <v>0</v>
      </c>
      <c r="M6" s="57">
        <f t="shared" si="3"/>
        <v>0</v>
      </c>
      <c r="O6" s="82"/>
      <c r="P6" s="59">
        <v>50</v>
      </c>
      <c r="Q6" s="57">
        <f t="shared" si="4"/>
        <v>10</v>
      </c>
      <c r="R6" s="57">
        <f t="shared" si="5"/>
        <v>0</v>
      </c>
      <c r="S6" s="57">
        <f t="shared" si="6"/>
        <v>0</v>
      </c>
      <c r="T6" s="52"/>
      <c r="U6" s="82"/>
      <c r="V6" s="59">
        <v>50</v>
      </c>
      <c r="W6" s="57">
        <f>'Sens_BEP-AN_ASHP'!S$16</f>
        <v>0</v>
      </c>
      <c r="X6" s="57">
        <f>'Sens_BEP-AN_GB'!S$16</f>
        <v>0</v>
      </c>
      <c r="Y6" s="57">
        <f>'Sens_BEP-DH_ASHP'!S$16</f>
        <v>0</v>
      </c>
      <c r="Z6" s="57">
        <f>'Sens_BEP-DH_GB'!S$16</f>
        <v>0</v>
      </c>
      <c r="AA6" s="57">
        <f>'Sens_BEP-DH_AN'!S$16</f>
        <v>52</v>
      </c>
      <c r="AC6" s="82"/>
      <c r="AD6" s="59">
        <v>50</v>
      </c>
      <c r="AE6" s="57">
        <f t="shared" si="7"/>
        <v>10</v>
      </c>
      <c r="AF6" s="57"/>
      <c r="AG6" s="57">
        <f t="shared" si="8"/>
        <v>0</v>
      </c>
      <c r="AH6" s="71"/>
      <c r="AI6" s="71"/>
      <c r="AK6" s="82"/>
      <c r="AL6" s="59">
        <v>50</v>
      </c>
      <c r="AM6" s="57">
        <f t="shared" si="9"/>
        <v>10</v>
      </c>
      <c r="AN6" s="57"/>
      <c r="AO6" s="57">
        <f t="shared" si="10"/>
        <v>0</v>
      </c>
    </row>
    <row r="7" spans="1:41" x14ac:dyDescent="0.25">
      <c r="A7" s="83"/>
      <c r="B7" s="59">
        <v>75</v>
      </c>
      <c r="C7" s="57">
        <f>'BEP-AN_ASHP'!R$11</f>
        <v>0</v>
      </c>
      <c r="D7" s="57">
        <f>'BEP-AN_GB'!R$11</f>
        <v>0</v>
      </c>
      <c r="E7" s="57">
        <f>'BEP-DH_ASHP'!R$11</f>
        <v>0</v>
      </c>
      <c r="F7" s="57">
        <f>'BEP-DH_GB'!R$11</f>
        <v>0</v>
      </c>
      <c r="G7" s="57">
        <f>'BEP-DH_AN'!R$11</f>
        <v>45</v>
      </c>
      <c r="I7" s="83"/>
      <c r="J7" s="59">
        <v>75</v>
      </c>
      <c r="K7" s="57">
        <f t="shared" si="1"/>
        <v>10</v>
      </c>
      <c r="L7" s="57">
        <f t="shared" si="2"/>
        <v>0</v>
      </c>
      <c r="M7" s="57">
        <f t="shared" si="3"/>
        <v>0</v>
      </c>
      <c r="O7" s="83"/>
      <c r="P7" s="59">
        <v>75</v>
      </c>
      <c r="Q7" s="57">
        <f t="shared" si="4"/>
        <v>10</v>
      </c>
      <c r="R7" s="57">
        <f t="shared" si="5"/>
        <v>0</v>
      </c>
      <c r="S7" s="57">
        <f t="shared" si="6"/>
        <v>0</v>
      </c>
      <c r="T7" s="52"/>
      <c r="U7" s="83"/>
      <c r="V7" s="59">
        <v>75</v>
      </c>
      <c r="W7" s="57">
        <f>'Sens_BEP-AN_ASHP'!S$17</f>
        <v>0</v>
      </c>
      <c r="X7" s="57">
        <f>'Sens_BEP-AN_GB'!S$17</f>
        <v>0</v>
      </c>
      <c r="Y7" s="57">
        <f>'Sens_BEP-DH_ASHP'!S$17</f>
        <v>0</v>
      </c>
      <c r="Z7" s="57">
        <f>'Sens_BEP-DH_GB'!S$17</f>
        <v>0</v>
      </c>
      <c r="AA7" s="57">
        <f>'Sens_BEP-DH_AN'!S$17</f>
        <v>48</v>
      </c>
      <c r="AC7" s="83"/>
      <c r="AD7" s="59">
        <v>75</v>
      </c>
      <c r="AE7" s="57">
        <f t="shared" si="7"/>
        <v>10</v>
      </c>
      <c r="AF7" s="57"/>
      <c r="AG7" s="57">
        <f t="shared" si="8"/>
        <v>0</v>
      </c>
      <c r="AH7" s="71"/>
      <c r="AI7" s="71"/>
      <c r="AK7" s="83"/>
      <c r="AL7" s="59">
        <v>75</v>
      </c>
      <c r="AM7" s="57">
        <f t="shared" si="9"/>
        <v>10</v>
      </c>
      <c r="AN7" s="57"/>
      <c r="AO7" s="57">
        <f t="shared" si="10"/>
        <v>0</v>
      </c>
    </row>
    <row r="8" spans="1:41" x14ac:dyDescent="0.25">
      <c r="A8" s="81">
        <v>3</v>
      </c>
      <c r="B8" s="59">
        <v>10</v>
      </c>
      <c r="C8" s="57">
        <f>'BEP-AN_ASHP'!S$7</f>
        <v>0</v>
      </c>
      <c r="D8" s="57">
        <f>'BEP-AN_GB'!S$7</f>
        <v>0</v>
      </c>
      <c r="E8" s="57">
        <f>'BEP-DH_ASHP'!S$7</f>
        <v>0</v>
      </c>
      <c r="F8" s="57">
        <f>'BEP-DH_GB'!S$7</f>
        <v>0</v>
      </c>
      <c r="G8" s="57">
        <f>'BEP-DH_AN'!S$7</f>
        <v>55</v>
      </c>
      <c r="I8" s="81">
        <v>3</v>
      </c>
      <c r="J8" s="59">
        <v>10</v>
      </c>
      <c r="K8" s="57">
        <f t="shared" si="1"/>
        <v>10</v>
      </c>
      <c r="L8" s="57">
        <f t="shared" si="2"/>
        <v>0</v>
      </c>
      <c r="M8" s="57">
        <f t="shared" si="3"/>
        <v>0</v>
      </c>
      <c r="O8" s="81">
        <v>3</v>
      </c>
      <c r="P8" s="59">
        <v>10</v>
      </c>
      <c r="Q8" s="57">
        <f t="shared" si="4"/>
        <v>10</v>
      </c>
      <c r="R8" s="57">
        <f t="shared" si="5"/>
        <v>0</v>
      </c>
      <c r="S8" s="57">
        <f t="shared" si="6"/>
        <v>0</v>
      </c>
      <c r="U8" s="81">
        <v>3</v>
      </c>
      <c r="V8" s="59">
        <v>10</v>
      </c>
      <c r="W8" s="57">
        <f>'Sens_BEP-AN_ASHP'!T$13</f>
        <v>0</v>
      </c>
      <c r="X8" s="57">
        <f>'Sens_BEP-AN_GB'!T$13</f>
        <v>0</v>
      </c>
      <c r="Y8" s="57">
        <f>'Sens_BEP-DH_ASHP'!T$13</f>
        <v>0</v>
      </c>
      <c r="Z8" s="57">
        <f>'Sens_BEP-DH_GB'!T$13</f>
        <v>0</v>
      </c>
      <c r="AA8" s="57">
        <f>'Sens_BEP-DH_AN'!T$13</f>
        <v>65</v>
      </c>
      <c r="AC8" s="81">
        <v>3</v>
      </c>
      <c r="AD8" s="59">
        <v>10</v>
      </c>
      <c r="AE8" s="57">
        <f t="shared" si="7"/>
        <v>10</v>
      </c>
      <c r="AF8" s="57"/>
      <c r="AG8" s="57">
        <f t="shared" si="8"/>
        <v>0</v>
      </c>
      <c r="AH8" s="71"/>
      <c r="AI8" s="71"/>
      <c r="AK8" s="81">
        <v>3</v>
      </c>
      <c r="AL8" s="59">
        <v>10</v>
      </c>
      <c r="AM8" s="57">
        <f t="shared" si="9"/>
        <v>10</v>
      </c>
      <c r="AN8" s="57"/>
      <c r="AO8" s="57">
        <f t="shared" si="10"/>
        <v>0</v>
      </c>
    </row>
    <row r="9" spans="1:41" x14ac:dyDescent="0.25">
      <c r="A9" s="82"/>
      <c r="B9" s="59">
        <v>25</v>
      </c>
      <c r="C9" s="57">
        <f>'BEP-AN_ASHP'!S$8</f>
        <v>0</v>
      </c>
      <c r="D9" s="57">
        <f>'BEP-AN_GB'!S$8</f>
        <v>0</v>
      </c>
      <c r="E9" s="57">
        <f>'BEP-DH_ASHP'!S$8</f>
        <v>160</v>
      </c>
      <c r="F9" s="57">
        <f>'BEP-DH_GB'!S$8</f>
        <v>0</v>
      </c>
      <c r="G9" s="57">
        <f>'BEP-DH_AN'!S$8</f>
        <v>39</v>
      </c>
      <c r="I9" s="82"/>
      <c r="J9" s="59">
        <v>25</v>
      </c>
      <c r="K9" s="57">
        <f t="shared" si="1"/>
        <v>160</v>
      </c>
      <c r="L9" s="57">
        <f t="shared" si="2"/>
        <v>0</v>
      </c>
      <c r="M9" s="57">
        <f t="shared" si="3"/>
        <v>10</v>
      </c>
      <c r="O9" s="82"/>
      <c r="P9" s="59">
        <v>25</v>
      </c>
      <c r="Q9" s="57">
        <f t="shared" si="4"/>
        <v>10</v>
      </c>
      <c r="R9" s="57">
        <f t="shared" si="5"/>
        <v>0</v>
      </c>
      <c r="S9" s="57">
        <f t="shared" si="6"/>
        <v>0</v>
      </c>
      <c r="U9" s="82"/>
      <c r="V9" s="59">
        <v>25</v>
      </c>
      <c r="W9" s="57">
        <f>'Sens_BEP-AN_ASHP'!T$14</f>
        <v>0</v>
      </c>
      <c r="X9" s="57">
        <f>'Sens_BEP-AN_GB'!T$14</f>
        <v>0</v>
      </c>
      <c r="Y9" s="57">
        <f>'Sens_BEP-DH_ASHP'!T$14</f>
        <v>0</v>
      </c>
      <c r="Z9" s="57">
        <f>'Sens_BEP-DH_GB'!T$14</f>
        <v>0</v>
      </c>
      <c r="AA9" s="57">
        <f>'Sens_BEP-DH_AN'!T$14</f>
        <v>42</v>
      </c>
      <c r="AC9" s="82"/>
      <c r="AD9" s="59">
        <v>25</v>
      </c>
      <c r="AE9" s="57">
        <f t="shared" si="7"/>
        <v>10</v>
      </c>
      <c r="AF9" s="57"/>
      <c r="AG9" s="57">
        <f t="shared" si="8"/>
        <v>0</v>
      </c>
      <c r="AH9" s="71"/>
      <c r="AI9" s="71"/>
      <c r="AK9" s="82"/>
      <c r="AL9" s="59">
        <v>25</v>
      </c>
      <c r="AM9" s="57">
        <f t="shared" si="9"/>
        <v>10</v>
      </c>
      <c r="AN9" s="57"/>
      <c r="AO9" s="57">
        <f t="shared" si="10"/>
        <v>0</v>
      </c>
    </row>
    <row r="10" spans="1:41" x14ac:dyDescent="0.25">
      <c r="A10" s="82"/>
      <c r="B10" s="59">
        <v>35</v>
      </c>
      <c r="C10" s="57">
        <f>'BEP-AN_ASHP'!S$9</f>
        <v>0</v>
      </c>
      <c r="D10" s="57">
        <f>'BEP-AN_GB'!S$9</f>
        <v>0</v>
      </c>
      <c r="E10" s="57">
        <f>'BEP-DH_ASHP'!S$9</f>
        <v>75</v>
      </c>
      <c r="F10" s="57">
        <f>'BEP-DH_GB'!S$9</f>
        <v>0</v>
      </c>
      <c r="G10" s="57">
        <f>'BEP-DH_AN'!S$9</f>
        <v>36</v>
      </c>
      <c r="I10" s="82"/>
      <c r="J10" s="59">
        <v>35</v>
      </c>
      <c r="K10" s="57">
        <f t="shared" si="1"/>
        <v>75</v>
      </c>
      <c r="L10" s="57">
        <f t="shared" si="2"/>
        <v>0</v>
      </c>
      <c r="M10" s="57">
        <f t="shared" si="3"/>
        <v>10</v>
      </c>
      <c r="O10" s="82"/>
      <c r="P10" s="59">
        <v>35</v>
      </c>
      <c r="Q10" s="57">
        <f t="shared" si="4"/>
        <v>10</v>
      </c>
      <c r="R10" s="57">
        <f t="shared" si="5"/>
        <v>0</v>
      </c>
      <c r="S10" s="57">
        <f t="shared" si="6"/>
        <v>0</v>
      </c>
      <c r="U10" s="82"/>
      <c r="V10" s="59">
        <v>35</v>
      </c>
      <c r="W10" s="57">
        <f>'Sens_BEP-AN_ASHP'!T$15</f>
        <v>0</v>
      </c>
      <c r="X10" s="57">
        <f>'Sens_BEP-AN_GB'!T$15</f>
        <v>0</v>
      </c>
      <c r="Y10" s="57">
        <f>'Sens_BEP-DH_ASHP'!T$15</f>
        <v>131</v>
      </c>
      <c r="Z10" s="57">
        <f>'Sens_BEP-DH_GB'!T$15</f>
        <v>131</v>
      </c>
      <c r="AA10" s="57">
        <f>'Sens_BEP-DH_AN'!T$15</f>
        <v>39</v>
      </c>
      <c r="AC10" s="82"/>
      <c r="AD10" s="59">
        <v>35</v>
      </c>
      <c r="AE10" s="57">
        <f t="shared" si="7"/>
        <v>131</v>
      </c>
      <c r="AF10" s="57"/>
      <c r="AG10" s="57">
        <f t="shared" si="8"/>
        <v>10</v>
      </c>
      <c r="AH10" s="71"/>
      <c r="AI10" s="71"/>
      <c r="AK10" s="82"/>
      <c r="AL10" s="59">
        <v>35</v>
      </c>
      <c r="AM10" s="57">
        <f t="shared" si="9"/>
        <v>131</v>
      </c>
      <c r="AN10" s="57"/>
      <c r="AO10" s="57">
        <f t="shared" si="10"/>
        <v>10</v>
      </c>
    </row>
    <row r="11" spans="1:41" x14ac:dyDescent="0.25">
      <c r="A11" s="82"/>
      <c r="B11" s="59">
        <v>50</v>
      </c>
      <c r="C11" s="57">
        <f>'BEP-AN_ASHP'!S$10</f>
        <v>0</v>
      </c>
      <c r="D11" s="57">
        <f>'BEP-AN_GB'!S$10</f>
        <v>0</v>
      </c>
      <c r="E11" s="57">
        <f>'BEP-DH_ASHP'!S$10</f>
        <v>51</v>
      </c>
      <c r="F11" s="57">
        <f>'BEP-DH_GB'!S$10</f>
        <v>265</v>
      </c>
      <c r="G11" s="57">
        <f>'BEP-DH_AN'!S$10</f>
        <v>34</v>
      </c>
      <c r="I11" s="82"/>
      <c r="J11" s="59">
        <v>50</v>
      </c>
      <c r="K11" s="57">
        <f t="shared" si="1"/>
        <v>51</v>
      </c>
      <c r="L11" s="57">
        <f t="shared" si="2"/>
        <v>0</v>
      </c>
      <c r="M11" s="57">
        <f t="shared" si="3"/>
        <v>10</v>
      </c>
      <c r="O11" s="82"/>
      <c r="P11" s="59">
        <v>50</v>
      </c>
      <c r="Q11" s="57">
        <f t="shared" si="4"/>
        <v>265</v>
      </c>
      <c r="R11" s="57">
        <f t="shared" si="5"/>
        <v>0</v>
      </c>
      <c r="S11" s="57">
        <f t="shared" si="6"/>
        <v>10</v>
      </c>
      <c r="U11" s="82"/>
      <c r="V11" s="59">
        <v>50</v>
      </c>
      <c r="W11" s="57">
        <f>'Sens_BEP-AN_ASHP'!T$16</f>
        <v>0</v>
      </c>
      <c r="X11" s="57">
        <f>'Sens_BEP-AN_GB'!T$16</f>
        <v>0</v>
      </c>
      <c r="Y11" s="57">
        <f>'Sens_BEP-DH_ASHP'!T$16</f>
        <v>70</v>
      </c>
      <c r="Z11" s="57">
        <f>'Sens_BEP-DH_GB'!T$16</f>
        <v>70</v>
      </c>
      <c r="AA11" s="57">
        <f>'Sens_BEP-DH_AN'!T$16</f>
        <v>37</v>
      </c>
      <c r="AC11" s="82"/>
      <c r="AD11" s="59">
        <v>50</v>
      </c>
      <c r="AE11" s="57">
        <f t="shared" si="7"/>
        <v>70</v>
      </c>
      <c r="AF11" s="57"/>
      <c r="AG11" s="57">
        <f t="shared" si="8"/>
        <v>10</v>
      </c>
      <c r="AH11" s="71"/>
      <c r="AI11" s="71"/>
      <c r="AK11" s="82"/>
      <c r="AL11" s="59">
        <v>50</v>
      </c>
      <c r="AM11" s="57">
        <f t="shared" si="9"/>
        <v>70</v>
      </c>
      <c r="AN11" s="57"/>
      <c r="AO11" s="57">
        <f t="shared" si="10"/>
        <v>10</v>
      </c>
    </row>
    <row r="12" spans="1:41" x14ac:dyDescent="0.25">
      <c r="A12" s="83"/>
      <c r="B12" s="59">
        <v>75</v>
      </c>
      <c r="C12" s="57">
        <f>'BEP-AN_ASHP'!S$11</f>
        <v>0</v>
      </c>
      <c r="D12" s="57">
        <f>'BEP-AN_GB'!S$11</f>
        <v>0</v>
      </c>
      <c r="E12" s="57">
        <f>'BEP-DH_ASHP'!S$11</f>
        <v>40</v>
      </c>
      <c r="F12" s="57">
        <f>'BEP-DH_GB'!S$11</f>
        <v>246</v>
      </c>
      <c r="G12" s="57">
        <f>'BEP-DH_AN'!S$11</f>
        <v>32</v>
      </c>
      <c r="I12" s="83"/>
      <c r="J12" s="59">
        <v>75</v>
      </c>
      <c r="K12" s="57">
        <f t="shared" si="1"/>
        <v>40</v>
      </c>
      <c r="L12" s="57">
        <f t="shared" si="2"/>
        <v>0</v>
      </c>
      <c r="M12" s="57">
        <f t="shared" si="3"/>
        <v>10</v>
      </c>
      <c r="O12" s="83"/>
      <c r="P12" s="59">
        <v>75</v>
      </c>
      <c r="Q12" s="57">
        <f t="shared" si="4"/>
        <v>246</v>
      </c>
      <c r="R12" s="57">
        <f t="shared" si="5"/>
        <v>0</v>
      </c>
      <c r="S12" s="57">
        <f t="shared" si="6"/>
        <v>10</v>
      </c>
      <c r="U12" s="83"/>
      <c r="V12" s="59">
        <v>75</v>
      </c>
      <c r="W12" s="57">
        <f>'Sens_BEP-AN_ASHP'!T$17</f>
        <v>0</v>
      </c>
      <c r="X12" s="57">
        <f>'Sens_BEP-AN_GB'!T$17</f>
        <v>0</v>
      </c>
      <c r="Y12" s="57">
        <f>'Sens_BEP-DH_ASHP'!T$17</f>
        <v>49</v>
      </c>
      <c r="Z12" s="57">
        <f>'Sens_BEP-DH_GB'!T$17</f>
        <v>49</v>
      </c>
      <c r="AA12" s="57">
        <f>'Sens_BEP-DH_AN'!T$17</f>
        <v>34</v>
      </c>
      <c r="AC12" s="83"/>
      <c r="AD12" s="59">
        <v>75</v>
      </c>
      <c r="AE12" s="57">
        <f t="shared" si="7"/>
        <v>49</v>
      </c>
      <c r="AF12" s="57"/>
      <c r="AG12" s="57">
        <f t="shared" si="8"/>
        <v>10</v>
      </c>
      <c r="AH12" s="71"/>
      <c r="AI12" s="71"/>
      <c r="AK12" s="83"/>
      <c r="AL12" s="59">
        <v>75</v>
      </c>
      <c r="AM12" s="57">
        <f t="shared" si="9"/>
        <v>49</v>
      </c>
      <c r="AN12" s="57"/>
      <c r="AO12" s="57">
        <f t="shared" si="10"/>
        <v>10</v>
      </c>
    </row>
    <row r="13" spans="1:41" x14ac:dyDescent="0.25">
      <c r="A13" s="81">
        <v>5</v>
      </c>
      <c r="B13" s="59">
        <v>10</v>
      </c>
      <c r="C13" s="57">
        <f>'BEP-AN_ASHP'!T$7</f>
        <v>0</v>
      </c>
      <c r="D13" s="57">
        <f>'BEP-AN_GB'!T$7</f>
        <v>0</v>
      </c>
      <c r="E13" s="57">
        <f>'BEP-DH_ASHP'!T$7</f>
        <v>70</v>
      </c>
      <c r="F13" s="57">
        <f>'BEP-DH_GB'!T$7</f>
        <v>0</v>
      </c>
      <c r="G13" s="57">
        <f>'BEP-DH_AN'!T$7</f>
        <v>38</v>
      </c>
      <c r="I13" s="81">
        <v>5</v>
      </c>
      <c r="J13" s="59">
        <v>10</v>
      </c>
      <c r="K13" s="57">
        <f t="shared" si="1"/>
        <v>70</v>
      </c>
      <c r="L13" s="57">
        <f t="shared" si="2"/>
        <v>0</v>
      </c>
      <c r="M13" s="57">
        <f t="shared" si="3"/>
        <v>10</v>
      </c>
      <c r="O13" s="81">
        <v>5</v>
      </c>
      <c r="P13" s="59">
        <v>10</v>
      </c>
      <c r="Q13" s="57">
        <f t="shared" si="4"/>
        <v>10</v>
      </c>
      <c r="R13" s="57">
        <f t="shared" si="5"/>
        <v>0</v>
      </c>
      <c r="S13" s="57">
        <f t="shared" si="6"/>
        <v>0</v>
      </c>
      <c r="U13" s="81">
        <v>5</v>
      </c>
      <c r="V13" s="59">
        <v>10</v>
      </c>
      <c r="W13" s="57">
        <f>'Sens_BEP-AN_ASHP'!U$13</f>
        <v>0</v>
      </c>
      <c r="X13" s="57">
        <f>'Sens_BEP-AN_GB'!U$13</f>
        <v>0</v>
      </c>
      <c r="Y13" s="57">
        <f>'Sens_BEP-DH_ASHP'!U$13</f>
        <v>249</v>
      </c>
      <c r="Z13" s="57">
        <f>'Sens_BEP-DH_GB'!U$13</f>
        <v>249</v>
      </c>
      <c r="AA13" s="57">
        <f>'Sens_BEP-DH_AN'!U$13</f>
        <v>43</v>
      </c>
      <c r="AC13" s="81">
        <v>5</v>
      </c>
      <c r="AD13" s="59">
        <v>10</v>
      </c>
      <c r="AE13" s="57">
        <f t="shared" si="7"/>
        <v>249</v>
      </c>
      <c r="AF13" s="57"/>
      <c r="AG13" s="57">
        <f t="shared" si="8"/>
        <v>10</v>
      </c>
      <c r="AH13" s="71"/>
      <c r="AI13" s="71"/>
      <c r="AK13" s="81">
        <v>5</v>
      </c>
      <c r="AL13" s="59">
        <v>10</v>
      </c>
      <c r="AM13" s="57">
        <f t="shared" si="9"/>
        <v>249</v>
      </c>
      <c r="AN13" s="57"/>
      <c r="AO13" s="57">
        <f t="shared" si="10"/>
        <v>10</v>
      </c>
    </row>
    <row r="14" spans="1:41" x14ac:dyDescent="0.25">
      <c r="A14" s="82"/>
      <c r="B14" s="59">
        <v>25</v>
      </c>
      <c r="C14" s="57">
        <f>'BEP-AN_ASHP'!T$8</f>
        <v>4</v>
      </c>
      <c r="D14" s="57">
        <f>'BEP-AN_GB'!T$8</f>
        <v>0</v>
      </c>
      <c r="E14" s="57">
        <f>'BEP-DH_ASHP'!T$8</f>
        <v>25</v>
      </c>
      <c r="F14" s="57">
        <f>'BEP-DH_GB'!T$8</f>
        <v>201</v>
      </c>
      <c r="G14" s="57">
        <f>'BEP-DH_AN'!T$8</f>
        <v>29</v>
      </c>
      <c r="I14" s="82"/>
      <c r="J14" s="59">
        <v>25</v>
      </c>
      <c r="K14" s="57">
        <f t="shared" si="1"/>
        <v>0</v>
      </c>
      <c r="L14" s="57">
        <f t="shared" si="2"/>
        <v>29</v>
      </c>
      <c r="M14" s="57">
        <f t="shared" si="3"/>
        <v>10</v>
      </c>
      <c r="O14" s="82"/>
      <c r="P14" s="59">
        <v>25</v>
      </c>
      <c r="Q14" s="57">
        <f t="shared" si="4"/>
        <v>201</v>
      </c>
      <c r="R14" s="57">
        <f t="shared" si="5"/>
        <v>0</v>
      </c>
      <c r="S14" s="57">
        <f t="shared" si="6"/>
        <v>10</v>
      </c>
      <c r="U14" s="82"/>
      <c r="V14" s="59">
        <v>25</v>
      </c>
      <c r="W14" s="57">
        <f>'Sens_BEP-AN_ASHP'!U$14</f>
        <v>7</v>
      </c>
      <c r="X14" s="57">
        <f>'Sens_BEP-AN_GB'!U$14</f>
        <v>0</v>
      </c>
      <c r="Y14" s="57">
        <f>'Sens_BEP-DH_ASHP'!U$14</f>
        <v>31</v>
      </c>
      <c r="Z14" s="57">
        <f>'Sens_BEP-DH_GB'!U$14</f>
        <v>31</v>
      </c>
      <c r="AA14" s="57">
        <f>'Sens_BEP-DH_AN'!U$14</f>
        <v>32</v>
      </c>
      <c r="AC14" s="82"/>
      <c r="AD14" s="59">
        <v>25</v>
      </c>
      <c r="AE14" s="57">
        <f t="shared" si="7"/>
        <v>7</v>
      </c>
      <c r="AF14" s="57">
        <f t="shared" ref="AF14:AF42" si="11">IF(W14=0,0,IF(W14=4,AA14,AA14-W14))</f>
        <v>25</v>
      </c>
      <c r="AG14" s="57">
        <f t="shared" si="8"/>
        <v>10</v>
      </c>
      <c r="AH14" s="71"/>
      <c r="AI14" s="71"/>
      <c r="AK14" s="82"/>
      <c r="AL14" s="59">
        <v>25</v>
      </c>
      <c r="AM14" s="57">
        <f t="shared" si="9"/>
        <v>31</v>
      </c>
      <c r="AN14" s="57"/>
      <c r="AO14" s="57">
        <f t="shared" si="10"/>
        <v>10</v>
      </c>
    </row>
    <row r="15" spans="1:41" x14ac:dyDescent="0.25">
      <c r="A15" s="82"/>
      <c r="B15" s="59">
        <v>35</v>
      </c>
      <c r="C15" s="57">
        <f>'BEP-AN_ASHP'!T$9</f>
        <v>4</v>
      </c>
      <c r="D15" s="57">
        <f>'BEP-AN_GB'!T$9</f>
        <v>0</v>
      </c>
      <c r="E15" s="57">
        <f>'BEP-DH_ASHP'!T$9</f>
        <v>21</v>
      </c>
      <c r="F15" s="57">
        <f>'BEP-DH_GB'!T$9</f>
        <v>82</v>
      </c>
      <c r="G15" s="57">
        <f>'BEP-DH_AN'!T$9</f>
        <v>28</v>
      </c>
      <c r="I15" s="82"/>
      <c r="J15" s="59">
        <v>35</v>
      </c>
      <c r="K15" s="57">
        <f t="shared" si="1"/>
        <v>0</v>
      </c>
      <c r="L15" s="57">
        <f t="shared" si="2"/>
        <v>28</v>
      </c>
      <c r="M15" s="57">
        <f t="shared" si="3"/>
        <v>10</v>
      </c>
      <c r="O15" s="82"/>
      <c r="P15" s="59">
        <v>35</v>
      </c>
      <c r="Q15" s="57">
        <f t="shared" si="4"/>
        <v>82</v>
      </c>
      <c r="R15" s="57">
        <f t="shared" si="5"/>
        <v>0</v>
      </c>
      <c r="S15" s="57">
        <f t="shared" si="6"/>
        <v>10</v>
      </c>
      <c r="U15" s="82"/>
      <c r="V15" s="59">
        <v>35</v>
      </c>
      <c r="W15" s="57">
        <f>'Sens_BEP-AN_ASHP'!U$15</f>
        <v>4</v>
      </c>
      <c r="X15" s="57">
        <f>'Sens_BEP-AN_GB'!U$15</f>
        <v>0</v>
      </c>
      <c r="Y15" s="57">
        <f>'Sens_BEP-DH_ASHP'!U$15</f>
        <v>25</v>
      </c>
      <c r="Z15" s="57">
        <f>'Sens_BEP-DH_GB'!U$15</f>
        <v>25</v>
      </c>
      <c r="AA15" s="57">
        <f>'Sens_BEP-DH_AN'!U$15</f>
        <v>30</v>
      </c>
      <c r="AC15" s="82"/>
      <c r="AD15" s="59">
        <v>35</v>
      </c>
      <c r="AE15" s="57"/>
      <c r="AF15" s="57">
        <f t="shared" si="11"/>
        <v>30</v>
      </c>
      <c r="AG15" s="57">
        <f t="shared" si="8"/>
        <v>10</v>
      </c>
      <c r="AH15" s="71"/>
      <c r="AI15" s="71"/>
      <c r="AK15" s="82"/>
      <c r="AL15" s="59">
        <v>35</v>
      </c>
      <c r="AM15" s="57">
        <f t="shared" si="9"/>
        <v>25</v>
      </c>
      <c r="AN15" s="57"/>
      <c r="AO15" s="57">
        <f t="shared" si="10"/>
        <v>10</v>
      </c>
    </row>
    <row r="16" spans="1:41" x14ac:dyDescent="0.25">
      <c r="A16" s="82"/>
      <c r="B16" s="59">
        <v>50</v>
      </c>
      <c r="C16" s="57">
        <f>'BEP-AN_ASHP'!T$10</f>
        <v>4</v>
      </c>
      <c r="D16" s="57">
        <f>'BEP-AN_GB'!T$10</f>
        <v>0</v>
      </c>
      <c r="E16" s="57">
        <f>'BEP-DH_ASHP'!T$10</f>
        <v>19</v>
      </c>
      <c r="F16" s="57">
        <f>'BEP-DH_GB'!T$10</f>
        <v>54</v>
      </c>
      <c r="G16" s="57">
        <f>'BEP-DH_AN'!T$10</f>
        <v>27</v>
      </c>
      <c r="I16" s="82"/>
      <c r="J16" s="59">
        <v>50</v>
      </c>
      <c r="K16" s="57">
        <f t="shared" si="1"/>
        <v>0</v>
      </c>
      <c r="L16" s="57">
        <f t="shared" si="2"/>
        <v>27</v>
      </c>
      <c r="M16" s="57">
        <f t="shared" si="3"/>
        <v>10</v>
      </c>
      <c r="O16" s="82"/>
      <c r="P16" s="59">
        <v>50</v>
      </c>
      <c r="Q16" s="57">
        <f t="shared" si="4"/>
        <v>54</v>
      </c>
      <c r="R16" s="57">
        <f t="shared" si="5"/>
        <v>0</v>
      </c>
      <c r="S16" s="57">
        <f t="shared" si="6"/>
        <v>10</v>
      </c>
      <c r="U16" s="82"/>
      <c r="V16" s="59">
        <v>50</v>
      </c>
      <c r="W16" s="57">
        <f>'Sens_BEP-AN_ASHP'!U$16</f>
        <v>4</v>
      </c>
      <c r="X16" s="57">
        <f>'Sens_BEP-AN_GB'!U$16</f>
        <v>0</v>
      </c>
      <c r="Y16" s="57">
        <f>'Sens_BEP-DH_ASHP'!U$16</f>
        <v>22</v>
      </c>
      <c r="Z16" s="57">
        <f>'Sens_BEP-DH_GB'!U$16</f>
        <v>22</v>
      </c>
      <c r="AA16" s="57">
        <f>'Sens_BEP-DH_AN'!U$16</f>
        <v>29</v>
      </c>
      <c r="AC16" s="82"/>
      <c r="AD16" s="59">
        <v>50</v>
      </c>
      <c r="AE16" s="57"/>
      <c r="AF16" s="57">
        <f t="shared" si="11"/>
        <v>29</v>
      </c>
      <c r="AG16" s="57">
        <f t="shared" si="8"/>
        <v>10</v>
      </c>
      <c r="AH16" s="71"/>
      <c r="AI16" s="71"/>
      <c r="AK16" s="82"/>
      <c r="AL16" s="59">
        <v>50</v>
      </c>
      <c r="AM16" s="57">
        <f t="shared" si="9"/>
        <v>22</v>
      </c>
      <c r="AN16" s="57"/>
      <c r="AO16" s="57">
        <f t="shared" si="10"/>
        <v>10</v>
      </c>
    </row>
    <row r="17" spans="1:41" x14ac:dyDescent="0.25">
      <c r="A17" s="83"/>
      <c r="B17" s="59">
        <v>75</v>
      </c>
      <c r="C17" s="57">
        <f>'BEP-AN_ASHP'!T$11</f>
        <v>4</v>
      </c>
      <c r="D17" s="57">
        <f>'BEP-AN_GB'!T$11</f>
        <v>0</v>
      </c>
      <c r="E17" s="57">
        <f>'BEP-DH_ASHP'!T$11</f>
        <v>17</v>
      </c>
      <c r="F17" s="57">
        <f>'BEP-DH_GB'!T$11</f>
        <v>41</v>
      </c>
      <c r="G17" s="57">
        <f>'BEP-DH_AN'!T$11</f>
        <v>26</v>
      </c>
      <c r="I17" s="83"/>
      <c r="J17" s="59">
        <v>75</v>
      </c>
      <c r="K17" s="57">
        <f t="shared" si="1"/>
        <v>0</v>
      </c>
      <c r="L17" s="57">
        <f t="shared" si="2"/>
        <v>26</v>
      </c>
      <c r="M17" s="57">
        <f t="shared" si="3"/>
        <v>10</v>
      </c>
      <c r="O17" s="83"/>
      <c r="P17" s="59">
        <v>75</v>
      </c>
      <c r="Q17" s="57">
        <f t="shared" si="4"/>
        <v>41</v>
      </c>
      <c r="R17" s="57">
        <f t="shared" si="5"/>
        <v>0</v>
      </c>
      <c r="S17" s="57">
        <f t="shared" si="6"/>
        <v>10</v>
      </c>
      <c r="U17" s="83"/>
      <c r="V17" s="59">
        <v>75</v>
      </c>
      <c r="W17" s="57">
        <f>'Sens_BEP-AN_ASHP'!U$17</f>
        <v>4</v>
      </c>
      <c r="X17" s="57">
        <f>'Sens_BEP-AN_GB'!U$17</f>
        <v>0</v>
      </c>
      <c r="Y17" s="57">
        <f>'Sens_BEP-DH_ASHP'!U$17</f>
        <v>19</v>
      </c>
      <c r="Z17" s="57">
        <f>'Sens_BEP-DH_GB'!U$17</f>
        <v>19</v>
      </c>
      <c r="AA17" s="57">
        <f>'Sens_BEP-DH_AN'!U$17</f>
        <v>27</v>
      </c>
      <c r="AC17" s="83"/>
      <c r="AD17" s="59">
        <v>75</v>
      </c>
      <c r="AE17" s="57"/>
      <c r="AF17" s="57">
        <f t="shared" si="11"/>
        <v>27</v>
      </c>
      <c r="AG17" s="57">
        <f t="shared" si="8"/>
        <v>10</v>
      </c>
      <c r="AH17" s="71"/>
      <c r="AI17" s="71"/>
      <c r="AK17" s="83"/>
      <c r="AL17" s="59">
        <v>75</v>
      </c>
      <c r="AM17" s="57">
        <f t="shared" si="9"/>
        <v>19</v>
      </c>
      <c r="AN17" s="57"/>
      <c r="AO17" s="57">
        <f t="shared" si="10"/>
        <v>10</v>
      </c>
    </row>
    <row r="18" spans="1:41" x14ac:dyDescent="0.25">
      <c r="A18" s="81">
        <v>8</v>
      </c>
      <c r="B18" s="59">
        <v>10</v>
      </c>
      <c r="C18" s="57">
        <f>'BEP-AN_ASHP'!U$7</f>
        <v>4</v>
      </c>
      <c r="D18" s="57">
        <f>'BEP-AN_GB'!U$7</f>
        <v>0</v>
      </c>
      <c r="E18" s="57">
        <f>'BEP-DH_ASHP'!U$7</f>
        <v>16</v>
      </c>
      <c r="F18" s="57">
        <f>'BEP-DH_GB'!U$7</f>
        <v>113</v>
      </c>
      <c r="G18" s="57">
        <f>'BEP-DH_AN'!U$7</f>
        <v>26</v>
      </c>
      <c r="I18" s="81">
        <v>8</v>
      </c>
      <c r="J18" s="59">
        <v>10</v>
      </c>
      <c r="K18" s="57">
        <f t="shared" si="1"/>
        <v>0</v>
      </c>
      <c r="L18" s="57">
        <f t="shared" si="2"/>
        <v>26</v>
      </c>
      <c r="M18" s="57">
        <f t="shared" si="3"/>
        <v>10</v>
      </c>
      <c r="O18" s="81">
        <v>8</v>
      </c>
      <c r="P18" s="59">
        <v>10</v>
      </c>
      <c r="Q18" s="57">
        <f t="shared" si="4"/>
        <v>113</v>
      </c>
      <c r="R18" s="57">
        <f t="shared" si="5"/>
        <v>0</v>
      </c>
      <c r="S18" s="57">
        <f t="shared" si="6"/>
        <v>10</v>
      </c>
      <c r="U18" s="81">
        <v>8</v>
      </c>
      <c r="V18" s="59">
        <v>10</v>
      </c>
      <c r="W18" s="57">
        <f>'Sens_BEP-AN_ASHP'!V$13</f>
        <v>4</v>
      </c>
      <c r="X18" s="57">
        <f>'Sens_BEP-AN_GB'!V$13</f>
        <v>0</v>
      </c>
      <c r="Y18" s="57">
        <f>'Sens_BEP-DH_ASHP'!V$13</f>
        <v>19</v>
      </c>
      <c r="Z18" s="57">
        <f>'Sens_BEP-DH_GB'!V$13</f>
        <v>19</v>
      </c>
      <c r="AA18" s="57">
        <f>'Sens_BEP-DH_AN'!V$13</f>
        <v>29</v>
      </c>
      <c r="AC18" s="81">
        <v>8</v>
      </c>
      <c r="AD18" s="59">
        <v>10</v>
      </c>
      <c r="AE18" s="57"/>
      <c r="AF18" s="57">
        <f t="shared" si="11"/>
        <v>29</v>
      </c>
      <c r="AG18" s="57">
        <f t="shared" si="8"/>
        <v>10</v>
      </c>
      <c r="AH18" s="71"/>
      <c r="AI18" s="71"/>
      <c r="AK18" s="81">
        <v>8</v>
      </c>
      <c r="AL18" s="59">
        <v>10</v>
      </c>
      <c r="AM18" s="57">
        <f t="shared" si="9"/>
        <v>19</v>
      </c>
      <c r="AN18" s="57"/>
      <c r="AO18" s="57">
        <f t="shared" si="10"/>
        <v>10</v>
      </c>
    </row>
    <row r="19" spans="1:41" x14ac:dyDescent="0.25">
      <c r="A19" s="82"/>
      <c r="B19" s="59">
        <v>25</v>
      </c>
      <c r="C19" s="57">
        <f>'BEP-AN_ASHP'!U$8</f>
        <v>4</v>
      </c>
      <c r="D19" s="57">
        <f>'BEP-AN_GB'!U$8</f>
        <v>0</v>
      </c>
      <c r="E19" s="57">
        <f>'BEP-DH_ASHP'!U$8</f>
        <v>11</v>
      </c>
      <c r="F19" s="57">
        <f>'BEP-DH_GB'!U$8</f>
        <v>29</v>
      </c>
      <c r="G19" s="57">
        <f>'BEP-DH_AN'!U$8</f>
        <v>22</v>
      </c>
      <c r="I19" s="82"/>
      <c r="J19" s="59">
        <v>25</v>
      </c>
      <c r="K19" s="57">
        <f t="shared" si="1"/>
        <v>0</v>
      </c>
      <c r="L19" s="57">
        <f t="shared" si="2"/>
        <v>22</v>
      </c>
      <c r="M19" s="57">
        <f t="shared" si="3"/>
        <v>10</v>
      </c>
      <c r="O19" s="82"/>
      <c r="P19" s="59">
        <v>25</v>
      </c>
      <c r="Q19" s="57">
        <f t="shared" si="4"/>
        <v>29</v>
      </c>
      <c r="R19" s="57">
        <f t="shared" si="5"/>
        <v>0</v>
      </c>
      <c r="S19" s="57">
        <f t="shared" si="6"/>
        <v>10</v>
      </c>
      <c r="U19" s="82"/>
      <c r="V19" s="59">
        <v>25</v>
      </c>
      <c r="W19" s="57">
        <f>'Sens_BEP-AN_ASHP'!V$14</f>
        <v>4</v>
      </c>
      <c r="X19" s="57">
        <f>'Sens_BEP-AN_GB'!V$14</f>
        <v>0</v>
      </c>
      <c r="Y19" s="57">
        <f>'Sens_BEP-DH_ASHP'!V$14</f>
        <v>13</v>
      </c>
      <c r="Z19" s="57">
        <f>'Sens_BEP-DH_GB'!V$14</f>
        <v>13</v>
      </c>
      <c r="AA19" s="57">
        <f>'Sens_BEP-DH_AN'!V$14</f>
        <v>24</v>
      </c>
      <c r="AC19" s="82"/>
      <c r="AD19" s="59">
        <v>25</v>
      </c>
      <c r="AE19" s="57"/>
      <c r="AF19" s="57">
        <f t="shared" si="11"/>
        <v>24</v>
      </c>
      <c r="AG19" s="57">
        <f t="shared" si="8"/>
        <v>10</v>
      </c>
      <c r="AH19" s="71"/>
      <c r="AI19" s="71"/>
      <c r="AK19" s="82"/>
      <c r="AL19" s="59">
        <v>25</v>
      </c>
      <c r="AM19" s="57">
        <f t="shared" si="9"/>
        <v>13</v>
      </c>
      <c r="AN19" s="57"/>
      <c r="AO19" s="57">
        <f t="shared" si="10"/>
        <v>10</v>
      </c>
    </row>
    <row r="20" spans="1:41" x14ac:dyDescent="0.25">
      <c r="A20" s="82"/>
      <c r="B20" s="59">
        <v>35</v>
      </c>
      <c r="C20" s="57">
        <f>'BEP-AN_ASHP'!U$9</f>
        <v>4</v>
      </c>
      <c r="D20" s="57">
        <f>'BEP-AN_GB'!U$9</f>
        <v>0</v>
      </c>
      <c r="E20" s="57">
        <f>'BEP-DH_ASHP'!U$9</f>
        <v>11</v>
      </c>
      <c r="F20" s="57">
        <f>'BEP-DH_GB'!U$9</f>
        <v>24</v>
      </c>
      <c r="G20" s="57">
        <f>'BEP-DH_AN'!U$9</f>
        <v>21</v>
      </c>
      <c r="I20" s="82"/>
      <c r="J20" s="59">
        <v>35</v>
      </c>
      <c r="K20" s="57">
        <f t="shared" si="1"/>
        <v>0</v>
      </c>
      <c r="L20" s="57">
        <f t="shared" si="2"/>
        <v>21</v>
      </c>
      <c r="M20" s="57">
        <f t="shared" si="3"/>
        <v>10</v>
      </c>
      <c r="O20" s="82"/>
      <c r="P20" s="59">
        <v>35</v>
      </c>
      <c r="Q20" s="57">
        <f t="shared" si="4"/>
        <v>24</v>
      </c>
      <c r="R20" s="57">
        <f t="shared" si="5"/>
        <v>0</v>
      </c>
      <c r="S20" s="57">
        <f t="shared" si="6"/>
        <v>10</v>
      </c>
      <c r="U20" s="82"/>
      <c r="V20" s="59">
        <v>35</v>
      </c>
      <c r="W20" s="57">
        <f>'Sens_BEP-AN_ASHP'!V$15</f>
        <v>4</v>
      </c>
      <c r="X20" s="57">
        <f>'Sens_BEP-AN_GB'!V$15</f>
        <v>0</v>
      </c>
      <c r="Y20" s="57">
        <f>'Sens_BEP-DH_ASHP'!V$15</f>
        <v>12</v>
      </c>
      <c r="Z20" s="57">
        <f>'Sens_BEP-DH_GB'!V$15</f>
        <v>12</v>
      </c>
      <c r="AA20" s="57">
        <f>'Sens_BEP-DH_AN'!V$15</f>
        <v>23</v>
      </c>
      <c r="AC20" s="82"/>
      <c r="AD20" s="59">
        <v>35</v>
      </c>
      <c r="AE20" s="57"/>
      <c r="AF20" s="57">
        <f t="shared" si="11"/>
        <v>23</v>
      </c>
      <c r="AG20" s="57">
        <f t="shared" si="8"/>
        <v>10</v>
      </c>
      <c r="AH20" s="71"/>
      <c r="AI20" s="71"/>
      <c r="AK20" s="82"/>
      <c r="AL20" s="59">
        <v>35</v>
      </c>
      <c r="AM20" s="57">
        <f t="shared" si="9"/>
        <v>12</v>
      </c>
      <c r="AN20" s="57"/>
      <c r="AO20" s="57">
        <f t="shared" si="10"/>
        <v>10</v>
      </c>
    </row>
    <row r="21" spans="1:41" x14ac:dyDescent="0.25">
      <c r="A21" s="82"/>
      <c r="B21" s="59">
        <v>50</v>
      </c>
      <c r="C21" s="57">
        <f>'BEP-AN_ASHP'!U$10</f>
        <v>4</v>
      </c>
      <c r="D21" s="57">
        <f>'BEP-AN_GB'!U$10</f>
        <v>0</v>
      </c>
      <c r="E21" s="57">
        <f>'BEP-DH_ASHP'!U$10</f>
        <v>10</v>
      </c>
      <c r="F21" s="57">
        <f>'BEP-DH_GB'!U$10</f>
        <v>21</v>
      </c>
      <c r="G21" s="57">
        <f>'BEP-DH_AN'!U$10</f>
        <v>20</v>
      </c>
      <c r="I21" s="82"/>
      <c r="J21" s="59">
        <v>50</v>
      </c>
      <c r="K21" s="57">
        <f t="shared" si="1"/>
        <v>0</v>
      </c>
      <c r="L21" s="57">
        <f t="shared" si="2"/>
        <v>20</v>
      </c>
      <c r="M21" s="57">
        <f t="shared" si="3"/>
        <v>10</v>
      </c>
      <c r="O21" s="82"/>
      <c r="P21" s="59">
        <v>50</v>
      </c>
      <c r="Q21" s="57">
        <f t="shared" si="4"/>
        <v>21</v>
      </c>
      <c r="R21" s="57">
        <f t="shared" si="5"/>
        <v>0</v>
      </c>
      <c r="S21" s="57">
        <f t="shared" si="6"/>
        <v>10</v>
      </c>
      <c r="U21" s="82"/>
      <c r="V21" s="59">
        <v>50</v>
      </c>
      <c r="W21" s="57">
        <f>'Sens_BEP-AN_ASHP'!V$16</f>
        <v>4</v>
      </c>
      <c r="X21" s="57">
        <f>'Sens_BEP-AN_GB'!V$16</f>
        <v>0</v>
      </c>
      <c r="Y21" s="57">
        <f>'Sens_BEP-DH_ASHP'!V$16</f>
        <v>11</v>
      </c>
      <c r="Z21" s="57">
        <f>'Sens_BEP-DH_GB'!V$16</f>
        <v>11</v>
      </c>
      <c r="AA21" s="57">
        <f>'Sens_BEP-DH_AN'!V$16</f>
        <v>22</v>
      </c>
      <c r="AC21" s="82"/>
      <c r="AD21" s="59">
        <v>50</v>
      </c>
      <c r="AE21" s="57"/>
      <c r="AF21" s="57">
        <f t="shared" si="11"/>
        <v>22</v>
      </c>
      <c r="AG21" s="57">
        <f t="shared" si="8"/>
        <v>10</v>
      </c>
      <c r="AH21" s="71"/>
      <c r="AI21" s="71"/>
      <c r="AK21" s="82"/>
      <c r="AL21" s="59">
        <v>50</v>
      </c>
      <c r="AM21" s="57">
        <f t="shared" si="9"/>
        <v>11</v>
      </c>
      <c r="AN21" s="57"/>
      <c r="AO21" s="57">
        <f t="shared" si="10"/>
        <v>10</v>
      </c>
    </row>
    <row r="22" spans="1:41" x14ac:dyDescent="0.25">
      <c r="A22" s="83"/>
      <c r="B22" s="59">
        <v>75</v>
      </c>
      <c r="C22" s="57">
        <f>'BEP-AN_ASHP'!U$11</f>
        <v>4</v>
      </c>
      <c r="D22" s="57">
        <f>'BEP-AN_GB'!U$11</f>
        <v>4</v>
      </c>
      <c r="E22" s="57">
        <f>'BEP-DH_ASHP'!U$11</f>
        <v>9</v>
      </c>
      <c r="F22" s="57">
        <f>'BEP-DH_GB'!U$11</f>
        <v>19</v>
      </c>
      <c r="G22" s="57">
        <f>'BEP-DH_AN'!U$11</f>
        <v>20</v>
      </c>
      <c r="I22" s="83"/>
      <c r="J22" s="59">
        <v>75</v>
      </c>
      <c r="K22" s="57">
        <f t="shared" si="1"/>
        <v>0</v>
      </c>
      <c r="L22" s="57">
        <f t="shared" si="2"/>
        <v>20</v>
      </c>
      <c r="M22" s="57">
        <f t="shared" si="3"/>
        <v>10</v>
      </c>
      <c r="O22" s="83"/>
      <c r="P22" s="59">
        <v>75</v>
      </c>
      <c r="Q22" s="57">
        <f t="shared" si="4"/>
        <v>0</v>
      </c>
      <c r="R22" s="57">
        <f t="shared" si="5"/>
        <v>20</v>
      </c>
      <c r="S22" s="57">
        <f t="shared" si="6"/>
        <v>10</v>
      </c>
      <c r="U22" s="83"/>
      <c r="V22" s="59">
        <v>75</v>
      </c>
      <c r="W22" s="57">
        <f>'Sens_BEP-AN_ASHP'!V$17</f>
        <v>4</v>
      </c>
      <c r="X22" s="57">
        <f>'Sens_BEP-AN_GB'!V$17</f>
        <v>0</v>
      </c>
      <c r="Y22" s="57">
        <f>'Sens_BEP-DH_ASHP'!V$17</f>
        <v>10</v>
      </c>
      <c r="Z22" s="57">
        <f>'Sens_BEP-DH_GB'!V$17</f>
        <v>10</v>
      </c>
      <c r="AA22" s="57">
        <f>'Sens_BEP-DH_AN'!V$17</f>
        <v>21</v>
      </c>
      <c r="AC22" s="83"/>
      <c r="AD22" s="59">
        <v>75</v>
      </c>
      <c r="AE22" s="57"/>
      <c r="AF22" s="57">
        <f t="shared" si="11"/>
        <v>21</v>
      </c>
      <c r="AG22" s="57">
        <f t="shared" si="8"/>
        <v>10</v>
      </c>
      <c r="AH22" s="71"/>
      <c r="AI22" s="71"/>
      <c r="AK22" s="83"/>
      <c r="AL22" s="59">
        <v>75</v>
      </c>
      <c r="AM22" s="57">
        <f t="shared" si="9"/>
        <v>10</v>
      </c>
      <c r="AN22" s="57"/>
      <c r="AO22" s="57">
        <f t="shared" si="10"/>
        <v>10</v>
      </c>
    </row>
    <row r="23" spans="1:41" x14ac:dyDescent="0.25">
      <c r="A23" s="81">
        <v>10</v>
      </c>
      <c r="B23" s="59">
        <v>10</v>
      </c>
      <c r="C23" s="57">
        <f>'BEP-AN_ASHP'!V$7</f>
        <v>4</v>
      </c>
      <c r="D23" s="57">
        <f>'BEP-AN_GB'!V$7</f>
        <v>4</v>
      </c>
      <c r="E23" s="57">
        <f>'BEP-DH_ASHP'!V$7</f>
        <v>10</v>
      </c>
      <c r="F23" s="57">
        <f>'BEP-DH_GB'!V$7</f>
        <v>34</v>
      </c>
      <c r="G23" s="57">
        <f>'BEP-DH_AN'!V$7</f>
        <v>21</v>
      </c>
      <c r="I23" s="81">
        <v>10</v>
      </c>
      <c r="J23" s="59">
        <v>10</v>
      </c>
      <c r="K23" s="57">
        <f t="shared" si="1"/>
        <v>0</v>
      </c>
      <c r="L23" s="57">
        <f t="shared" si="2"/>
        <v>21</v>
      </c>
      <c r="M23" s="57">
        <f t="shared" si="3"/>
        <v>10</v>
      </c>
      <c r="O23" s="81">
        <v>10</v>
      </c>
      <c r="P23" s="59">
        <v>10</v>
      </c>
      <c r="Q23" s="57">
        <f t="shared" si="4"/>
        <v>0</v>
      </c>
      <c r="R23" s="57">
        <f t="shared" si="5"/>
        <v>21</v>
      </c>
      <c r="S23" s="57">
        <f t="shared" si="6"/>
        <v>10</v>
      </c>
      <c r="U23" s="81">
        <v>10</v>
      </c>
      <c r="V23" s="59">
        <v>10</v>
      </c>
      <c r="W23" s="57">
        <f>'Sens_BEP-AN_ASHP'!W$13</f>
        <v>4</v>
      </c>
      <c r="X23" s="57">
        <f>'Sens_BEP-AN_GB'!W$13</f>
        <v>0</v>
      </c>
      <c r="Y23" s="57">
        <f>'Sens_BEP-DH_ASHP'!W$13</f>
        <v>12</v>
      </c>
      <c r="Z23" s="57">
        <f>'Sens_BEP-DH_GB'!W$13</f>
        <v>12</v>
      </c>
      <c r="AA23" s="57">
        <f>'Sens_BEP-DH_AN'!W$13</f>
        <v>24</v>
      </c>
      <c r="AC23" s="81">
        <v>10</v>
      </c>
      <c r="AD23" s="59">
        <v>10</v>
      </c>
      <c r="AE23" s="57"/>
      <c r="AF23" s="57">
        <f t="shared" si="11"/>
        <v>24</v>
      </c>
      <c r="AG23" s="57">
        <f t="shared" si="8"/>
        <v>10</v>
      </c>
      <c r="AH23" s="71"/>
      <c r="AI23" s="71"/>
      <c r="AK23" s="81">
        <v>10</v>
      </c>
      <c r="AL23" s="59">
        <v>10</v>
      </c>
      <c r="AM23" s="57">
        <f t="shared" si="9"/>
        <v>12</v>
      </c>
      <c r="AN23" s="57"/>
      <c r="AO23" s="57">
        <f t="shared" si="10"/>
        <v>10</v>
      </c>
    </row>
    <row r="24" spans="1:41" x14ac:dyDescent="0.25">
      <c r="A24" s="82"/>
      <c r="B24" s="59">
        <v>25</v>
      </c>
      <c r="C24" s="57">
        <f>'BEP-AN_ASHP'!V$8</f>
        <v>4</v>
      </c>
      <c r="D24" s="57">
        <f>'BEP-AN_GB'!V$8</f>
        <v>4</v>
      </c>
      <c r="E24" s="57">
        <f>'BEP-DH_ASHP'!V$8</f>
        <v>8</v>
      </c>
      <c r="F24" s="57">
        <f>'BEP-DH_GB'!V$8</f>
        <v>18</v>
      </c>
      <c r="G24" s="57">
        <f>'BEP-DH_AN'!V$8</f>
        <v>19</v>
      </c>
      <c r="I24" s="82"/>
      <c r="J24" s="59">
        <v>25</v>
      </c>
      <c r="K24" s="57">
        <f t="shared" si="1"/>
        <v>0</v>
      </c>
      <c r="L24" s="57">
        <f t="shared" si="2"/>
        <v>19</v>
      </c>
      <c r="M24" s="57">
        <f t="shared" si="3"/>
        <v>10</v>
      </c>
      <c r="O24" s="82"/>
      <c r="P24" s="59">
        <v>25</v>
      </c>
      <c r="Q24" s="57">
        <f t="shared" si="4"/>
        <v>0</v>
      </c>
      <c r="R24" s="57">
        <f t="shared" si="5"/>
        <v>19</v>
      </c>
      <c r="S24" s="57">
        <f t="shared" si="6"/>
        <v>10</v>
      </c>
      <c r="U24" s="82"/>
      <c r="V24" s="59">
        <v>25</v>
      </c>
      <c r="W24" s="57">
        <f>'Sens_BEP-AN_ASHP'!W$14</f>
        <v>4</v>
      </c>
      <c r="X24" s="57">
        <f>'Sens_BEP-AN_GB'!W$14</f>
        <v>0</v>
      </c>
      <c r="Y24" s="57">
        <f>'Sens_BEP-DH_ASHP'!W$14</f>
        <v>9</v>
      </c>
      <c r="Z24" s="57">
        <f>'Sens_BEP-DH_GB'!W$14</f>
        <v>9</v>
      </c>
      <c r="AA24" s="57">
        <f>'Sens_BEP-DH_AN'!W$14</f>
        <v>20</v>
      </c>
      <c r="AC24" s="82"/>
      <c r="AD24" s="59">
        <v>25</v>
      </c>
      <c r="AE24" s="57"/>
      <c r="AF24" s="57">
        <f t="shared" si="11"/>
        <v>20</v>
      </c>
      <c r="AG24" s="57">
        <f t="shared" si="8"/>
        <v>10</v>
      </c>
      <c r="AH24" s="71"/>
      <c r="AI24" s="71"/>
      <c r="AK24" s="82"/>
      <c r="AL24" s="59">
        <v>25</v>
      </c>
      <c r="AM24" s="57">
        <f t="shared" si="9"/>
        <v>9</v>
      </c>
      <c r="AN24" s="57"/>
      <c r="AO24" s="57">
        <f t="shared" si="10"/>
        <v>10</v>
      </c>
    </row>
    <row r="25" spans="1:41" x14ac:dyDescent="0.25">
      <c r="A25" s="82"/>
      <c r="B25" s="59">
        <v>35</v>
      </c>
      <c r="C25" s="57">
        <f>'BEP-AN_ASHP'!V$9</f>
        <v>4</v>
      </c>
      <c r="D25" s="57">
        <f>'BEP-AN_GB'!V$9</f>
        <v>4</v>
      </c>
      <c r="E25" s="57">
        <f>'BEP-DH_ASHP'!V$9</f>
        <v>8</v>
      </c>
      <c r="F25" s="57">
        <f>'BEP-DH_GB'!V$9</f>
        <v>16</v>
      </c>
      <c r="G25" s="57">
        <f>'BEP-DH_AN'!V$9</f>
        <v>18</v>
      </c>
      <c r="I25" s="82"/>
      <c r="J25" s="59">
        <v>35</v>
      </c>
      <c r="K25" s="57">
        <f t="shared" si="1"/>
        <v>0</v>
      </c>
      <c r="L25" s="57">
        <f t="shared" si="2"/>
        <v>18</v>
      </c>
      <c r="M25" s="57">
        <f t="shared" si="3"/>
        <v>10</v>
      </c>
      <c r="O25" s="82"/>
      <c r="P25" s="59">
        <v>35</v>
      </c>
      <c r="Q25" s="57">
        <f t="shared" si="4"/>
        <v>0</v>
      </c>
      <c r="R25" s="57">
        <f t="shared" si="5"/>
        <v>18</v>
      </c>
      <c r="S25" s="57">
        <f t="shared" si="6"/>
        <v>10</v>
      </c>
      <c r="U25" s="82"/>
      <c r="V25" s="59">
        <v>35</v>
      </c>
      <c r="W25" s="57">
        <f>'Sens_BEP-AN_ASHP'!W$15</f>
        <v>4</v>
      </c>
      <c r="X25" s="57">
        <f>'Sens_BEP-AN_GB'!W$15</f>
        <v>0</v>
      </c>
      <c r="Y25" s="57">
        <f>'Sens_BEP-DH_ASHP'!W$15</f>
        <v>9</v>
      </c>
      <c r="Z25" s="57">
        <f>'Sens_BEP-DH_GB'!W$15</f>
        <v>9</v>
      </c>
      <c r="AA25" s="57">
        <f>'Sens_BEP-DH_AN'!W$15</f>
        <v>20</v>
      </c>
      <c r="AC25" s="82"/>
      <c r="AD25" s="59">
        <v>35</v>
      </c>
      <c r="AE25" s="57"/>
      <c r="AF25" s="57">
        <f t="shared" si="11"/>
        <v>20</v>
      </c>
      <c r="AG25" s="57">
        <f t="shared" si="8"/>
        <v>10</v>
      </c>
      <c r="AH25" s="71"/>
      <c r="AI25" s="71"/>
      <c r="AK25" s="82"/>
      <c r="AL25" s="59">
        <v>35</v>
      </c>
      <c r="AM25" s="57">
        <f t="shared" si="9"/>
        <v>9</v>
      </c>
      <c r="AN25" s="57"/>
      <c r="AO25" s="57">
        <f t="shared" si="10"/>
        <v>10</v>
      </c>
    </row>
    <row r="26" spans="1:41" x14ac:dyDescent="0.25">
      <c r="A26" s="82"/>
      <c r="B26" s="59">
        <v>50</v>
      </c>
      <c r="C26" s="57">
        <f>'BEP-AN_ASHP'!V$10</f>
        <v>4</v>
      </c>
      <c r="D26" s="57">
        <f>'BEP-AN_GB'!V$10</f>
        <v>4</v>
      </c>
      <c r="E26" s="57">
        <f>'BEP-DH_ASHP'!V$10</f>
        <v>8</v>
      </c>
      <c r="F26" s="57">
        <f>'BEP-DH_GB'!V$10</f>
        <v>15</v>
      </c>
      <c r="G26" s="57">
        <f>'BEP-DH_AN'!V$10</f>
        <v>17</v>
      </c>
      <c r="I26" s="82"/>
      <c r="J26" s="59">
        <v>50</v>
      </c>
      <c r="K26" s="57">
        <f t="shared" si="1"/>
        <v>0</v>
      </c>
      <c r="L26" s="57">
        <f t="shared" si="2"/>
        <v>17</v>
      </c>
      <c r="M26" s="57">
        <f t="shared" si="3"/>
        <v>10</v>
      </c>
      <c r="O26" s="82"/>
      <c r="P26" s="59">
        <v>50</v>
      </c>
      <c r="Q26" s="57">
        <f t="shared" si="4"/>
        <v>0</v>
      </c>
      <c r="R26" s="57">
        <f t="shared" si="5"/>
        <v>17</v>
      </c>
      <c r="S26" s="57">
        <f t="shared" si="6"/>
        <v>10</v>
      </c>
      <c r="U26" s="82"/>
      <c r="V26" s="59">
        <v>50</v>
      </c>
      <c r="W26" s="57">
        <f>'Sens_BEP-AN_ASHP'!W$16</f>
        <v>4</v>
      </c>
      <c r="X26" s="57">
        <f>'Sens_BEP-AN_GB'!W$16</f>
        <v>0</v>
      </c>
      <c r="Y26" s="57">
        <f>'Sens_BEP-DH_ASHP'!W$16</f>
        <v>8</v>
      </c>
      <c r="Z26" s="57">
        <f>'Sens_BEP-DH_GB'!W$16</f>
        <v>8</v>
      </c>
      <c r="AA26" s="57">
        <f>'Sens_BEP-DH_AN'!W$16</f>
        <v>19</v>
      </c>
      <c r="AC26" s="82"/>
      <c r="AD26" s="59">
        <v>50</v>
      </c>
      <c r="AE26" s="57"/>
      <c r="AF26" s="57">
        <f t="shared" si="11"/>
        <v>19</v>
      </c>
      <c r="AG26" s="57">
        <f t="shared" si="8"/>
        <v>10</v>
      </c>
      <c r="AH26" s="71"/>
      <c r="AI26" s="71"/>
      <c r="AK26" s="82"/>
      <c r="AL26" s="59">
        <v>50</v>
      </c>
      <c r="AM26" s="57">
        <f>IF(AND(X26=0,Z26=0),10,IF(X26=0,IF(Z26&gt;4,Z26,0),IF(X26&gt;4,X26,0)))</f>
        <v>8</v>
      </c>
      <c r="AN26" s="57"/>
      <c r="AO26" s="57">
        <f t="shared" si="10"/>
        <v>10</v>
      </c>
    </row>
    <row r="27" spans="1:41" x14ac:dyDescent="0.25">
      <c r="A27" s="83"/>
      <c r="B27" s="59">
        <v>75</v>
      </c>
      <c r="C27" s="57">
        <f>'BEP-AN_ASHP'!V$11</f>
        <v>4</v>
      </c>
      <c r="D27" s="57">
        <f>'BEP-AN_GB'!V$11</f>
        <v>4</v>
      </c>
      <c r="E27" s="57">
        <f>'BEP-DH_ASHP'!V$11</f>
        <v>7</v>
      </c>
      <c r="F27" s="57">
        <f>'BEP-DH_GB'!V$11</f>
        <v>14</v>
      </c>
      <c r="G27" s="57">
        <f>'BEP-DH_AN'!V$11</f>
        <v>17</v>
      </c>
      <c r="I27" s="83"/>
      <c r="J27" s="59">
        <v>75</v>
      </c>
      <c r="K27" s="57">
        <f t="shared" si="1"/>
        <v>0</v>
      </c>
      <c r="L27" s="57">
        <f t="shared" si="2"/>
        <v>17</v>
      </c>
      <c r="M27" s="57">
        <f t="shared" si="3"/>
        <v>10</v>
      </c>
      <c r="O27" s="83"/>
      <c r="P27" s="59">
        <v>75</v>
      </c>
      <c r="Q27" s="57">
        <f t="shared" si="4"/>
        <v>0</v>
      </c>
      <c r="R27" s="57">
        <f t="shared" si="5"/>
        <v>17</v>
      </c>
      <c r="S27" s="57">
        <f t="shared" si="6"/>
        <v>10</v>
      </c>
      <c r="U27" s="83"/>
      <c r="V27" s="59">
        <v>75</v>
      </c>
      <c r="W27" s="57">
        <f>'Sens_BEP-AN_ASHP'!W$17</f>
        <v>4</v>
      </c>
      <c r="X27" s="57">
        <f>'Sens_BEP-AN_GB'!W$17</f>
        <v>4</v>
      </c>
      <c r="Y27" s="57">
        <f>'Sens_BEP-DH_ASHP'!W$17</f>
        <v>8</v>
      </c>
      <c r="Z27" s="57">
        <f>'Sens_BEP-DH_GB'!W$17</f>
        <v>8</v>
      </c>
      <c r="AA27" s="57">
        <f>'Sens_BEP-DH_AN'!W$17</f>
        <v>18</v>
      </c>
      <c r="AC27" s="83"/>
      <c r="AD27" s="59">
        <v>75</v>
      </c>
      <c r="AE27" s="57"/>
      <c r="AF27" s="57">
        <f t="shared" si="11"/>
        <v>18</v>
      </c>
      <c r="AG27" s="57">
        <f t="shared" si="8"/>
        <v>10</v>
      </c>
      <c r="AH27" s="71"/>
      <c r="AI27" s="71"/>
      <c r="AK27" s="83"/>
      <c r="AL27" s="59">
        <v>75</v>
      </c>
      <c r="AM27" s="57"/>
      <c r="AN27" s="57">
        <f t="shared" ref="AN27:AN42" si="12">IF(X27=0,0,IF(X27=4,AA27,AA27-X27))</f>
        <v>18</v>
      </c>
      <c r="AO27" s="57">
        <f t="shared" si="10"/>
        <v>10</v>
      </c>
    </row>
    <row r="28" spans="1:41" x14ac:dyDescent="0.25">
      <c r="A28" s="81">
        <v>13</v>
      </c>
      <c r="B28" s="59">
        <v>10</v>
      </c>
      <c r="C28" s="57">
        <f>'BEP-AN_ASHP'!W$7</f>
        <v>4</v>
      </c>
      <c r="D28" s="57">
        <f>'BEP-AN_GB'!W$7</f>
        <v>4</v>
      </c>
      <c r="E28" s="57">
        <f>'BEP-DH_ASHP'!W$7</f>
        <v>7</v>
      </c>
      <c r="F28" s="57">
        <f>'BEP-DH_GB'!W$7</f>
        <v>17</v>
      </c>
      <c r="G28" s="57">
        <f>'BEP-DH_AN'!W$7</f>
        <v>17</v>
      </c>
      <c r="I28" s="81">
        <v>13</v>
      </c>
      <c r="J28" s="59">
        <v>10</v>
      </c>
      <c r="K28" s="57">
        <f t="shared" si="1"/>
        <v>0</v>
      </c>
      <c r="L28" s="57">
        <f t="shared" si="2"/>
        <v>17</v>
      </c>
      <c r="M28" s="57">
        <f t="shared" si="3"/>
        <v>10</v>
      </c>
      <c r="O28" s="81">
        <v>13</v>
      </c>
      <c r="P28" s="59">
        <v>10</v>
      </c>
      <c r="Q28" s="57">
        <f t="shared" si="4"/>
        <v>0</v>
      </c>
      <c r="R28" s="57">
        <f t="shared" si="5"/>
        <v>17</v>
      </c>
      <c r="S28" s="57">
        <f t="shared" si="6"/>
        <v>10</v>
      </c>
      <c r="U28" s="81">
        <v>13</v>
      </c>
      <c r="V28" s="59">
        <v>10</v>
      </c>
      <c r="W28" s="57">
        <f>'Sens_BEP-AN_ASHP'!X$13</f>
        <v>4</v>
      </c>
      <c r="X28" s="57">
        <f>'Sens_BEP-AN_GB'!X$13</f>
        <v>0</v>
      </c>
      <c r="Y28" s="57">
        <f>'Sens_BEP-DH_ASHP'!X$13</f>
        <v>8</v>
      </c>
      <c r="Z28" s="57">
        <f>'Sens_BEP-DH_GB'!X$13</f>
        <v>8</v>
      </c>
      <c r="AA28" s="57">
        <f>'Sens_BEP-DH_AN'!X$13</f>
        <v>18</v>
      </c>
      <c r="AC28" s="81">
        <v>13</v>
      </c>
      <c r="AD28" s="59">
        <v>10</v>
      </c>
      <c r="AE28" s="57"/>
      <c r="AF28" s="57">
        <f t="shared" si="11"/>
        <v>18</v>
      </c>
      <c r="AG28" s="57">
        <f t="shared" si="8"/>
        <v>10</v>
      </c>
      <c r="AH28" s="71"/>
      <c r="AI28" s="71"/>
      <c r="AK28" s="81">
        <v>13</v>
      </c>
      <c r="AL28" s="59">
        <v>10</v>
      </c>
      <c r="AM28" s="57">
        <f t="shared" si="9"/>
        <v>8</v>
      </c>
      <c r="AN28" s="57"/>
      <c r="AO28" s="57">
        <f t="shared" si="10"/>
        <v>10</v>
      </c>
    </row>
    <row r="29" spans="1:41" x14ac:dyDescent="0.25">
      <c r="A29" s="82"/>
      <c r="B29" s="59">
        <v>25</v>
      </c>
      <c r="C29" s="57">
        <f>'BEP-AN_ASHP'!W$8</f>
        <v>4</v>
      </c>
      <c r="D29" s="57">
        <f>'BEP-AN_GB'!W$8</f>
        <v>4</v>
      </c>
      <c r="E29" s="57">
        <f>'BEP-DH_ASHP'!W$8</f>
        <v>6</v>
      </c>
      <c r="F29" s="57">
        <f>'BEP-DH_GB'!W$8</f>
        <v>12</v>
      </c>
      <c r="G29" s="57">
        <f>'BEP-DH_AN'!W$8</f>
        <v>15</v>
      </c>
      <c r="I29" s="82"/>
      <c r="J29" s="59">
        <v>25</v>
      </c>
      <c r="K29" s="57">
        <f t="shared" si="1"/>
        <v>0</v>
      </c>
      <c r="L29" s="57">
        <f t="shared" si="2"/>
        <v>15</v>
      </c>
      <c r="M29" s="57">
        <f t="shared" si="3"/>
        <v>10</v>
      </c>
      <c r="O29" s="82"/>
      <c r="P29" s="59">
        <v>25</v>
      </c>
      <c r="Q29" s="57">
        <f t="shared" si="4"/>
        <v>0</v>
      </c>
      <c r="R29" s="57">
        <f t="shared" si="5"/>
        <v>15</v>
      </c>
      <c r="S29" s="57">
        <f t="shared" si="6"/>
        <v>10</v>
      </c>
      <c r="U29" s="82"/>
      <c r="V29" s="59">
        <v>25</v>
      </c>
      <c r="W29" s="57">
        <f>'Sens_BEP-AN_ASHP'!X$14</f>
        <v>4</v>
      </c>
      <c r="X29" s="57">
        <f>'Sens_BEP-AN_GB'!X$14</f>
        <v>5</v>
      </c>
      <c r="Y29" s="57">
        <f>'Sens_BEP-DH_ASHP'!X$14</f>
        <v>7</v>
      </c>
      <c r="Z29" s="57">
        <f>'Sens_BEP-DH_GB'!X$14</f>
        <v>7</v>
      </c>
      <c r="AA29" s="57">
        <f>'Sens_BEP-DH_AN'!X$14</f>
        <v>16</v>
      </c>
      <c r="AC29" s="82"/>
      <c r="AD29" s="59">
        <v>25</v>
      </c>
      <c r="AE29" s="57"/>
      <c r="AF29" s="57">
        <f t="shared" si="11"/>
        <v>16</v>
      </c>
      <c r="AG29" s="57">
        <f t="shared" si="8"/>
        <v>10</v>
      </c>
      <c r="AH29" s="71"/>
      <c r="AI29" s="71"/>
      <c r="AK29" s="82"/>
      <c r="AL29" s="59">
        <v>25</v>
      </c>
      <c r="AM29" s="57">
        <f t="shared" si="9"/>
        <v>5</v>
      </c>
      <c r="AN29" s="57">
        <f t="shared" si="12"/>
        <v>11</v>
      </c>
      <c r="AO29" s="57">
        <f t="shared" si="10"/>
        <v>10</v>
      </c>
    </row>
    <row r="30" spans="1:41" x14ac:dyDescent="0.25">
      <c r="A30" s="82"/>
      <c r="B30" s="59">
        <v>35</v>
      </c>
      <c r="C30" s="57">
        <f>'BEP-AN_ASHP'!W$9</f>
        <v>4</v>
      </c>
      <c r="D30" s="57">
        <f>'BEP-AN_GB'!W$9</f>
        <v>4</v>
      </c>
      <c r="E30" s="57">
        <f>'BEP-DH_ASHP'!W$9</f>
        <v>6</v>
      </c>
      <c r="F30" s="57">
        <f>'BEP-DH_GB'!W$9</f>
        <v>11</v>
      </c>
      <c r="G30" s="57">
        <f>'BEP-DH_AN'!W$9</f>
        <v>14</v>
      </c>
      <c r="I30" s="82"/>
      <c r="J30" s="59">
        <v>35</v>
      </c>
      <c r="K30" s="57">
        <f t="shared" si="1"/>
        <v>0</v>
      </c>
      <c r="L30" s="57">
        <f t="shared" si="2"/>
        <v>14</v>
      </c>
      <c r="M30" s="57">
        <f t="shared" si="3"/>
        <v>10</v>
      </c>
      <c r="O30" s="82"/>
      <c r="P30" s="59">
        <v>35</v>
      </c>
      <c r="Q30" s="57">
        <f t="shared" si="4"/>
        <v>0</v>
      </c>
      <c r="R30" s="57">
        <f t="shared" si="5"/>
        <v>14</v>
      </c>
      <c r="S30" s="57">
        <f t="shared" si="6"/>
        <v>10</v>
      </c>
      <c r="U30" s="82"/>
      <c r="V30" s="59">
        <v>35</v>
      </c>
      <c r="W30" s="57">
        <f>'Sens_BEP-AN_ASHP'!X$15</f>
        <v>4</v>
      </c>
      <c r="X30" s="57">
        <f>'Sens_BEP-AN_GB'!X$15</f>
        <v>4</v>
      </c>
      <c r="Y30" s="57">
        <f>'Sens_BEP-DH_ASHP'!X$15</f>
        <v>6</v>
      </c>
      <c r="Z30" s="57">
        <f>'Sens_BEP-DH_GB'!X$15</f>
        <v>6</v>
      </c>
      <c r="AA30" s="57">
        <f>'Sens_BEP-DH_AN'!X$15</f>
        <v>16</v>
      </c>
      <c r="AC30" s="82"/>
      <c r="AD30" s="59">
        <v>35</v>
      </c>
      <c r="AE30" s="57"/>
      <c r="AF30" s="57">
        <f t="shared" si="11"/>
        <v>16</v>
      </c>
      <c r="AG30" s="57">
        <f t="shared" si="8"/>
        <v>10</v>
      </c>
      <c r="AH30" s="71"/>
      <c r="AI30" s="71"/>
      <c r="AK30" s="82"/>
      <c r="AL30" s="59">
        <v>35</v>
      </c>
      <c r="AM30" s="57"/>
      <c r="AN30" s="57">
        <f t="shared" si="12"/>
        <v>16</v>
      </c>
      <c r="AO30" s="57">
        <f t="shared" si="10"/>
        <v>10</v>
      </c>
    </row>
    <row r="31" spans="1:41" x14ac:dyDescent="0.25">
      <c r="A31" s="82"/>
      <c r="B31" s="59">
        <v>50</v>
      </c>
      <c r="C31" s="57">
        <f>'BEP-AN_ASHP'!W$10</f>
        <v>4</v>
      </c>
      <c r="D31" s="57">
        <f>'BEP-AN_GB'!W$10</f>
        <v>4</v>
      </c>
      <c r="E31" s="57">
        <f>'BEP-DH_ASHP'!W$10</f>
        <v>6</v>
      </c>
      <c r="F31" s="57">
        <f>'BEP-DH_GB'!W$10</f>
        <v>11</v>
      </c>
      <c r="G31" s="57">
        <f>'BEP-DH_AN'!W$10</f>
        <v>14</v>
      </c>
      <c r="I31" s="82"/>
      <c r="J31" s="59">
        <v>50</v>
      </c>
      <c r="K31" s="57">
        <f t="shared" si="1"/>
        <v>0</v>
      </c>
      <c r="L31" s="57">
        <f t="shared" si="2"/>
        <v>14</v>
      </c>
      <c r="M31" s="57">
        <f t="shared" si="3"/>
        <v>10</v>
      </c>
      <c r="O31" s="82"/>
      <c r="P31" s="59">
        <v>50</v>
      </c>
      <c r="Q31" s="57">
        <f t="shared" si="4"/>
        <v>0</v>
      </c>
      <c r="R31" s="57">
        <f t="shared" si="5"/>
        <v>14</v>
      </c>
      <c r="S31" s="57">
        <f t="shared" si="6"/>
        <v>10</v>
      </c>
      <c r="U31" s="82"/>
      <c r="V31" s="59">
        <v>50</v>
      </c>
      <c r="W31" s="57">
        <f>'Sens_BEP-AN_ASHP'!X$16</f>
        <v>4</v>
      </c>
      <c r="X31" s="57">
        <f>'Sens_BEP-AN_GB'!X$16</f>
        <v>4</v>
      </c>
      <c r="Y31" s="57">
        <f>'Sens_BEP-DH_ASHP'!X$16</f>
        <v>6</v>
      </c>
      <c r="Z31" s="57">
        <f>'Sens_BEP-DH_GB'!X$16</f>
        <v>6</v>
      </c>
      <c r="AA31" s="57">
        <f>'Sens_BEP-DH_AN'!X$16</f>
        <v>15</v>
      </c>
      <c r="AC31" s="82"/>
      <c r="AD31" s="59">
        <v>50</v>
      </c>
      <c r="AE31" s="57"/>
      <c r="AF31" s="57">
        <f t="shared" si="11"/>
        <v>15</v>
      </c>
      <c r="AG31" s="57">
        <f t="shared" si="8"/>
        <v>10</v>
      </c>
      <c r="AH31" s="71"/>
      <c r="AI31" s="71"/>
      <c r="AK31" s="82"/>
      <c r="AL31" s="59">
        <v>50</v>
      </c>
      <c r="AM31" s="57"/>
      <c r="AN31" s="57">
        <f t="shared" si="12"/>
        <v>15</v>
      </c>
      <c r="AO31" s="57">
        <f t="shared" si="10"/>
        <v>10</v>
      </c>
    </row>
    <row r="32" spans="1:41" x14ac:dyDescent="0.25">
      <c r="A32" s="83"/>
      <c r="B32" s="59">
        <v>75</v>
      </c>
      <c r="C32" s="57">
        <f>'BEP-AN_ASHP'!W$11</f>
        <v>4</v>
      </c>
      <c r="D32" s="57">
        <f>'BEP-AN_GB'!W$11</f>
        <v>4</v>
      </c>
      <c r="E32" s="57">
        <f>'BEP-DH_ASHP'!W$11</f>
        <v>6</v>
      </c>
      <c r="F32" s="57">
        <f>'BEP-DH_GB'!W$11</f>
        <v>10</v>
      </c>
      <c r="G32" s="57">
        <f>'BEP-DH_AN'!W$11</f>
        <v>14</v>
      </c>
      <c r="I32" s="83"/>
      <c r="J32" s="59">
        <v>75</v>
      </c>
      <c r="K32" s="57">
        <f t="shared" si="1"/>
        <v>0</v>
      </c>
      <c r="L32" s="57">
        <f t="shared" si="2"/>
        <v>14</v>
      </c>
      <c r="M32" s="57">
        <f t="shared" si="3"/>
        <v>10</v>
      </c>
      <c r="O32" s="83"/>
      <c r="P32" s="59">
        <v>75</v>
      </c>
      <c r="Q32" s="57">
        <f t="shared" si="4"/>
        <v>0</v>
      </c>
      <c r="R32" s="57">
        <f t="shared" si="5"/>
        <v>14</v>
      </c>
      <c r="S32" s="57">
        <f t="shared" si="6"/>
        <v>10</v>
      </c>
      <c r="U32" s="83"/>
      <c r="V32" s="59">
        <v>75</v>
      </c>
      <c r="W32" s="57">
        <f>'Sens_BEP-AN_ASHP'!X$17</f>
        <v>4</v>
      </c>
      <c r="X32" s="57">
        <f>'Sens_BEP-AN_GB'!X$17</f>
        <v>4</v>
      </c>
      <c r="Y32" s="57">
        <f>'Sens_BEP-DH_ASHP'!X$17</f>
        <v>6</v>
      </c>
      <c r="Z32" s="57">
        <f>'Sens_BEP-DH_GB'!X$17</f>
        <v>6</v>
      </c>
      <c r="AA32" s="57">
        <f>'Sens_BEP-DH_AN'!X$17</f>
        <v>15</v>
      </c>
      <c r="AC32" s="83"/>
      <c r="AD32" s="59">
        <v>75</v>
      </c>
      <c r="AE32" s="57"/>
      <c r="AF32" s="57">
        <f t="shared" si="11"/>
        <v>15</v>
      </c>
      <c r="AG32" s="57">
        <f t="shared" si="8"/>
        <v>10</v>
      </c>
      <c r="AH32" s="71"/>
      <c r="AI32" s="71"/>
      <c r="AK32" s="83"/>
      <c r="AL32" s="59">
        <v>75</v>
      </c>
      <c r="AM32" s="57"/>
      <c r="AN32" s="57">
        <f t="shared" si="12"/>
        <v>15</v>
      </c>
      <c r="AO32" s="57">
        <f t="shared" si="10"/>
        <v>10</v>
      </c>
    </row>
    <row r="33" spans="1:41" x14ac:dyDescent="0.25">
      <c r="A33" s="81">
        <v>16</v>
      </c>
      <c r="B33" s="59">
        <v>10</v>
      </c>
      <c r="C33" s="57">
        <f>'BEP-AN_ASHP'!X$7</f>
        <v>4</v>
      </c>
      <c r="D33" s="57">
        <f>'BEP-AN_GB'!X$7</f>
        <v>4</v>
      </c>
      <c r="E33" s="57">
        <f>'BEP-DH_ASHP'!X$7</f>
        <v>5</v>
      </c>
      <c r="F33" s="57">
        <f>'BEP-DH_GB'!X$7</f>
        <v>12</v>
      </c>
      <c r="G33" s="57">
        <f>'BEP-DH_AN'!X$7</f>
        <v>14</v>
      </c>
      <c r="I33" s="81">
        <v>16</v>
      </c>
      <c r="J33" s="59">
        <v>10</v>
      </c>
      <c r="K33" s="57">
        <f t="shared" si="1"/>
        <v>0</v>
      </c>
      <c r="L33" s="57">
        <f t="shared" si="2"/>
        <v>14</v>
      </c>
      <c r="M33" s="57">
        <f t="shared" si="3"/>
        <v>10</v>
      </c>
      <c r="O33" s="81">
        <v>16</v>
      </c>
      <c r="P33" s="59">
        <v>10</v>
      </c>
      <c r="Q33" s="57">
        <f t="shared" si="4"/>
        <v>0</v>
      </c>
      <c r="R33" s="57">
        <f t="shared" si="5"/>
        <v>14</v>
      </c>
      <c r="S33" s="57">
        <f t="shared" si="6"/>
        <v>10</v>
      </c>
      <c r="U33" s="81">
        <v>16</v>
      </c>
      <c r="V33" s="59">
        <v>10</v>
      </c>
      <c r="W33" s="57">
        <f>'Sens_BEP-AN_ASHP'!Y$13</f>
        <v>4</v>
      </c>
      <c r="X33" s="57">
        <f>'Sens_BEP-AN_GB'!Y$13</f>
        <v>0</v>
      </c>
      <c r="Y33" s="57">
        <f>'Sens_BEP-DH_ASHP'!Y$13</f>
        <v>6</v>
      </c>
      <c r="Z33" s="57">
        <f>'Sens_BEP-DH_GB'!Y$13</f>
        <v>6</v>
      </c>
      <c r="AA33" s="57">
        <f>'Sens_BEP-DH_AN'!Y$13</f>
        <v>15</v>
      </c>
      <c r="AC33" s="81">
        <v>16</v>
      </c>
      <c r="AD33" s="59">
        <v>10</v>
      </c>
      <c r="AE33" s="57"/>
      <c r="AF33" s="57">
        <f t="shared" si="11"/>
        <v>15</v>
      </c>
      <c r="AG33" s="57">
        <f t="shared" si="8"/>
        <v>10</v>
      </c>
      <c r="AH33" s="71"/>
      <c r="AI33" s="71"/>
      <c r="AK33" s="81">
        <v>16</v>
      </c>
      <c r="AL33" s="59">
        <v>10</v>
      </c>
      <c r="AM33" s="57">
        <f t="shared" si="9"/>
        <v>6</v>
      </c>
      <c r="AN33" s="57"/>
      <c r="AO33" s="57">
        <f t="shared" si="10"/>
        <v>10</v>
      </c>
    </row>
    <row r="34" spans="1:41" x14ac:dyDescent="0.25">
      <c r="A34" s="82"/>
      <c r="B34" s="59">
        <v>25</v>
      </c>
      <c r="C34" s="57">
        <f>'BEP-AN_ASHP'!X$8</f>
        <v>4</v>
      </c>
      <c r="D34" s="57">
        <f>'BEP-AN_GB'!X$8</f>
        <v>4</v>
      </c>
      <c r="E34" s="57">
        <f>'BEP-DH_ASHP'!X$8</f>
        <v>5</v>
      </c>
      <c r="F34" s="57">
        <f>'BEP-DH_GB'!X$8</f>
        <v>9</v>
      </c>
      <c r="G34" s="57">
        <f>'BEP-DH_AN'!X$8</f>
        <v>13</v>
      </c>
      <c r="I34" s="82"/>
      <c r="J34" s="59">
        <v>25</v>
      </c>
      <c r="K34" s="57">
        <f t="shared" si="1"/>
        <v>0</v>
      </c>
      <c r="L34" s="57">
        <f t="shared" si="2"/>
        <v>13</v>
      </c>
      <c r="M34" s="57">
        <f t="shared" si="3"/>
        <v>10</v>
      </c>
      <c r="O34" s="82"/>
      <c r="P34" s="59">
        <v>25</v>
      </c>
      <c r="Q34" s="57">
        <f t="shared" si="4"/>
        <v>0</v>
      </c>
      <c r="R34" s="57">
        <f t="shared" si="5"/>
        <v>13</v>
      </c>
      <c r="S34" s="57">
        <f t="shared" si="6"/>
        <v>10</v>
      </c>
      <c r="U34" s="82"/>
      <c r="V34" s="59">
        <v>25</v>
      </c>
      <c r="W34" s="57">
        <f>'Sens_BEP-AN_ASHP'!Y$14</f>
        <v>4</v>
      </c>
      <c r="X34" s="57">
        <f>'Sens_BEP-AN_GB'!Y$14</f>
        <v>4</v>
      </c>
      <c r="Y34" s="57">
        <f>'Sens_BEP-DH_ASHP'!Y$14</f>
        <v>5</v>
      </c>
      <c r="Z34" s="57">
        <f>'Sens_BEP-DH_GB'!Y$14</f>
        <v>5</v>
      </c>
      <c r="AA34" s="57">
        <f>'Sens_BEP-DH_AN'!Y$14</f>
        <v>14</v>
      </c>
      <c r="AC34" s="82"/>
      <c r="AD34" s="59">
        <v>25</v>
      </c>
      <c r="AE34" s="57"/>
      <c r="AF34" s="57">
        <f t="shared" si="11"/>
        <v>14</v>
      </c>
      <c r="AG34" s="57">
        <f t="shared" si="8"/>
        <v>10</v>
      </c>
      <c r="AH34" s="71"/>
      <c r="AI34" s="71"/>
      <c r="AK34" s="82"/>
      <c r="AL34" s="59">
        <v>25</v>
      </c>
      <c r="AM34" s="57"/>
      <c r="AN34" s="57">
        <f t="shared" si="12"/>
        <v>14</v>
      </c>
      <c r="AO34" s="57">
        <f t="shared" si="10"/>
        <v>10</v>
      </c>
    </row>
    <row r="35" spans="1:41" x14ac:dyDescent="0.25">
      <c r="A35" s="82"/>
      <c r="B35" s="59">
        <v>35</v>
      </c>
      <c r="C35" s="57">
        <f>'BEP-AN_ASHP'!X$9</f>
        <v>4</v>
      </c>
      <c r="D35" s="57">
        <f>'BEP-AN_GB'!X$9</f>
        <v>4</v>
      </c>
      <c r="E35" s="57">
        <f>'BEP-DH_ASHP'!X$9</f>
        <v>5</v>
      </c>
      <c r="F35" s="57">
        <f>'BEP-DH_GB'!X$9</f>
        <v>9</v>
      </c>
      <c r="G35" s="57">
        <f>'BEP-DH_AN'!X$9</f>
        <v>12</v>
      </c>
      <c r="I35" s="82"/>
      <c r="J35" s="59">
        <v>35</v>
      </c>
      <c r="K35" s="57">
        <f t="shared" si="1"/>
        <v>0</v>
      </c>
      <c r="L35" s="57">
        <f t="shared" si="2"/>
        <v>12</v>
      </c>
      <c r="M35" s="57">
        <f t="shared" si="3"/>
        <v>10</v>
      </c>
      <c r="O35" s="82"/>
      <c r="P35" s="59">
        <v>35</v>
      </c>
      <c r="Q35" s="57">
        <f t="shared" si="4"/>
        <v>0</v>
      </c>
      <c r="R35" s="57">
        <f t="shared" si="5"/>
        <v>12</v>
      </c>
      <c r="S35" s="57">
        <f t="shared" si="6"/>
        <v>10</v>
      </c>
      <c r="U35" s="82"/>
      <c r="V35" s="59">
        <v>35</v>
      </c>
      <c r="W35" s="57">
        <f>'Sens_BEP-AN_ASHP'!Y$15</f>
        <v>4</v>
      </c>
      <c r="X35" s="57">
        <f>'Sens_BEP-AN_GB'!Y$15</f>
        <v>4</v>
      </c>
      <c r="Y35" s="57">
        <f>'Sens_BEP-DH_ASHP'!Y$15</f>
        <v>5</v>
      </c>
      <c r="Z35" s="57">
        <f>'Sens_BEP-DH_GB'!Y$15</f>
        <v>5</v>
      </c>
      <c r="AA35" s="57">
        <f>'Sens_BEP-DH_AN'!Y$15</f>
        <v>13</v>
      </c>
      <c r="AC35" s="82"/>
      <c r="AD35" s="59">
        <v>35</v>
      </c>
      <c r="AE35" s="57"/>
      <c r="AF35" s="57">
        <f t="shared" si="11"/>
        <v>13</v>
      </c>
      <c r="AG35" s="57">
        <f t="shared" si="8"/>
        <v>10</v>
      </c>
      <c r="AH35" s="71"/>
      <c r="AI35" s="71"/>
      <c r="AK35" s="82"/>
      <c r="AL35" s="59">
        <v>35</v>
      </c>
      <c r="AM35" s="57"/>
      <c r="AN35" s="57">
        <f t="shared" si="12"/>
        <v>13</v>
      </c>
      <c r="AO35" s="57">
        <f t="shared" si="10"/>
        <v>10</v>
      </c>
    </row>
    <row r="36" spans="1:41" x14ac:dyDescent="0.25">
      <c r="A36" s="82"/>
      <c r="B36" s="59">
        <v>50</v>
      </c>
      <c r="C36" s="57">
        <f>'BEP-AN_ASHP'!X$10</f>
        <v>4</v>
      </c>
      <c r="D36" s="57">
        <f>'BEP-AN_GB'!X$10</f>
        <v>4</v>
      </c>
      <c r="E36" s="57">
        <f>'BEP-DH_ASHP'!X$10</f>
        <v>5</v>
      </c>
      <c r="F36" s="57">
        <f>'BEP-DH_GB'!X$10</f>
        <v>8</v>
      </c>
      <c r="G36" s="57">
        <f>'BEP-DH_AN'!X$10</f>
        <v>12</v>
      </c>
      <c r="I36" s="82"/>
      <c r="J36" s="59">
        <v>50</v>
      </c>
      <c r="K36" s="57">
        <f t="shared" si="1"/>
        <v>0</v>
      </c>
      <c r="L36" s="57">
        <f t="shared" si="2"/>
        <v>12</v>
      </c>
      <c r="M36" s="57">
        <f t="shared" si="3"/>
        <v>10</v>
      </c>
      <c r="O36" s="82"/>
      <c r="P36" s="59">
        <v>50</v>
      </c>
      <c r="Q36" s="57">
        <f t="shared" si="4"/>
        <v>0</v>
      </c>
      <c r="R36" s="57">
        <f t="shared" si="5"/>
        <v>12</v>
      </c>
      <c r="S36" s="57">
        <f t="shared" si="6"/>
        <v>10</v>
      </c>
      <c r="U36" s="82"/>
      <c r="V36" s="59">
        <v>50</v>
      </c>
      <c r="W36" s="57">
        <f>'Sens_BEP-AN_ASHP'!Y$16</f>
        <v>4</v>
      </c>
      <c r="X36" s="57">
        <f>'Sens_BEP-AN_GB'!Y$16</f>
        <v>4</v>
      </c>
      <c r="Y36" s="57">
        <f>'Sens_BEP-DH_ASHP'!Y$16</f>
        <v>5</v>
      </c>
      <c r="Z36" s="57">
        <f>'Sens_BEP-DH_GB'!Y$16</f>
        <v>5</v>
      </c>
      <c r="AA36" s="57">
        <f>'Sens_BEP-DH_AN'!Y$16</f>
        <v>13</v>
      </c>
      <c r="AC36" s="82"/>
      <c r="AD36" s="59">
        <v>50</v>
      </c>
      <c r="AE36" s="57"/>
      <c r="AF36" s="57">
        <f t="shared" si="11"/>
        <v>13</v>
      </c>
      <c r="AG36" s="57">
        <f t="shared" si="8"/>
        <v>10</v>
      </c>
      <c r="AH36" s="71"/>
      <c r="AI36" s="71"/>
      <c r="AK36" s="82"/>
      <c r="AL36" s="59">
        <v>50</v>
      </c>
      <c r="AM36" s="57"/>
      <c r="AN36" s="57">
        <f t="shared" si="12"/>
        <v>13</v>
      </c>
      <c r="AO36" s="57">
        <f t="shared" si="10"/>
        <v>10</v>
      </c>
    </row>
    <row r="37" spans="1:41" x14ac:dyDescent="0.25">
      <c r="A37" s="83"/>
      <c r="B37" s="59">
        <v>75</v>
      </c>
      <c r="C37" s="57">
        <f>'BEP-AN_ASHP'!X$11</f>
        <v>4</v>
      </c>
      <c r="D37" s="57">
        <f>'BEP-AN_GB'!X$11</f>
        <v>4</v>
      </c>
      <c r="E37" s="57">
        <f>'BEP-DH_ASHP'!X$11</f>
        <v>5</v>
      </c>
      <c r="F37" s="57">
        <f>'BEP-DH_GB'!X$11</f>
        <v>8</v>
      </c>
      <c r="G37" s="57">
        <f>'BEP-DH_AN'!X$11</f>
        <v>12</v>
      </c>
      <c r="I37" s="83"/>
      <c r="J37" s="59">
        <v>75</v>
      </c>
      <c r="K37" s="57">
        <f t="shared" si="1"/>
        <v>0</v>
      </c>
      <c r="L37" s="57">
        <f t="shared" si="2"/>
        <v>12</v>
      </c>
      <c r="M37" s="57">
        <f t="shared" si="3"/>
        <v>10</v>
      </c>
      <c r="O37" s="83"/>
      <c r="P37" s="59">
        <v>75</v>
      </c>
      <c r="Q37" s="57">
        <f t="shared" si="4"/>
        <v>0</v>
      </c>
      <c r="R37" s="57">
        <f t="shared" si="5"/>
        <v>12</v>
      </c>
      <c r="S37" s="57">
        <f t="shared" si="6"/>
        <v>10</v>
      </c>
      <c r="U37" s="83"/>
      <c r="V37" s="59">
        <v>75</v>
      </c>
      <c r="W37" s="57">
        <f>'Sens_BEP-AN_ASHP'!Y$17</f>
        <v>4</v>
      </c>
      <c r="X37" s="57">
        <f>'Sens_BEP-AN_GB'!Y$17</f>
        <v>4</v>
      </c>
      <c r="Y37" s="57">
        <f>'Sens_BEP-DH_ASHP'!Y$17</f>
        <v>5</v>
      </c>
      <c r="Z37" s="57">
        <f>'Sens_BEP-DH_GB'!Y$17</f>
        <v>5</v>
      </c>
      <c r="AA37" s="57">
        <f>'Sens_BEP-DH_AN'!Y$17</f>
        <v>13</v>
      </c>
      <c r="AC37" s="83"/>
      <c r="AD37" s="59">
        <v>75</v>
      </c>
      <c r="AE37" s="57"/>
      <c r="AF37" s="57">
        <f t="shared" si="11"/>
        <v>13</v>
      </c>
      <c r="AG37" s="57">
        <f t="shared" si="8"/>
        <v>10</v>
      </c>
      <c r="AH37" s="71"/>
      <c r="AI37" s="71"/>
      <c r="AK37" s="83"/>
      <c r="AL37" s="59">
        <v>75</v>
      </c>
      <c r="AM37" s="57"/>
      <c r="AN37" s="57">
        <f t="shared" si="12"/>
        <v>13</v>
      </c>
      <c r="AO37" s="57">
        <f t="shared" si="10"/>
        <v>10</v>
      </c>
    </row>
    <row r="38" spans="1:41" x14ac:dyDescent="0.25">
      <c r="A38" s="81">
        <v>20</v>
      </c>
      <c r="B38" s="59">
        <v>10</v>
      </c>
      <c r="C38" s="57">
        <f>'BEP-AN_ASHP'!Y$7</f>
        <v>4</v>
      </c>
      <c r="D38" s="57">
        <f>'BEP-AN_GB'!Y$7</f>
        <v>4</v>
      </c>
      <c r="E38" s="57">
        <f>'BEP-DH_ASHP'!Y$7</f>
        <v>4</v>
      </c>
      <c r="F38" s="57">
        <f>'BEP-DH_GB'!Y$7</f>
        <v>8</v>
      </c>
      <c r="G38" s="57">
        <f>'BEP-DH_AN'!Y$7</f>
        <v>11</v>
      </c>
      <c r="I38" s="81">
        <v>20</v>
      </c>
      <c r="J38" s="59">
        <v>10</v>
      </c>
      <c r="K38" s="57">
        <f t="shared" si="1"/>
        <v>0</v>
      </c>
      <c r="L38" s="57">
        <f t="shared" si="2"/>
        <v>11</v>
      </c>
      <c r="M38" s="57">
        <f t="shared" si="3"/>
        <v>10</v>
      </c>
      <c r="O38" s="81">
        <v>20</v>
      </c>
      <c r="P38" s="59">
        <v>10</v>
      </c>
      <c r="Q38" s="57">
        <f t="shared" si="4"/>
        <v>0</v>
      </c>
      <c r="R38" s="57">
        <f t="shared" si="5"/>
        <v>11</v>
      </c>
      <c r="S38" s="57">
        <f t="shared" si="6"/>
        <v>10</v>
      </c>
      <c r="U38" s="81">
        <v>20</v>
      </c>
      <c r="V38" s="59">
        <v>10</v>
      </c>
      <c r="W38" s="57">
        <f>'Sens_BEP-AN_ASHP'!Z$13</f>
        <v>4</v>
      </c>
      <c r="X38" s="57">
        <f>'Sens_BEP-AN_GB'!Z$13</f>
        <v>4</v>
      </c>
      <c r="Y38" s="57">
        <f>'Sens_BEP-DH_ASHP'!Z$13</f>
        <v>5</v>
      </c>
      <c r="Z38" s="57">
        <f>'Sens_BEP-DH_GB'!Z$13</f>
        <v>5</v>
      </c>
      <c r="AA38" s="57">
        <f>'Sens_BEP-DH_AN'!Z$13</f>
        <v>13</v>
      </c>
      <c r="AC38" s="81">
        <v>20</v>
      </c>
      <c r="AD38" s="59">
        <v>10</v>
      </c>
      <c r="AE38" s="57"/>
      <c r="AF38" s="57">
        <f t="shared" si="11"/>
        <v>13</v>
      </c>
      <c r="AG38" s="57">
        <f t="shared" si="8"/>
        <v>10</v>
      </c>
      <c r="AH38" s="71"/>
      <c r="AI38" s="71"/>
      <c r="AK38" s="81">
        <v>20</v>
      </c>
      <c r="AL38" s="59">
        <v>10</v>
      </c>
      <c r="AM38" s="57"/>
      <c r="AN38" s="57">
        <f t="shared" si="12"/>
        <v>13</v>
      </c>
      <c r="AO38" s="57">
        <f t="shared" si="10"/>
        <v>10</v>
      </c>
    </row>
    <row r="39" spans="1:41" x14ac:dyDescent="0.25">
      <c r="A39" s="82"/>
      <c r="B39" s="59">
        <v>25</v>
      </c>
      <c r="C39" s="57">
        <f>'BEP-AN_ASHP'!Y$8</f>
        <v>4</v>
      </c>
      <c r="D39" s="57">
        <f>'BEP-AN_GB'!Y$8</f>
        <v>4</v>
      </c>
      <c r="E39" s="57">
        <f>'BEP-DH_ASHP'!Y$8</f>
        <v>4</v>
      </c>
      <c r="F39" s="57">
        <f>'BEP-DH_GB'!Y$8</f>
        <v>7</v>
      </c>
      <c r="G39" s="57">
        <f>'BEP-DH_AN'!Y$8</f>
        <v>11</v>
      </c>
      <c r="I39" s="82"/>
      <c r="J39" s="59">
        <v>25</v>
      </c>
      <c r="K39" s="57">
        <f t="shared" si="1"/>
        <v>0</v>
      </c>
      <c r="L39" s="57">
        <f t="shared" si="2"/>
        <v>11</v>
      </c>
      <c r="M39" s="57">
        <f t="shared" si="3"/>
        <v>10</v>
      </c>
      <c r="O39" s="82"/>
      <c r="P39" s="59">
        <v>25</v>
      </c>
      <c r="Q39" s="57">
        <f t="shared" si="4"/>
        <v>0</v>
      </c>
      <c r="R39" s="57">
        <f t="shared" si="5"/>
        <v>11</v>
      </c>
      <c r="S39" s="57">
        <f t="shared" si="6"/>
        <v>10</v>
      </c>
      <c r="U39" s="82"/>
      <c r="V39" s="59">
        <v>25</v>
      </c>
      <c r="W39" s="57">
        <f>'Sens_BEP-AN_ASHP'!Z$14</f>
        <v>4</v>
      </c>
      <c r="X39" s="57">
        <f>'Sens_BEP-AN_GB'!Z$14</f>
        <v>4</v>
      </c>
      <c r="Y39" s="57">
        <f>'Sens_BEP-DH_ASHP'!Z$14</f>
        <v>4</v>
      </c>
      <c r="Z39" s="57">
        <f>'Sens_BEP-DH_GB'!Z$14</f>
        <v>4</v>
      </c>
      <c r="AA39" s="57">
        <f>'Sens_BEP-DH_AN'!Z$14</f>
        <v>12</v>
      </c>
      <c r="AC39" s="82"/>
      <c r="AD39" s="59">
        <v>25</v>
      </c>
      <c r="AE39" s="57"/>
      <c r="AF39" s="57">
        <f t="shared" si="11"/>
        <v>12</v>
      </c>
      <c r="AG39" s="57">
        <f t="shared" si="8"/>
        <v>10</v>
      </c>
      <c r="AH39" s="71"/>
      <c r="AI39" s="71"/>
      <c r="AK39" s="82"/>
      <c r="AL39" s="59">
        <v>25</v>
      </c>
      <c r="AM39" s="57"/>
      <c r="AN39" s="57">
        <f t="shared" si="12"/>
        <v>12</v>
      </c>
      <c r="AO39" s="57">
        <f t="shared" si="10"/>
        <v>10</v>
      </c>
    </row>
    <row r="40" spans="1:41" x14ac:dyDescent="0.25">
      <c r="A40" s="82"/>
      <c r="B40" s="59">
        <v>35</v>
      </c>
      <c r="C40" s="57">
        <f>'BEP-AN_ASHP'!Y$9</f>
        <v>4</v>
      </c>
      <c r="D40" s="57">
        <f>'BEP-AN_GB'!Y$9</f>
        <v>4</v>
      </c>
      <c r="E40" s="57">
        <f>'BEP-DH_ASHP'!Y$9</f>
        <v>4</v>
      </c>
      <c r="F40" s="57">
        <f>'BEP-DH_GB'!Y$9</f>
        <v>7</v>
      </c>
      <c r="G40" s="57">
        <f>'BEP-DH_AN'!Y$9</f>
        <v>10</v>
      </c>
      <c r="I40" s="82"/>
      <c r="J40" s="59">
        <v>35</v>
      </c>
      <c r="K40" s="57">
        <f t="shared" si="1"/>
        <v>0</v>
      </c>
      <c r="L40" s="57">
        <f t="shared" si="2"/>
        <v>10</v>
      </c>
      <c r="M40" s="57">
        <f t="shared" si="3"/>
        <v>10</v>
      </c>
      <c r="O40" s="82"/>
      <c r="P40" s="59">
        <v>35</v>
      </c>
      <c r="Q40" s="57">
        <f t="shared" si="4"/>
        <v>0</v>
      </c>
      <c r="R40" s="57">
        <f t="shared" si="5"/>
        <v>10</v>
      </c>
      <c r="S40" s="57">
        <f t="shared" si="6"/>
        <v>10</v>
      </c>
      <c r="U40" s="82"/>
      <c r="V40" s="59">
        <v>35</v>
      </c>
      <c r="W40" s="57">
        <f>'Sens_BEP-AN_ASHP'!Z$15</f>
        <v>4</v>
      </c>
      <c r="X40" s="57">
        <f>'Sens_BEP-AN_GB'!Z$15</f>
        <v>4</v>
      </c>
      <c r="Y40" s="57">
        <f>'Sens_BEP-DH_ASHP'!Z$15</f>
        <v>4</v>
      </c>
      <c r="Z40" s="57">
        <f>'Sens_BEP-DH_GB'!Z$15</f>
        <v>4</v>
      </c>
      <c r="AA40" s="57">
        <f>'Sens_BEP-DH_AN'!Z$15</f>
        <v>11</v>
      </c>
      <c r="AC40" s="82"/>
      <c r="AD40" s="59">
        <v>35</v>
      </c>
      <c r="AE40" s="57"/>
      <c r="AF40" s="57">
        <f t="shared" si="11"/>
        <v>11</v>
      </c>
      <c r="AG40" s="57">
        <f t="shared" si="8"/>
        <v>10</v>
      </c>
      <c r="AH40" s="71"/>
      <c r="AI40" s="71"/>
      <c r="AK40" s="82"/>
      <c r="AL40" s="59">
        <v>35</v>
      </c>
      <c r="AM40" s="57"/>
      <c r="AN40" s="57">
        <f t="shared" si="12"/>
        <v>11</v>
      </c>
      <c r="AO40" s="57">
        <f t="shared" si="10"/>
        <v>10</v>
      </c>
    </row>
    <row r="41" spans="1:41" x14ac:dyDescent="0.25">
      <c r="A41" s="82"/>
      <c r="B41" s="59">
        <v>50</v>
      </c>
      <c r="C41" s="57">
        <f>'BEP-AN_ASHP'!Y$10</f>
        <v>4</v>
      </c>
      <c r="D41" s="57">
        <f>'BEP-AN_GB'!Y$10</f>
        <v>4</v>
      </c>
      <c r="E41" s="57">
        <f>'BEP-DH_ASHP'!Y$10</f>
        <v>4</v>
      </c>
      <c r="F41" s="57">
        <f>'BEP-DH_GB'!Y$10</f>
        <v>6</v>
      </c>
      <c r="G41" s="57">
        <f>'BEP-DH_AN'!Y$10</f>
        <v>10</v>
      </c>
      <c r="I41" s="82"/>
      <c r="J41" s="59">
        <v>50</v>
      </c>
      <c r="K41" s="57">
        <f t="shared" si="1"/>
        <v>0</v>
      </c>
      <c r="L41" s="57">
        <f t="shared" si="2"/>
        <v>10</v>
      </c>
      <c r="M41" s="57">
        <f t="shared" si="3"/>
        <v>10</v>
      </c>
      <c r="O41" s="82"/>
      <c r="P41" s="59">
        <v>50</v>
      </c>
      <c r="Q41" s="57">
        <f t="shared" si="4"/>
        <v>0</v>
      </c>
      <c r="R41" s="57">
        <f t="shared" si="5"/>
        <v>10</v>
      </c>
      <c r="S41" s="57">
        <f t="shared" si="6"/>
        <v>10</v>
      </c>
      <c r="U41" s="82"/>
      <c r="V41" s="59">
        <v>50</v>
      </c>
      <c r="W41" s="57">
        <f>'Sens_BEP-AN_ASHP'!Z$16</f>
        <v>4</v>
      </c>
      <c r="X41" s="57">
        <f>'Sens_BEP-AN_GB'!Z$16</f>
        <v>4</v>
      </c>
      <c r="Y41" s="57">
        <f>'Sens_BEP-DH_ASHP'!Z$16</f>
        <v>4</v>
      </c>
      <c r="Z41" s="57">
        <f>'Sens_BEP-DH_GB'!Z$16</f>
        <v>4</v>
      </c>
      <c r="AA41" s="57">
        <f>'Sens_BEP-DH_AN'!Z$16</f>
        <v>11</v>
      </c>
      <c r="AC41" s="82"/>
      <c r="AD41" s="59">
        <v>50</v>
      </c>
      <c r="AE41" s="57"/>
      <c r="AF41" s="57">
        <f t="shared" si="11"/>
        <v>11</v>
      </c>
      <c r="AG41" s="57">
        <f t="shared" si="8"/>
        <v>10</v>
      </c>
      <c r="AH41" s="71"/>
      <c r="AI41" s="71"/>
      <c r="AK41" s="82"/>
      <c r="AL41" s="59">
        <v>50</v>
      </c>
      <c r="AM41" s="57"/>
      <c r="AN41" s="57">
        <f t="shared" si="12"/>
        <v>11</v>
      </c>
      <c r="AO41" s="57">
        <f t="shared" si="10"/>
        <v>10</v>
      </c>
    </row>
    <row r="42" spans="1:41" x14ac:dyDescent="0.25">
      <c r="A42" s="83"/>
      <c r="B42" s="59">
        <v>75</v>
      </c>
      <c r="C42" s="57">
        <f>'BEP-AN_ASHP'!Y$11</f>
        <v>4</v>
      </c>
      <c r="D42" s="57">
        <f>'BEP-AN_GB'!Y$11</f>
        <v>4</v>
      </c>
      <c r="E42" s="57">
        <f>'BEP-DH_ASHP'!Y$11</f>
        <v>4</v>
      </c>
      <c r="F42" s="57">
        <f>'BEP-DH_GB'!Y$11</f>
        <v>6</v>
      </c>
      <c r="G42" s="57">
        <f>'BEP-DH_AN'!Y$11</f>
        <v>10</v>
      </c>
      <c r="I42" s="83"/>
      <c r="J42" s="59">
        <v>75</v>
      </c>
      <c r="K42" s="57">
        <f t="shared" si="1"/>
        <v>0</v>
      </c>
      <c r="L42" s="57">
        <f t="shared" si="2"/>
        <v>10</v>
      </c>
      <c r="M42" s="57">
        <f t="shared" si="3"/>
        <v>10</v>
      </c>
      <c r="O42" s="83"/>
      <c r="P42" s="59">
        <v>75</v>
      </c>
      <c r="Q42" s="57">
        <f t="shared" si="4"/>
        <v>0</v>
      </c>
      <c r="R42" s="57">
        <f t="shared" si="5"/>
        <v>10</v>
      </c>
      <c r="S42" s="57">
        <f t="shared" si="6"/>
        <v>10</v>
      </c>
      <c r="U42" s="83"/>
      <c r="V42" s="59">
        <v>75</v>
      </c>
      <c r="W42" s="57">
        <f>'Sens_BEP-AN_ASHP'!Z$17</f>
        <v>4</v>
      </c>
      <c r="X42" s="57">
        <f>'Sens_BEP-AN_GB'!Z$17</f>
        <v>4</v>
      </c>
      <c r="Y42" s="57">
        <f>'Sens_BEP-DH_ASHP'!Z$17</f>
        <v>4</v>
      </c>
      <c r="Z42" s="57">
        <f>'Sens_BEP-DH_GB'!Z$17</f>
        <v>4</v>
      </c>
      <c r="AA42" s="57">
        <f>'Sens_BEP-DH_AN'!Z$17</f>
        <v>11</v>
      </c>
      <c r="AC42" s="83"/>
      <c r="AD42" s="59">
        <v>75</v>
      </c>
      <c r="AE42" s="57"/>
      <c r="AF42" s="57">
        <f t="shared" si="11"/>
        <v>11</v>
      </c>
      <c r="AG42" s="57">
        <f t="shared" si="8"/>
        <v>10</v>
      </c>
      <c r="AH42" s="71"/>
      <c r="AI42" s="71"/>
      <c r="AK42" s="83"/>
      <c r="AL42" s="59">
        <v>75</v>
      </c>
      <c r="AM42" s="57"/>
      <c r="AN42" s="57">
        <f t="shared" si="12"/>
        <v>11</v>
      </c>
      <c r="AO42" s="57">
        <f t="shared" si="10"/>
        <v>10</v>
      </c>
    </row>
    <row r="43" spans="1:41" x14ac:dyDescent="0.25">
      <c r="G43" s="52"/>
      <c r="L43" s="52"/>
      <c r="R43" s="52"/>
      <c r="AA43" s="52"/>
      <c r="AF43" s="52"/>
      <c r="AN43" s="52"/>
    </row>
    <row r="44" spans="1:41" x14ac:dyDescent="0.25">
      <c r="G44" s="52"/>
      <c r="O44" s="52"/>
      <c r="U44" s="89" t="s">
        <v>79</v>
      </c>
      <c r="V44" s="89"/>
      <c r="W44" s="89"/>
      <c r="X44" s="89"/>
      <c r="Y44" s="89"/>
      <c r="Z44" s="89"/>
      <c r="AA44" s="89"/>
      <c r="AC44" s="89" t="s">
        <v>68</v>
      </c>
      <c r="AD44" s="89"/>
      <c r="AE44" s="89"/>
      <c r="AF44" s="89"/>
      <c r="AG44" s="89"/>
      <c r="AH44" s="72"/>
      <c r="AI44" s="72"/>
      <c r="AK44" s="89" t="s">
        <v>70</v>
      </c>
      <c r="AL44" s="89"/>
      <c r="AM44" s="89"/>
      <c r="AN44" s="89"/>
      <c r="AO44" s="89"/>
    </row>
    <row r="45" spans="1:41" ht="30" x14ac:dyDescent="0.25">
      <c r="G45" s="52"/>
      <c r="O45" s="52"/>
      <c r="U45" s="65" t="s">
        <v>45</v>
      </c>
      <c r="V45" s="65" t="s">
        <v>60</v>
      </c>
      <c r="W45" s="65" t="s">
        <v>61</v>
      </c>
      <c r="X45" s="65" t="s">
        <v>62</v>
      </c>
      <c r="Y45" s="65" t="s">
        <v>65</v>
      </c>
      <c r="Z45" s="65" t="s">
        <v>64</v>
      </c>
      <c r="AA45" s="65" t="s">
        <v>63</v>
      </c>
      <c r="AB45" s="60"/>
      <c r="AC45" s="65" t="s">
        <v>45</v>
      </c>
      <c r="AD45" s="65" t="s">
        <v>60</v>
      </c>
      <c r="AE45" s="65" t="s">
        <v>95</v>
      </c>
      <c r="AF45" s="65" t="s">
        <v>96</v>
      </c>
      <c r="AG45" s="65" t="s">
        <v>97</v>
      </c>
      <c r="AH45" s="73"/>
      <c r="AI45" s="73"/>
      <c r="AJ45" s="60"/>
      <c r="AK45" s="65" t="s">
        <v>45</v>
      </c>
      <c r="AL45" s="65" t="s">
        <v>60</v>
      </c>
      <c r="AM45" s="65" t="s">
        <v>101</v>
      </c>
      <c r="AN45" s="65" t="s">
        <v>96</v>
      </c>
      <c r="AO45" s="65" t="s">
        <v>97</v>
      </c>
    </row>
    <row r="46" spans="1:41" x14ac:dyDescent="0.25">
      <c r="G46" s="52"/>
      <c r="O46" s="52"/>
      <c r="U46" s="81">
        <v>1</v>
      </c>
      <c r="V46" s="59">
        <v>10</v>
      </c>
      <c r="W46" s="57">
        <f>'Sens_BEP-AN_ASHP'!S$19</f>
        <v>0</v>
      </c>
      <c r="X46" s="57">
        <f>'Sens_BEP-AN_GB'!S$19</f>
        <v>0</v>
      </c>
      <c r="Y46" s="57">
        <f>'Sens_BEP-DH_ASHP'!S$19</f>
        <v>0</v>
      </c>
      <c r="Z46" s="57">
        <f>'Sens_BEP-DH_GB'!S$19</f>
        <v>0</v>
      </c>
      <c r="AA46" s="57">
        <f>'Sens_BEP-DH_AN'!S$19</f>
        <v>88</v>
      </c>
      <c r="AC46" s="81">
        <v>1</v>
      </c>
      <c r="AD46" s="59">
        <v>10</v>
      </c>
      <c r="AE46" s="57">
        <f>IF(AND(W46=0,Y46=0),10,IF(W46=0,Y46,IF(W46&gt;4,W46,0)))</f>
        <v>10</v>
      </c>
      <c r="AF46" s="57"/>
      <c r="AG46" s="57">
        <f>IF(AND(W46=0,Y46=0),0,10)</f>
        <v>0</v>
      </c>
      <c r="AH46" s="71"/>
      <c r="AI46" s="71"/>
      <c r="AK46" s="81">
        <v>1</v>
      </c>
      <c r="AL46" s="59">
        <v>10</v>
      </c>
      <c r="AM46" s="57">
        <f>IF(AND(X46=0,Z46=0),10,IF(X46=0,IF(Z46&gt;4,Z46,0),IF(X46&gt;4,X46,0)))</f>
        <v>10</v>
      </c>
      <c r="AN46" s="57"/>
      <c r="AO46" s="57">
        <f>IF(AND(X46=0,Z46=0),0,10)</f>
        <v>0</v>
      </c>
    </row>
    <row r="47" spans="1:41" x14ac:dyDescent="0.25">
      <c r="G47" s="52"/>
      <c r="O47" s="52"/>
      <c r="U47" s="82"/>
      <c r="V47" s="59">
        <v>25</v>
      </c>
      <c r="W47" s="57">
        <f>'Sens_BEP-AN_ASHP'!S$20</f>
        <v>0</v>
      </c>
      <c r="X47" s="57">
        <f>'Sens_BEP-AN_GB'!S$20</f>
        <v>0</v>
      </c>
      <c r="Y47" s="57">
        <f>'Sens_BEP-DH_ASHP'!S$20</f>
        <v>0</v>
      </c>
      <c r="Z47" s="57">
        <f>'Sens_BEP-DH_GB'!S$20</f>
        <v>0</v>
      </c>
      <c r="AA47" s="57">
        <f>'Sens_BEP-DH_AN'!S$20</f>
        <v>54</v>
      </c>
      <c r="AC47" s="82"/>
      <c r="AD47" s="59">
        <v>25</v>
      </c>
      <c r="AE47" s="57">
        <f t="shared" ref="AE47:AE56" si="13">IF(AND(W47=0,Y47=0),10,IF(W47=0,Y47,IF(W47&gt;4,W47,0)))</f>
        <v>10</v>
      </c>
      <c r="AF47" s="57"/>
      <c r="AG47" s="57">
        <f t="shared" ref="AG47:AG85" si="14">IF(AND(W47=0,Y47=0),0,10)</f>
        <v>0</v>
      </c>
      <c r="AH47" s="71"/>
      <c r="AI47" s="71"/>
      <c r="AK47" s="82"/>
      <c r="AL47" s="59">
        <v>25</v>
      </c>
      <c r="AM47" s="57">
        <f t="shared" ref="AM47:AM85" si="15">IF(AND(X47=0,Z47=0),10,IF(X47=0,IF(Z47&gt;4,Z47,0),IF(X47&gt;4,X47,0)))</f>
        <v>10</v>
      </c>
      <c r="AN47" s="57"/>
      <c r="AO47" s="57">
        <f t="shared" ref="AO47:AO85" si="16">IF(AND(X47=0,Z47=0),0,10)</f>
        <v>0</v>
      </c>
    </row>
    <row r="48" spans="1:41" x14ac:dyDescent="0.25">
      <c r="G48" s="52"/>
      <c r="O48" s="52"/>
      <c r="U48" s="82"/>
      <c r="V48" s="59">
        <v>35</v>
      </c>
      <c r="W48" s="57">
        <f>'Sens_BEP-AN_ASHP'!S$21</f>
        <v>0</v>
      </c>
      <c r="X48" s="57">
        <f>'Sens_BEP-AN_GB'!S$21</f>
        <v>0</v>
      </c>
      <c r="Y48" s="57">
        <f>'Sens_BEP-DH_ASHP'!S$21</f>
        <v>0</v>
      </c>
      <c r="Z48" s="57">
        <f>'Sens_BEP-DH_GB'!S$21</f>
        <v>0</v>
      </c>
      <c r="AA48" s="57">
        <f>'Sens_BEP-DH_AN'!S$21</f>
        <v>49</v>
      </c>
      <c r="AC48" s="82"/>
      <c r="AD48" s="59">
        <v>35</v>
      </c>
      <c r="AE48" s="57">
        <f t="shared" si="13"/>
        <v>10</v>
      </c>
      <c r="AF48" s="57"/>
      <c r="AG48" s="57">
        <f t="shared" si="14"/>
        <v>0</v>
      </c>
      <c r="AH48" s="71"/>
      <c r="AI48" s="71"/>
      <c r="AK48" s="82"/>
      <c r="AL48" s="59">
        <v>35</v>
      </c>
      <c r="AM48" s="57">
        <f t="shared" si="15"/>
        <v>10</v>
      </c>
      <c r="AN48" s="57"/>
      <c r="AO48" s="57">
        <f t="shared" si="16"/>
        <v>0</v>
      </c>
    </row>
    <row r="49" spans="7:41" x14ac:dyDescent="0.25">
      <c r="G49" s="52"/>
      <c r="O49" s="52"/>
      <c r="U49" s="82"/>
      <c r="V49" s="59">
        <v>50</v>
      </c>
      <c r="W49" s="57">
        <f>'Sens_BEP-AN_ASHP'!S$22</f>
        <v>0</v>
      </c>
      <c r="X49" s="57">
        <f>'Sens_BEP-AN_GB'!S$22</f>
        <v>0</v>
      </c>
      <c r="Y49" s="57">
        <f>'Sens_BEP-DH_ASHP'!S$22</f>
        <v>0</v>
      </c>
      <c r="Z49" s="57">
        <f>'Sens_BEP-DH_GB'!S$22</f>
        <v>0</v>
      </c>
      <c r="AA49" s="57">
        <f>'Sens_BEP-DH_AN'!S$22</f>
        <v>46</v>
      </c>
      <c r="AC49" s="82"/>
      <c r="AD49" s="59">
        <v>50</v>
      </c>
      <c r="AE49" s="57">
        <f t="shared" si="13"/>
        <v>10</v>
      </c>
      <c r="AF49" s="57"/>
      <c r="AG49" s="57">
        <f t="shared" si="14"/>
        <v>0</v>
      </c>
      <c r="AH49" s="71"/>
      <c r="AI49" s="71"/>
      <c r="AK49" s="82"/>
      <c r="AL49" s="59">
        <v>50</v>
      </c>
      <c r="AM49" s="57">
        <f t="shared" si="15"/>
        <v>10</v>
      </c>
      <c r="AN49" s="57"/>
      <c r="AO49" s="57">
        <f t="shared" si="16"/>
        <v>0</v>
      </c>
    </row>
    <row r="50" spans="7:41" x14ac:dyDescent="0.25">
      <c r="G50" s="52"/>
      <c r="O50" s="52"/>
      <c r="U50" s="83"/>
      <c r="V50" s="59">
        <v>75</v>
      </c>
      <c r="W50" s="57">
        <f>'Sens_BEP-AN_ASHP'!S$23</f>
        <v>0</v>
      </c>
      <c r="X50" s="57">
        <f>'Sens_BEP-AN_GB'!S$23</f>
        <v>0</v>
      </c>
      <c r="Y50" s="57">
        <f>'Sens_BEP-DH_ASHP'!S$23</f>
        <v>0</v>
      </c>
      <c r="Z50" s="57">
        <f>'Sens_BEP-DH_GB'!S$23</f>
        <v>0</v>
      </c>
      <c r="AA50" s="57">
        <f>'Sens_BEP-DH_AN'!S$23</f>
        <v>43</v>
      </c>
      <c r="AC50" s="83"/>
      <c r="AD50" s="59">
        <v>75</v>
      </c>
      <c r="AE50" s="57">
        <f t="shared" si="13"/>
        <v>10</v>
      </c>
      <c r="AF50" s="57"/>
      <c r="AG50" s="57">
        <f t="shared" si="14"/>
        <v>0</v>
      </c>
      <c r="AH50" s="71"/>
      <c r="AI50" s="71"/>
      <c r="AK50" s="83"/>
      <c r="AL50" s="59">
        <v>75</v>
      </c>
      <c r="AM50" s="57">
        <f t="shared" si="15"/>
        <v>10</v>
      </c>
      <c r="AN50" s="57"/>
      <c r="AO50" s="57">
        <f t="shared" si="16"/>
        <v>0</v>
      </c>
    </row>
    <row r="51" spans="7:41" x14ac:dyDescent="0.25">
      <c r="G51" s="52"/>
      <c r="O51" s="52"/>
      <c r="U51" s="81">
        <v>3</v>
      </c>
      <c r="V51" s="59">
        <v>10</v>
      </c>
      <c r="W51" s="57">
        <f>'Sens_BEP-AN_ASHP'!T$19</f>
        <v>0</v>
      </c>
      <c r="X51" s="57">
        <f>'Sens_BEP-AN_GB'!T$19</f>
        <v>0</v>
      </c>
      <c r="Y51" s="57">
        <f>'Sens_BEP-DH_ASHP'!T$19</f>
        <v>0</v>
      </c>
      <c r="Z51" s="57">
        <f>'Sens_BEP-DH_GB'!T$19</f>
        <v>0</v>
      </c>
      <c r="AA51" s="57">
        <f>'Sens_BEP-DH_AN'!T$19</f>
        <v>54</v>
      </c>
      <c r="AC51" s="81">
        <v>3</v>
      </c>
      <c r="AD51" s="59">
        <v>10</v>
      </c>
      <c r="AE51" s="57">
        <f t="shared" si="13"/>
        <v>10</v>
      </c>
      <c r="AF51" s="57"/>
      <c r="AG51" s="57">
        <f t="shared" si="14"/>
        <v>0</v>
      </c>
      <c r="AH51" s="71"/>
      <c r="AI51" s="71"/>
      <c r="AK51" s="81">
        <v>3</v>
      </c>
      <c r="AL51" s="59">
        <v>10</v>
      </c>
      <c r="AM51" s="57">
        <f t="shared" si="15"/>
        <v>10</v>
      </c>
      <c r="AN51" s="57"/>
      <c r="AO51" s="57">
        <f t="shared" si="16"/>
        <v>0</v>
      </c>
    </row>
    <row r="52" spans="7:41" x14ac:dyDescent="0.25">
      <c r="G52" s="52"/>
      <c r="O52" s="52"/>
      <c r="U52" s="82"/>
      <c r="V52" s="59">
        <v>25</v>
      </c>
      <c r="W52" s="57">
        <f>'Sens_BEP-AN_ASHP'!T$20</f>
        <v>0</v>
      </c>
      <c r="X52" s="57">
        <f>'Sens_BEP-AN_GB'!T$20</f>
        <v>0</v>
      </c>
      <c r="Y52" s="57">
        <f>'Sens_BEP-DH_ASHP'!T$20</f>
        <v>89</v>
      </c>
      <c r="Z52" s="57">
        <f>'Sens_BEP-DH_GB'!T$20</f>
        <v>89</v>
      </c>
      <c r="AA52" s="57">
        <f>'Sens_BEP-DH_AN'!T$20</f>
        <v>39</v>
      </c>
      <c r="AC52" s="82"/>
      <c r="AD52" s="59">
        <v>25</v>
      </c>
      <c r="AE52" s="57">
        <f t="shared" si="13"/>
        <v>89</v>
      </c>
      <c r="AF52" s="57"/>
      <c r="AG52" s="57">
        <f t="shared" si="14"/>
        <v>10</v>
      </c>
      <c r="AH52" s="71"/>
      <c r="AI52" s="71"/>
      <c r="AK52" s="82"/>
      <c r="AL52" s="59">
        <v>25</v>
      </c>
      <c r="AM52" s="57">
        <f t="shared" si="15"/>
        <v>89</v>
      </c>
      <c r="AN52" s="57"/>
      <c r="AO52" s="57">
        <f t="shared" si="16"/>
        <v>10</v>
      </c>
    </row>
    <row r="53" spans="7:41" x14ac:dyDescent="0.25">
      <c r="G53" s="52"/>
      <c r="O53" s="52"/>
      <c r="U53" s="82"/>
      <c r="V53" s="59">
        <v>35</v>
      </c>
      <c r="W53" s="57">
        <f>'Sens_BEP-AN_ASHP'!T$21</f>
        <v>0</v>
      </c>
      <c r="X53" s="57">
        <f>'Sens_BEP-AN_GB'!T$21</f>
        <v>0</v>
      </c>
      <c r="Y53" s="57">
        <f>'Sens_BEP-DH_ASHP'!T$21</f>
        <v>54</v>
      </c>
      <c r="Z53" s="57">
        <f>'Sens_BEP-DH_GB'!T$21</f>
        <v>54</v>
      </c>
      <c r="AA53" s="57">
        <f>'Sens_BEP-DH_AN'!T$21</f>
        <v>36</v>
      </c>
      <c r="AC53" s="82"/>
      <c r="AD53" s="59">
        <v>35</v>
      </c>
      <c r="AE53" s="57">
        <f t="shared" si="13"/>
        <v>54</v>
      </c>
      <c r="AF53" s="57"/>
      <c r="AG53" s="57">
        <f t="shared" si="14"/>
        <v>10</v>
      </c>
      <c r="AH53" s="71"/>
      <c r="AI53" s="71"/>
      <c r="AK53" s="82"/>
      <c r="AL53" s="59">
        <v>35</v>
      </c>
      <c r="AM53" s="57">
        <f t="shared" si="15"/>
        <v>54</v>
      </c>
      <c r="AN53" s="57"/>
      <c r="AO53" s="57">
        <f t="shared" si="16"/>
        <v>10</v>
      </c>
    </row>
    <row r="54" spans="7:41" x14ac:dyDescent="0.25">
      <c r="G54" s="52"/>
      <c r="O54" s="52"/>
      <c r="U54" s="82"/>
      <c r="V54" s="59">
        <v>50</v>
      </c>
      <c r="W54" s="57">
        <f>'Sens_BEP-AN_ASHP'!T$22</f>
        <v>0</v>
      </c>
      <c r="X54" s="57">
        <f>'Sens_BEP-AN_GB'!T$22</f>
        <v>0</v>
      </c>
      <c r="Y54" s="57">
        <f>'Sens_BEP-DH_ASHP'!T$22</f>
        <v>40</v>
      </c>
      <c r="Z54" s="57">
        <f>'Sens_BEP-DH_GB'!T$22</f>
        <v>40</v>
      </c>
      <c r="AA54" s="57">
        <f>'Sens_BEP-DH_AN'!T$22</f>
        <v>34</v>
      </c>
      <c r="AC54" s="82"/>
      <c r="AD54" s="59">
        <v>50</v>
      </c>
      <c r="AE54" s="57">
        <f t="shared" si="13"/>
        <v>40</v>
      </c>
      <c r="AF54" s="57"/>
      <c r="AG54" s="57">
        <f t="shared" si="14"/>
        <v>10</v>
      </c>
      <c r="AH54" s="71"/>
      <c r="AI54" s="71"/>
      <c r="AK54" s="82"/>
      <c r="AL54" s="59">
        <v>50</v>
      </c>
      <c r="AM54" s="57">
        <f t="shared" si="15"/>
        <v>40</v>
      </c>
      <c r="AN54" s="57"/>
      <c r="AO54" s="57">
        <f t="shared" si="16"/>
        <v>10</v>
      </c>
    </row>
    <row r="55" spans="7:41" x14ac:dyDescent="0.25">
      <c r="G55" s="52"/>
      <c r="O55" s="52"/>
      <c r="U55" s="83"/>
      <c r="V55" s="59">
        <v>75</v>
      </c>
      <c r="W55" s="57">
        <f>'Sens_BEP-AN_ASHP'!T$23</f>
        <v>0</v>
      </c>
      <c r="X55" s="57">
        <f>'Sens_BEP-AN_GB'!T$23</f>
        <v>0</v>
      </c>
      <c r="Y55" s="57">
        <f>'Sens_BEP-DH_ASHP'!T$23</f>
        <v>33</v>
      </c>
      <c r="Z55" s="57">
        <f>'Sens_BEP-DH_GB'!T$23</f>
        <v>33</v>
      </c>
      <c r="AA55" s="57">
        <f>'Sens_BEP-DH_AN'!T$23</f>
        <v>32</v>
      </c>
      <c r="AC55" s="83"/>
      <c r="AD55" s="59">
        <v>75</v>
      </c>
      <c r="AE55" s="57">
        <f t="shared" si="13"/>
        <v>33</v>
      </c>
      <c r="AF55" s="57"/>
      <c r="AG55" s="57">
        <f t="shared" si="14"/>
        <v>10</v>
      </c>
      <c r="AH55" s="71"/>
      <c r="AI55" s="71"/>
      <c r="AK55" s="83"/>
      <c r="AL55" s="59">
        <v>75</v>
      </c>
      <c r="AM55" s="57">
        <f t="shared" si="15"/>
        <v>33</v>
      </c>
      <c r="AN55" s="57"/>
      <c r="AO55" s="57">
        <f t="shared" si="16"/>
        <v>10</v>
      </c>
    </row>
    <row r="56" spans="7:41" x14ac:dyDescent="0.25">
      <c r="G56" s="52"/>
      <c r="O56" s="52"/>
      <c r="U56" s="81">
        <v>5</v>
      </c>
      <c r="V56" s="59">
        <v>10</v>
      </c>
      <c r="W56" s="57">
        <f>'Sens_BEP-AN_ASHP'!U$19</f>
        <v>0</v>
      </c>
      <c r="X56" s="57">
        <f>'Sens_BEP-AN_GB'!U$19</f>
        <v>0</v>
      </c>
      <c r="Y56" s="57">
        <f>'Sens_BEP-DH_ASHP'!U$19</f>
        <v>44</v>
      </c>
      <c r="Z56" s="57">
        <f>'Sens_BEP-DH_GB'!U$19</f>
        <v>44</v>
      </c>
      <c r="AA56" s="57">
        <f>'Sens_BEP-DH_AN'!U$19</f>
        <v>38</v>
      </c>
      <c r="AC56" s="81">
        <v>5</v>
      </c>
      <c r="AD56" s="59">
        <v>10</v>
      </c>
      <c r="AE56" s="57">
        <f t="shared" si="13"/>
        <v>44</v>
      </c>
      <c r="AF56" s="57"/>
      <c r="AG56" s="57">
        <f t="shared" si="14"/>
        <v>10</v>
      </c>
      <c r="AH56" s="71"/>
      <c r="AI56" s="71"/>
      <c r="AK56" s="81">
        <v>5</v>
      </c>
      <c r="AL56" s="59">
        <v>10</v>
      </c>
      <c r="AM56" s="57">
        <f t="shared" si="15"/>
        <v>44</v>
      </c>
      <c r="AN56" s="57"/>
      <c r="AO56" s="57">
        <f t="shared" si="16"/>
        <v>10</v>
      </c>
    </row>
    <row r="57" spans="7:41" x14ac:dyDescent="0.25">
      <c r="G57" s="52"/>
      <c r="O57" s="52"/>
      <c r="U57" s="82"/>
      <c r="V57" s="59">
        <v>25</v>
      </c>
      <c r="W57" s="57">
        <f>'Sens_BEP-AN_ASHP'!U$20</f>
        <v>4</v>
      </c>
      <c r="X57" s="57">
        <f>'Sens_BEP-AN_GB'!U$20</f>
        <v>0</v>
      </c>
      <c r="Y57" s="57">
        <f>'Sens_BEP-DH_ASHP'!U$20</f>
        <v>20</v>
      </c>
      <c r="Z57" s="57">
        <f>'Sens_BEP-DH_GB'!U$20</f>
        <v>20</v>
      </c>
      <c r="AA57" s="57">
        <f>'Sens_BEP-DH_AN'!U$20</f>
        <v>29</v>
      </c>
      <c r="AC57" s="82"/>
      <c r="AD57" s="59">
        <v>25</v>
      </c>
      <c r="AE57" s="57"/>
      <c r="AF57" s="57">
        <f t="shared" ref="AF57:AF85" si="17">IF(W57=0,0,IF(W57=4,AA57,AA57-W57))</f>
        <v>29</v>
      </c>
      <c r="AG57" s="57">
        <f t="shared" si="14"/>
        <v>10</v>
      </c>
      <c r="AH57" s="71"/>
      <c r="AI57" s="71"/>
      <c r="AK57" s="82"/>
      <c r="AL57" s="59">
        <v>25</v>
      </c>
      <c r="AM57" s="57">
        <f t="shared" si="15"/>
        <v>20</v>
      </c>
      <c r="AN57" s="57"/>
      <c r="AO57" s="57">
        <f t="shared" si="16"/>
        <v>10</v>
      </c>
    </row>
    <row r="58" spans="7:41" x14ac:dyDescent="0.25">
      <c r="G58" s="52"/>
      <c r="O58" s="52"/>
      <c r="U58" s="82"/>
      <c r="V58" s="59">
        <v>35</v>
      </c>
      <c r="W58" s="57">
        <f>'Sens_BEP-AN_ASHP'!U$21</f>
        <v>4</v>
      </c>
      <c r="X58" s="57">
        <f>'Sens_BEP-AN_GB'!U$21</f>
        <v>0</v>
      </c>
      <c r="Y58" s="57">
        <f>'Sens_BEP-DH_ASHP'!U$21</f>
        <v>18</v>
      </c>
      <c r="Z58" s="57">
        <f>'Sens_BEP-DH_GB'!U$21</f>
        <v>18</v>
      </c>
      <c r="AA58" s="57">
        <f>'Sens_BEP-DH_AN'!U$21</f>
        <v>28</v>
      </c>
      <c r="AC58" s="82"/>
      <c r="AD58" s="59">
        <v>35</v>
      </c>
      <c r="AE58" s="57"/>
      <c r="AF58" s="57">
        <f t="shared" si="17"/>
        <v>28</v>
      </c>
      <c r="AG58" s="57">
        <f t="shared" si="14"/>
        <v>10</v>
      </c>
      <c r="AH58" s="71"/>
      <c r="AI58" s="71"/>
      <c r="AK58" s="82"/>
      <c r="AL58" s="59">
        <v>35</v>
      </c>
      <c r="AM58" s="57">
        <f t="shared" si="15"/>
        <v>18</v>
      </c>
      <c r="AN58" s="57"/>
      <c r="AO58" s="57">
        <f t="shared" si="16"/>
        <v>10</v>
      </c>
    </row>
    <row r="59" spans="7:41" x14ac:dyDescent="0.25">
      <c r="G59" s="52"/>
      <c r="O59" s="52"/>
      <c r="U59" s="82"/>
      <c r="V59" s="59">
        <v>50</v>
      </c>
      <c r="W59" s="57">
        <f>'Sens_BEP-AN_ASHP'!U$22</f>
        <v>4</v>
      </c>
      <c r="X59" s="57">
        <f>'Sens_BEP-AN_GB'!U$22</f>
        <v>0</v>
      </c>
      <c r="Y59" s="57">
        <f>'Sens_BEP-DH_ASHP'!U$22</f>
        <v>16</v>
      </c>
      <c r="Z59" s="57">
        <f>'Sens_BEP-DH_GB'!U$22</f>
        <v>16</v>
      </c>
      <c r="AA59" s="57">
        <f>'Sens_BEP-DH_AN'!U$22</f>
        <v>27</v>
      </c>
      <c r="AC59" s="82"/>
      <c r="AD59" s="59">
        <v>50</v>
      </c>
      <c r="AE59" s="57"/>
      <c r="AF59" s="57">
        <f t="shared" si="17"/>
        <v>27</v>
      </c>
      <c r="AG59" s="57">
        <f t="shared" si="14"/>
        <v>10</v>
      </c>
      <c r="AH59" s="71"/>
      <c r="AI59" s="71"/>
      <c r="AK59" s="82"/>
      <c r="AL59" s="59">
        <v>50</v>
      </c>
      <c r="AM59" s="57">
        <f t="shared" si="15"/>
        <v>16</v>
      </c>
      <c r="AN59" s="57"/>
      <c r="AO59" s="57">
        <f t="shared" si="16"/>
        <v>10</v>
      </c>
    </row>
    <row r="60" spans="7:41" x14ac:dyDescent="0.25">
      <c r="G60" s="52"/>
      <c r="O60" s="52"/>
      <c r="U60" s="83"/>
      <c r="V60" s="59">
        <v>75</v>
      </c>
      <c r="W60" s="57">
        <f>'Sens_BEP-AN_ASHP'!U$23</f>
        <v>4</v>
      </c>
      <c r="X60" s="57">
        <f>'Sens_BEP-AN_GB'!U$23</f>
        <v>0</v>
      </c>
      <c r="Y60" s="57">
        <f>'Sens_BEP-DH_ASHP'!U$23</f>
        <v>15</v>
      </c>
      <c r="Z60" s="57">
        <f>'Sens_BEP-DH_GB'!U$23</f>
        <v>15</v>
      </c>
      <c r="AA60" s="57">
        <f>'Sens_BEP-DH_AN'!U$23</f>
        <v>26</v>
      </c>
      <c r="AC60" s="83"/>
      <c r="AD60" s="59">
        <v>75</v>
      </c>
      <c r="AE60" s="57"/>
      <c r="AF60" s="57">
        <f t="shared" si="17"/>
        <v>26</v>
      </c>
      <c r="AG60" s="57">
        <f t="shared" si="14"/>
        <v>10</v>
      </c>
      <c r="AH60" s="71"/>
      <c r="AI60" s="71"/>
      <c r="AK60" s="83"/>
      <c r="AL60" s="59">
        <v>75</v>
      </c>
      <c r="AM60" s="57">
        <f t="shared" si="15"/>
        <v>15</v>
      </c>
      <c r="AN60" s="57"/>
      <c r="AO60" s="57">
        <f t="shared" si="16"/>
        <v>10</v>
      </c>
    </row>
    <row r="61" spans="7:41" x14ac:dyDescent="0.25">
      <c r="G61" s="52"/>
      <c r="O61" s="52"/>
      <c r="U61" s="81">
        <v>8</v>
      </c>
      <c r="V61" s="59">
        <v>10</v>
      </c>
      <c r="W61" s="57">
        <f>'Sens_BEP-AN_ASHP'!V$19</f>
        <v>4</v>
      </c>
      <c r="X61" s="57">
        <f>'Sens_BEP-AN_GB'!V$19</f>
        <v>0</v>
      </c>
      <c r="Y61" s="57">
        <f>'Sens_BEP-DH_ASHP'!V$19</f>
        <v>13</v>
      </c>
      <c r="Z61" s="57">
        <f>'Sens_BEP-DH_GB'!V$19</f>
        <v>13</v>
      </c>
      <c r="AA61" s="57">
        <f>'Sens_BEP-DH_AN'!V$19</f>
        <v>26</v>
      </c>
      <c r="AC61" s="81">
        <v>8</v>
      </c>
      <c r="AD61" s="59">
        <v>10</v>
      </c>
      <c r="AE61" s="57"/>
      <c r="AF61" s="57">
        <f t="shared" si="17"/>
        <v>26</v>
      </c>
      <c r="AG61" s="57">
        <f t="shared" si="14"/>
        <v>10</v>
      </c>
      <c r="AH61" s="71"/>
      <c r="AI61" s="71"/>
      <c r="AK61" s="81">
        <v>8</v>
      </c>
      <c r="AL61" s="59">
        <v>10</v>
      </c>
      <c r="AM61" s="57">
        <f t="shared" si="15"/>
        <v>13</v>
      </c>
      <c r="AN61" s="57"/>
      <c r="AO61" s="57">
        <f t="shared" si="16"/>
        <v>10</v>
      </c>
    </row>
    <row r="62" spans="7:41" x14ac:dyDescent="0.25">
      <c r="G62" s="52"/>
      <c r="O62" s="52"/>
      <c r="U62" s="82"/>
      <c r="V62" s="59">
        <v>25</v>
      </c>
      <c r="W62" s="57">
        <f>'Sens_BEP-AN_ASHP'!V$20</f>
        <v>4</v>
      </c>
      <c r="X62" s="57">
        <f>'Sens_BEP-AN_GB'!V$20</f>
        <v>0</v>
      </c>
      <c r="Y62" s="57">
        <f>'Sens_BEP-DH_ASHP'!V$20</f>
        <v>10</v>
      </c>
      <c r="Z62" s="57">
        <f>'Sens_BEP-DH_GB'!V$20</f>
        <v>10</v>
      </c>
      <c r="AA62" s="57">
        <f>'Sens_BEP-DH_AN'!V$20</f>
        <v>22</v>
      </c>
      <c r="AC62" s="82"/>
      <c r="AD62" s="59">
        <v>25</v>
      </c>
      <c r="AE62" s="57"/>
      <c r="AF62" s="57">
        <f t="shared" si="17"/>
        <v>22</v>
      </c>
      <c r="AG62" s="57">
        <f t="shared" si="14"/>
        <v>10</v>
      </c>
      <c r="AH62" s="71"/>
      <c r="AI62" s="71"/>
      <c r="AK62" s="82"/>
      <c r="AL62" s="59">
        <v>25</v>
      </c>
      <c r="AM62" s="57">
        <f t="shared" si="15"/>
        <v>10</v>
      </c>
      <c r="AN62" s="57"/>
      <c r="AO62" s="57">
        <f t="shared" si="16"/>
        <v>10</v>
      </c>
    </row>
    <row r="63" spans="7:41" x14ac:dyDescent="0.25">
      <c r="U63" s="82"/>
      <c r="V63" s="59">
        <v>35</v>
      </c>
      <c r="W63" s="57">
        <f>'Sens_BEP-AN_ASHP'!V$21</f>
        <v>4</v>
      </c>
      <c r="X63" s="57">
        <f>'Sens_BEP-AN_GB'!V$21</f>
        <v>0</v>
      </c>
      <c r="Y63" s="57">
        <f>'Sens_BEP-DH_ASHP'!V$21</f>
        <v>9</v>
      </c>
      <c r="Z63" s="57">
        <f>'Sens_BEP-DH_GB'!V$21</f>
        <v>9</v>
      </c>
      <c r="AA63" s="57">
        <f>'Sens_BEP-DH_AN'!V$21</f>
        <v>21</v>
      </c>
      <c r="AC63" s="82"/>
      <c r="AD63" s="59">
        <v>35</v>
      </c>
      <c r="AE63" s="57"/>
      <c r="AF63" s="57">
        <f t="shared" si="17"/>
        <v>21</v>
      </c>
      <c r="AG63" s="57">
        <f t="shared" si="14"/>
        <v>10</v>
      </c>
      <c r="AH63" s="71"/>
      <c r="AI63" s="71"/>
      <c r="AK63" s="82"/>
      <c r="AL63" s="59">
        <v>35</v>
      </c>
      <c r="AM63" s="57">
        <f t="shared" si="15"/>
        <v>9</v>
      </c>
      <c r="AN63" s="57"/>
      <c r="AO63" s="57">
        <f t="shared" si="16"/>
        <v>10</v>
      </c>
    </row>
    <row r="64" spans="7:41" x14ac:dyDescent="0.25">
      <c r="U64" s="82"/>
      <c r="V64" s="59">
        <v>50</v>
      </c>
      <c r="W64" s="57">
        <f>'Sens_BEP-AN_ASHP'!V$22</f>
        <v>4</v>
      </c>
      <c r="X64" s="57">
        <f>'Sens_BEP-AN_GB'!V$22</f>
        <v>9</v>
      </c>
      <c r="Y64" s="57">
        <f>'Sens_BEP-DH_ASHP'!V$22</f>
        <v>9</v>
      </c>
      <c r="Z64" s="57">
        <f>'Sens_BEP-DH_GB'!V$22</f>
        <v>9</v>
      </c>
      <c r="AA64" s="57">
        <f>'Sens_BEP-DH_AN'!V$22</f>
        <v>20</v>
      </c>
      <c r="AC64" s="82"/>
      <c r="AD64" s="59">
        <v>50</v>
      </c>
      <c r="AE64" s="57"/>
      <c r="AF64" s="57">
        <f t="shared" si="17"/>
        <v>20</v>
      </c>
      <c r="AG64" s="57">
        <f t="shared" si="14"/>
        <v>10</v>
      </c>
      <c r="AH64" s="71"/>
      <c r="AI64" s="71"/>
      <c r="AK64" s="82"/>
      <c r="AL64" s="59">
        <v>50</v>
      </c>
      <c r="AM64" s="57">
        <f t="shared" si="15"/>
        <v>9</v>
      </c>
      <c r="AN64" s="57">
        <f t="shared" ref="AN64:AN85" si="18">IF(X64=0,0,IF(X64=4,AA64,AA64-X64))</f>
        <v>11</v>
      </c>
      <c r="AO64" s="57">
        <f t="shared" si="16"/>
        <v>10</v>
      </c>
    </row>
    <row r="65" spans="21:41" x14ac:dyDescent="0.25">
      <c r="U65" s="83"/>
      <c r="V65" s="59">
        <v>75</v>
      </c>
      <c r="W65" s="57">
        <f>'Sens_BEP-AN_ASHP'!V$23</f>
        <v>4</v>
      </c>
      <c r="X65" s="57">
        <f>'Sens_BEP-AN_GB'!V$23</f>
        <v>4</v>
      </c>
      <c r="Y65" s="57">
        <f>'Sens_BEP-DH_ASHP'!V$23</f>
        <v>8</v>
      </c>
      <c r="Z65" s="57">
        <f>'Sens_BEP-DH_GB'!V$23</f>
        <v>8</v>
      </c>
      <c r="AA65" s="57">
        <f>'Sens_BEP-DH_AN'!V$23</f>
        <v>20</v>
      </c>
      <c r="AC65" s="83"/>
      <c r="AD65" s="59">
        <v>75</v>
      </c>
      <c r="AE65" s="57"/>
      <c r="AF65" s="57">
        <f t="shared" si="17"/>
        <v>20</v>
      </c>
      <c r="AG65" s="57">
        <f t="shared" si="14"/>
        <v>10</v>
      </c>
      <c r="AH65" s="71"/>
      <c r="AI65" s="71"/>
      <c r="AK65" s="83"/>
      <c r="AL65" s="59">
        <v>75</v>
      </c>
      <c r="AM65" s="57"/>
      <c r="AN65" s="57">
        <f t="shared" si="18"/>
        <v>20</v>
      </c>
      <c r="AO65" s="57">
        <f t="shared" si="16"/>
        <v>10</v>
      </c>
    </row>
    <row r="66" spans="21:41" x14ac:dyDescent="0.25">
      <c r="U66" s="81">
        <v>10</v>
      </c>
      <c r="V66" s="59">
        <v>10</v>
      </c>
      <c r="W66" s="57">
        <f>'Sens_BEP-AN_ASHP'!W$19</f>
        <v>4</v>
      </c>
      <c r="X66" s="57">
        <f>'Sens_BEP-AN_GB'!W$19</f>
        <v>0</v>
      </c>
      <c r="Y66" s="57">
        <f>'Sens_BEP-DH_ASHP'!W$19</f>
        <v>9</v>
      </c>
      <c r="Z66" s="57">
        <f>'Sens_BEP-DH_GB'!W$19</f>
        <v>9</v>
      </c>
      <c r="AA66" s="57">
        <f>'Sens_BEP-DH_AN'!W$19</f>
        <v>21</v>
      </c>
      <c r="AC66" s="81">
        <v>10</v>
      </c>
      <c r="AD66" s="59">
        <v>10</v>
      </c>
      <c r="AE66" s="57"/>
      <c r="AF66" s="57">
        <f t="shared" si="17"/>
        <v>21</v>
      </c>
      <c r="AG66" s="57">
        <f t="shared" si="14"/>
        <v>10</v>
      </c>
      <c r="AH66" s="71"/>
      <c r="AI66" s="71"/>
      <c r="AK66" s="81">
        <v>10</v>
      </c>
      <c r="AL66" s="59">
        <v>10</v>
      </c>
      <c r="AM66" s="57">
        <f t="shared" si="15"/>
        <v>9</v>
      </c>
      <c r="AN66" s="57"/>
      <c r="AO66" s="57">
        <f t="shared" si="16"/>
        <v>10</v>
      </c>
    </row>
    <row r="67" spans="21:41" x14ac:dyDescent="0.25">
      <c r="U67" s="82"/>
      <c r="V67" s="59">
        <v>25</v>
      </c>
      <c r="W67" s="57">
        <f>'Sens_BEP-AN_ASHP'!W$20</f>
        <v>4</v>
      </c>
      <c r="X67" s="57">
        <f>'Sens_BEP-AN_GB'!W$20</f>
        <v>4</v>
      </c>
      <c r="Y67" s="57">
        <f>'Sens_BEP-DH_ASHP'!W$20</f>
        <v>7</v>
      </c>
      <c r="Z67" s="57">
        <f>'Sens_BEP-DH_GB'!W$20</f>
        <v>7</v>
      </c>
      <c r="AA67" s="57">
        <f>'Sens_BEP-DH_AN'!W$20</f>
        <v>19</v>
      </c>
      <c r="AC67" s="82"/>
      <c r="AD67" s="59">
        <v>25</v>
      </c>
      <c r="AE67" s="57"/>
      <c r="AF67" s="57">
        <f t="shared" si="17"/>
        <v>19</v>
      </c>
      <c r="AG67" s="57">
        <f t="shared" si="14"/>
        <v>10</v>
      </c>
      <c r="AH67" s="71"/>
      <c r="AI67" s="71"/>
      <c r="AK67" s="82"/>
      <c r="AL67" s="59">
        <v>25</v>
      </c>
      <c r="AM67" s="57"/>
      <c r="AN67" s="57">
        <f t="shared" si="18"/>
        <v>19</v>
      </c>
      <c r="AO67" s="57">
        <f t="shared" si="16"/>
        <v>10</v>
      </c>
    </row>
    <row r="68" spans="21:41" x14ac:dyDescent="0.25">
      <c r="U68" s="82"/>
      <c r="V68" s="59">
        <v>35</v>
      </c>
      <c r="W68" s="57">
        <f>'Sens_BEP-AN_ASHP'!W$21</f>
        <v>4</v>
      </c>
      <c r="X68" s="57">
        <f>'Sens_BEP-AN_GB'!W$21</f>
        <v>4</v>
      </c>
      <c r="Y68" s="57">
        <f>'Sens_BEP-DH_ASHP'!W$21</f>
        <v>7</v>
      </c>
      <c r="Z68" s="57">
        <f>'Sens_BEP-DH_GB'!W$21</f>
        <v>7</v>
      </c>
      <c r="AA68" s="57">
        <f>'Sens_BEP-DH_AN'!W$21</f>
        <v>18</v>
      </c>
      <c r="AC68" s="82"/>
      <c r="AD68" s="59">
        <v>35</v>
      </c>
      <c r="AE68" s="57"/>
      <c r="AF68" s="57">
        <f t="shared" si="17"/>
        <v>18</v>
      </c>
      <c r="AG68" s="57">
        <f t="shared" si="14"/>
        <v>10</v>
      </c>
      <c r="AH68" s="71"/>
      <c r="AI68" s="71"/>
      <c r="AK68" s="82"/>
      <c r="AL68" s="59">
        <v>35</v>
      </c>
      <c r="AM68" s="57"/>
      <c r="AN68" s="57">
        <f t="shared" si="18"/>
        <v>18</v>
      </c>
      <c r="AO68" s="57">
        <f t="shared" si="16"/>
        <v>10</v>
      </c>
    </row>
    <row r="69" spans="21:41" x14ac:dyDescent="0.25">
      <c r="U69" s="82"/>
      <c r="V69" s="59">
        <v>50</v>
      </c>
      <c r="W69" s="57">
        <f>'Sens_BEP-AN_ASHP'!W$22</f>
        <v>4</v>
      </c>
      <c r="X69" s="57">
        <f>'Sens_BEP-AN_GB'!W$22</f>
        <v>4</v>
      </c>
      <c r="Y69" s="57">
        <f>'Sens_BEP-DH_ASHP'!W$22</f>
        <v>7</v>
      </c>
      <c r="Z69" s="57">
        <f>'Sens_BEP-DH_GB'!W$22</f>
        <v>7</v>
      </c>
      <c r="AA69" s="57">
        <f>'Sens_BEP-DH_AN'!W$22</f>
        <v>17</v>
      </c>
      <c r="AC69" s="82"/>
      <c r="AD69" s="59">
        <v>50</v>
      </c>
      <c r="AE69" s="57"/>
      <c r="AF69" s="57">
        <f t="shared" si="17"/>
        <v>17</v>
      </c>
      <c r="AG69" s="57">
        <f t="shared" si="14"/>
        <v>10</v>
      </c>
      <c r="AH69" s="71"/>
      <c r="AI69" s="71"/>
      <c r="AK69" s="82"/>
      <c r="AL69" s="59">
        <v>50</v>
      </c>
      <c r="AM69" s="57"/>
      <c r="AN69" s="57">
        <f t="shared" si="18"/>
        <v>17</v>
      </c>
      <c r="AO69" s="57">
        <f t="shared" si="16"/>
        <v>10</v>
      </c>
    </row>
    <row r="70" spans="21:41" x14ac:dyDescent="0.25">
      <c r="U70" s="83"/>
      <c r="V70" s="59">
        <v>75</v>
      </c>
      <c r="W70" s="57">
        <f>'Sens_BEP-AN_ASHP'!W$23</f>
        <v>4</v>
      </c>
      <c r="X70" s="57">
        <f>'Sens_BEP-AN_GB'!W$23</f>
        <v>4</v>
      </c>
      <c r="Y70" s="57">
        <f>'Sens_BEP-DH_ASHP'!W$23</f>
        <v>6</v>
      </c>
      <c r="Z70" s="57">
        <f>'Sens_BEP-DH_GB'!W$23</f>
        <v>6</v>
      </c>
      <c r="AA70" s="57">
        <f>'Sens_BEP-DH_AN'!W$23</f>
        <v>17</v>
      </c>
      <c r="AC70" s="83"/>
      <c r="AD70" s="59">
        <v>75</v>
      </c>
      <c r="AE70" s="57"/>
      <c r="AF70" s="57">
        <f t="shared" si="17"/>
        <v>17</v>
      </c>
      <c r="AG70" s="57">
        <f t="shared" si="14"/>
        <v>10</v>
      </c>
      <c r="AH70" s="71"/>
      <c r="AI70" s="71"/>
      <c r="AK70" s="83"/>
      <c r="AL70" s="59">
        <v>75</v>
      </c>
      <c r="AM70" s="57"/>
      <c r="AN70" s="57">
        <f t="shared" si="18"/>
        <v>17</v>
      </c>
      <c r="AO70" s="57">
        <f t="shared" si="16"/>
        <v>10</v>
      </c>
    </row>
    <row r="71" spans="21:41" x14ac:dyDescent="0.25">
      <c r="U71" s="81">
        <v>13</v>
      </c>
      <c r="V71" s="59">
        <v>10</v>
      </c>
      <c r="W71" s="57">
        <f>'Sens_BEP-AN_ASHP'!X$19</f>
        <v>4</v>
      </c>
      <c r="X71" s="57">
        <f>'Sens_BEP-AN_GB'!X$19</f>
        <v>5</v>
      </c>
      <c r="Y71" s="57">
        <f>'Sens_BEP-DH_ASHP'!X$19</f>
        <v>6</v>
      </c>
      <c r="Z71" s="57">
        <f>'Sens_BEP-DH_GB'!X$19</f>
        <v>6</v>
      </c>
      <c r="AA71" s="57">
        <f>'Sens_BEP-DH_AN'!X$19</f>
        <v>17</v>
      </c>
      <c r="AC71" s="81">
        <v>13</v>
      </c>
      <c r="AD71" s="59">
        <v>10</v>
      </c>
      <c r="AE71" s="57"/>
      <c r="AF71" s="57">
        <f t="shared" si="17"/>
        <v>17</v>
      </c>
      <c r="AG71" s="57">
        <f t="shared" si="14"/>
        <v>10</v>
      </c>
      <c r="AH71" s="71"/>
      <c r="AI71" s="71"/>
      <c r="AK71" s="81">
        <v>13</v>
      </c>
      <c r="AL71" s="59">
        <v>10</v>
      </c>
      <c r="AM71" s="57">
        <f t="shared" si="15"/>
        <v>5</v>
      </c>
      <c r="AN71" s="57">
        <f t="shared" si="18"/>
        <v>12</v>
      </c>
      <c r="AO71" s="57">
        <f t="shared" si="16"/>
        <v>10</v>
      </c>
    </row>
    <row r="72" spans="21:41" x14ac:dyDescent="0.25">
      <c r="U72" s="82"/>
      <c r="V72" s="59">
        <v>25</v>
      </c>
      <c r="W72" s="57">
        <f>'Sens_BEP-AN_ASHP'!X$20</f>
        <v>4</v>
      </c>
      <c r="X72" s="57">
        <f>'Sens_BEP-AN_GB'!X$20</f>
        <v>4</v>
      </c>
      <c r="Y72" s="57">
        <f>'Sens_BEP-DH_ASHP'!X$20</f>
        <v>5</v>
      </c>
      <c r="Z72" s="57">
        <f>'Sens_BEP-DH_GB'!X$20</f>
        <v>5</v>
      </c>
      <c r="AA72" s="57">
        <f>'Sens_BEP-DH_AN'!X$20</f>
        <v>15</v>
      </c>
      <c r="AC72" s="82"/>
      <c r="AD72" s="59">
        <v>25</v>
      </c>
      <c r="AE72" s="57"/>
      <c r="AF72" s="57">
        <f t="shared" si="17"/>
        <v>15</v>
      </c>
      <c r="AG72" s="57">
        <f t="shared" si="14"/>
        <v>10</v>
      </c>
      <c r="AH72" s="71"/>
      <c r="AI72" s="71"/>
      <c r="AK72" s="82"/>
      <c r="AL72" s="59">
        <v>25</v>
      </c>
      <c r="AM72" s="57"/>
      <c r="AN72" s="57">
        <f t="shared" si="18"/>
        <v>15</v>
      </c>
      <c r="AO72" s="57">
        <f t="shared" si="16"/>
        <v>10</v>
      </c>
    </row>
    <row r="73" spans="21:41" x14ac:dyDescent="0.25">
      <c r="U73" s="82"/>
      <c r="V73" s="59">
        <v>35</v>
      </c>
      <c r="W73" s="57">
        <f>'Sens_BEP-AN_ASHP'!X$21</f>
        <v>4</v>
      </c>
      <c r="X73" s="57">
        <f>'Sens_BEP-AN_GB'!X$21</f>
        <v>4</v>
      </c>
      <c r="Y73" s="57">
        <f>'Sens_BEP-DH_ASHP'!X$21</f>
        <v>5</v>
      </c>
      <c r="Z73" s="57">
        <f>'Sens_BEP-DH_GB'!X$21</f>
        <v>5</v>
      </c>
      <c r="AA73" s="57">
        <f>'Sens_BEP-DH_AN'!X$21</f>
        <v>14</v>
      </c>
      <c r="AC73" s="82"/>
      <c r="AD73" s="59">
        <v>35</v>
      </c>
      <c r="AE73" s="57"/>
      <c r="AF73" s="57">
        <f t="shared" si="17"/>
        <v>14</v>
      </c>
      <c r="AG73" s="57">
        <f t="shared" si="14"/>
        <v>10</v>
      </c>
      <c r="AH73" s="71"/>
      <c r="AI73" s="71"/>
      <c r="AK73" s="82"/>
      <c r="AL73" s="59">
        <v>35</v>
      </c>
      <c r="AM73" s="57"/>
      <c r="AN73" s="57">
        <f t="shared" si="18"/>
        <v>14</v>
      </c>
      <c r="AO73" s="57">
        <f t="shared" si="16"/>
        <v>10</v>
      </c>
    </row>
    <row r="74" spans="21:41" x14ac:dyDescent="0.25">
      <c r="U74" s="82"/>
      <c r="V74" s="59">
        <v>50</v>
      </c>
      <c r="W74" s="57">
        <f>'Sens_BEP-AN_ASHP'!X$22</f>
        <v>4</v>
      </c>
      <c r="X74" s="57">
        <f>'Sens_BEP-AN_GB'!X$22</f>
        <v>4</v>
      </c>
      <c r="Y74" s="57">
        <f>'Sens_BEP-DH_ASHP'!X$22</f>
        <v>5</v>
      </c>
      <c r="Z74" s="57">
        <f>'Sens_BEP-DH_GB'!X$22</f>
        <v>5</v>
      </c>
      <c r="AA74" s="57">
        <f>'Sens_BEP-DH_AN'!X$22</f>
        <v>14</v>
      </c>
      <c r="AC74" s="82"/>
      <c r="AD74" s="59">
        <v>50</v>
      </c>
      <c r="AE74" s="57"/>
      <c r="AF74" s="57">
        <f t="shared" si="17"/>
        <v>14</v>
      </c>
      <c r="AG74" s="57">
        <f t="shared" si="14"/>
        <v>10</v>
      </c>
      <c r="AH74" s="71"/>
      <c r="AI74" s="71"/>
      <c r="AK74" s="82"/>
      <c r="AL74" s="59">
        <v>50</v>
      </c>
      <c r="AM74" s="57"/>
      <c r="AN74" s="57">
        <f t="shared" si="18"/>
        <v>14</v>
      </c>
      <c r="AO74" s="57">
        <f t="shared" si="16"/>
        <v>10</v>
      </c>
    </row>
    <row r="75" spans="21:41" x14ac:dyDescent="0.25">
      <c r="U75" s="83"/>
      <c r="V75" s="59">
        <v>75</v>
      </c>
      <c r="W75" s="57">
        <f>'Sens_BEP-AN_ASHP'!X$23</f>
        <v>4</v>
      </c>
      <c r="X75" s="57">
        <f>'Sens_BEP-AN_GB'!X$23</f>
        <v>4</v>
      </c>
      <c r="Y75" s="57">
        <f>'Sens_BEP-DH_ASHP'!X$23</f>
        <v>5</v>
      </c>
      <c r="Z75" s="57">
        <f>'Sens_BEP-DH_GB'!X$23</f>
        <v>5</v>
      </c>
      <c r="AA75" s="57">
        <f>'Sens_BEP-DH_AN'!X$23</f>
        <v>14</v>
      </c>
      <c r="AC75" s="83"/>
      <c r="AD75" s="59">
        <v>75</v>
      </c>
      <c r="AE75" s="57"/>
      <c r="AF75" s="57">
        <f t="shared" si="17"/>
        <v>14</v>
      </c>
      <c r="AG75" s="57">
        <f t="shared" si="14"/>
        <v>10</v>
      </c>
      <c r="AH75" s="71"/>
      <c r="AI75" s="71"/>
      <c r="AK75" s="83"/>
      <c r="AL75" s="59">
        <v>75</v>
      </c>
      <c r="AM75" s="57"/>
      <c r="AN75" s="57">
        <f t="shared" si="18"/>
        <v>14</v>
      </c>
      <c r="AO75" s="57">
        <f t="shared" si="16"/>
        <v>10</v>
      </c>
    </row>
    <row r="76" spans="21:41" x14ac:dyDescent="0.25">
      <c r="U76" s="81">
        <v>16</v>
      </c>
      <c r="V76" s="59">
        <v>10</v>
      </c>
      <c r="W76" s="57">
        <f>'Sens_BEP-AN_ASHP'!Y$19</f>
        <v>4</v>
      </c>
      <c r="X76" s="57">
        <f>'Sens_BEP-AN_GB'!Y$19</f>
        <v>4</v>
      </c>
      <c r="Y76" s="57">
        <f>'Sens_BEP-DH_ASHP'!Y$19</f>
        <v>5</v>
      </c>
      <c r="Z76" s="57">
        <f>'Sens_BEP-DH_GB'!Y$19</f>
        <v>5</v>
      </c>
      <c r="AA76" s="57">
        <f>'Sens_BEP-DH_AN'!Y$19</f>
        <v>14</v>
      </c>
      <c r="AC76" s="81">
        <v>16</v>
      </c>
      <c r="AD76" s="59">
        <v>10</v>
      </c>
      <c r="AE76" s="57"/>
      <c r="AF76" s="57">
        <f t="shared" si="17"/>
        <v>14</v>
      </c>
      <c r="AG76" s="57">
        <f t="shared" si="14"/>
        <v>10</v>
      </c>
      <c r="AH76" s="71"/>
      <c r="AI76" s="71"/>
      <c r="AK76" s="81">
        <v>16</v>
      </c>
      <c r="AL76" s="59">
        <v>10</v>
      </c>
      <c r="AM76" s="57"/>
      <c r="AN76" s="57">
        <f t="shared" si="18"/>
        <v>14</v>
      </c>
      <c r="AO76" s="57">
        <f t="shared" si="16"/>
        <v>10</v>
      </c>
    </row>
    <row r="77" spans="21:41" x14ac:dyDescent="0.25">
      <c r="U77" s="82"/>
      <c r="V77" s="59">
        <v>25</v>
      </c>
      <c r="W77" s="57">
        <f>'Sens_BEP-AN_ASHP'!Y$20</f>
        <v>4</v>
      </c>
      <c r="X77" s="57">
        <f>'Sens_BEP-AN_GB'!Y$20</f>
        <v>4</v>
      </c>
      <c r="Y77" s="57">
        <f>'Sens_BEP-DH_ASHP'!Y$20</f>
        <v>4</v>
      </c>
      <c r="Z77" s="57">
        <f>'Sens_BEP-DH_GB'!Y$20</f>
        <v>4</v>
      </c>
      <c r="AA77" s="57">
        <f>'Sens_BEP-DH_AN'!Y$20</f>
        <v>13</v>
      </c>
      <c r="AC77" s="82"/>
      <c r="AD77" s="59">
        <v>25</v>
      </c>
      <c r="AE77" s="57"/>
      <c r="AF77" s="57">
        <f t="shared" si="17"/>
        <v>13</v>
      </c>
      <c r="AG77" s="57">
        <f t="shared" si="14"/>
        <v>10</v>
      </c>
      <c r="AH77" s="71"/>
      <c r="AI77" s="71"/>
      <c r="AK77" s="82"/>
      <c r="AL77" s="59">
        <v>25</v>
      </c>
      <c r="AM77" s="57"/>
      <c r="AN77" s="57">
        <f t="shared" si="18"/>
        <v>13</v>
      </c>
      <c r="AO77" s="57">
        <f t="shared" si="16"/>
        <v>10</v>
      </c>
    </row>
    <row r="78" spans="21:41" x14ac:dyDescent="0.25">
      <c r="U78" s="82"/>
      <c r="V78" s="59">
        <v>35</v>
      </c>
      <c r="W78" s="57">
        <f>'Sens_BEP-AN_ASHP'!Y$21</f>
        <v>4</v>
      </c>
      <c r="X78" s="57">
        <f>'Sens_BEP-AN_GB'!Y$21</f>
        <v>4</v>
      </c>
      <c r="Y78" s="57">
        <f>'Sens_BEP-DH_ASHP'!Y$21</f>
        <v>4</v>
      </c>
      <c r="Z78" s="57">
        <f>'Sens_BEP-DH_GB'!Y$21</f>
        <v>4</v>
      </c>
      <c r="AA78" s="57">
        <f>'Sens_BEP-DH_AN'!Y$21</f>
        <v>12</v>
      </c>
      <c r="AC78" s="82"/>
      <c r="AD78" s="59">
        <v>35</v>
      </c>
      <c r="AE78" s="57"/>
      <c r="AF78" s="57">
        <f t="shared" si="17"/>
        <v>12</v>
      </c>
      <c r="AG78" s="57">
        <f t="shared" si="14"/>
        <v>10</v>
      </c>
      <c r="AH78" s="71"/>
      <c r="AI78" s="71"/>
      <c r="AK78" s="82"/>
      <c r="AL78" s="59">
        <v>35</v>
      </c>
      <c r="AM78" s="57"/>
      <c r="AN78" s="57">
        <f t="shared" si="18"/>
        <v>12</v>
      </c>
      <c r="AO78" s="57">
        <f t="shared" si="16"/>
        <v>10</v>
      </c>
    </row>
    <row r="79" spans="21:41" x14ac:dyDescent="0.25">
      <c r="U79" s="82"/>
      <c r="V79" s="59">
        <v>50</v>
      </c>
      <c r="W79" s="57">
        <f>'Sens_BEP-AN_ASHP'!Y$22</f>
        <v>4</v>
      </c>
      <c r="X79" s="57">
        <f>'Sens_BEP-AN_GB'!Y$22</f>
        <v>4</v>
      </c>
      <c r="Y79" s="57">
        <f>'Sens_BEP-DH_ASHP'!Y$22</f>
        <v>4</v>
      </c>
      <c r="Z79" s="57">
        <f>'Sens_BEP-DH_GB'!Y$22</f>
        <v>4</v>
      </c>
      <c r="AA79" s="57">
        <f>'Sens_BEP-DH_AN'!Y$22</f>
        <v>12</v>
      </c>
      <c r="AC79" s="82"/>
      <c r="AD79" s="59">
        <v>50</v>
      </c>
      <c r="AE79" s="57"/>
      <c r="AF79" s="57">
        <f t="shared" si="17"/>
        <v>12</v>
      </c>
      <c r="AG79" s="57">
        <f t="shared" si="14"/>
        <v>10</v>
      </c>
      <c r="AH79" s="71"/>
      <c r="AI79" s="71"/>
      <c r="AK79" s="82"/>
      <c r="AL79" s="59">
        <v>50</v>
      </c>
      <c r="AM79" s="57"/>
      <c r="AN79" s="57">
        <f t="shared" si="18"/>
        <v>12</v>
      </c>
      <c r="AO79" s="57">
        <f t="shared" si="16"/>
        <v>10</v>
      </c>
    </row>
    <row r="80" spans="21:41" x14ac:dyDescent="0.25">
      <c r="U80" s="83"/>
      <c r="V80" s="59">
        <v>75</v>
      </c>
      <c r="W80" s="57">
        <f>'Sens_BEP-AN_ASHP'!Y$23</f>
        <v>4</v>
      </c>
      <c r="X80" s="57">
        <f>'Sens_BEP-AN_GB'!Y$23</f>
        <v>4</v>
      </c>
      <c r="Y80" s="57">
        <f>'Sens_BEP-DH_ASHP'!Y$23</f>
        <v>4</v>
      </c>
      <c r="Z80" s="57">
        <f>'Sens_BEP-DH_GB'!Y$23</f>
        <v>4</v>
      </c>
      <c r="AA80" s="57">
        <f>'Sens_BEP-DH_AN'!Y$23</f>
        <v>12</v>
      </c>
      <c r="AC80" s="83"/>
      <c r="AD80" s="59">
        <v>75</v>
      </c>
      <c r="AE80" s="57"/>
      <c r="AF80" s="57">
        <f t="shared" si="17"/>
        <v>12</v>
      </c>
      <c r="AG80" s="57">
        <f t="shared" si="14"/>
        <v>10</v>
      </c>
      <c r="AH80" s="71"/>
      <c r="AI80" s="71"/>
      <c r="AK80" s="83"/>
      <c r="AL80" s="59">
        <v>75</v>
      </c>
      <c r="AM80" s="57"/>
      <c r="AN80" s="57">
        <f t="shared" si="18"/>
        <v>12</v>
      </c>
      <c r="AO80" s="57">
        <f t="shared" si="16"/>
        <v>10</v>
      </c>
    </row>
    <row r="81" spans="21:41" x14ac:dyDescent="0.25">
      <c r="U81" s="81">
        <v>20</v>
      </c>
      <c r="V81" s="59">
        <v>10</v>
      </c>
      <c r="W81" s="57">
        <f>'Sens_BEP-AN_ASHP'!Z$19</f>
        <v>4</v>
      </c>
      <c r="X81" s="57">
        <f>'Sens_BEP-AN_GB'!Z$19</f>
        <v>4</v>
      </c>
      <c r="Y81" s="57">
        <f>'Sens_BEP-DH_ASHP'!Z$19</f>
        <v>4</v>
      </c>
      <c r="Z81" s="57">
        <f>'Sens_BEP-DH_GB'!Z$19</f>
        <v>4</v>
      </c>
      <c r="AA81" s="57">
        <f>'Sens_BEP-DH_AN'!Z$19</f>
        <v>11</v>
      </c>
      <c r="AC81" s="81">
        <v>20</v>
      </c>
      <c r="AD81" s="59">
        <v>10</v>
      </c>
      <c r="AE81" s="57"/>
      <c r="AF81" s="57">
        <f t="shared" si="17"/>
        <v>11</v>
      </c>
      <c r="AG81" s="57">
        <f t="shared" si="14"/>
        <v>10</v>
      </c>
      <c r="AH81" s="71"/>
      <c r="AI81" s="71"/>
      <c r="AK81" s="81">
        <v>20</v>
      </c>
      <c r="AL81" s="59">
        <v>10</v>
      </c>
      <c r="AM81" s="57"/>
      <c r="AN81" s="57">
        <f t="shared" si="18"/>
        <v>11</v>
      </c>
      <c r="AO81" s="57">
        <f t="shared" si="16"/>
        <v>10</v>
      </c>
    </row>
    <row r="82" spans="21:41" x14ac:dyDescent="0.25">
      <c r="U82" s="82"/>
      <c r="V82" s="59">
        <v>25</v>
      </c>
      <c r="W82" s="57">
        <f>'Sens_BEP-AN_ASHP'!Z$20</f>
        <v>4</v>
      </c>
      <c r="X82" s="57">
        <f>'Sens_BEP-AN_GB'!Z$20</f>
        <v>4</v>
      </c>
      <c r="Y82" s="57">
        <f>'Sens_BEP-DH_ASHP'!Z$20</f>
        <v>4</v>
      </c>
      <c r="Z82" s="57">
        <f>'Sens_BEP-DH_GB'!Z$20</f>
        <v>4</v>
      </c>
      <c r="AA82" s="57">
        <f>'Sens_BEP-DH_AN'!Z$20</f>
        <v>11</v>
      </c>
      <c r="AC82" s="82"/>
      <c r="AD82" s="59">
        <v>25</v>
      </c>
      <c r="AE82" s="57"/>
      <c r="AF82" s="57">
        <f t="shared" si="17"/>
        <v>11</v>
      </c>
      <c r="AG82" s="57">
        <f t="shared" si="14"/>
        <v>10</v>
      </c>
      <c r="AH82" s="71"/>
      <c r="AI82" s="71"/>
      <c r="AK82" s="82"/>
      <c r="AL82" s="59">
        <v>25</v>
      </c>
      <c r="AM82" s="57"/>
      <c r="AN82" s="57">
        <f t="shared" si="18"/>
        <v>11</v>
      </c>
      <c r="AO82" s="57">
        <f t="shared" si="16"/>
        <v>10</v>
      </c>
    </row>
    <row r="83" spans="21:41" x14ac:dyDescent="0.25">
      <c r="U83" s="82"/>
      <c r="V83" s="59">
        <v>35</v>
      </c>
      <c r="W83" s="57">
        <f>'Sens_BEP-AN_ASHP'!Z$21</f>
        <v>4</v>
      </c>
      <c r="X83" s="57">
        <f>'Sens_BEP-AN_GB'!Z$21</f>
        <v>4</v>
      </c>
      <c r="Y83" s="57">
        <f>'Sens_BEP-DH_ASHP'!Z$21</f>
        <v>4</v>
      </c>
      <c r="Z83" s="57">
        <f>'Sens_BEP-DH_GB'!Z$21</f>
        <v>4</v>
      </c>
      <c r="AA83" s="57">
        <f>'Sens_BEP-DH_AN'!Z$21</f>
        <v>10</v>
      </c>
      <c r="AC83" s="82"/>
      <c r="AD83" s="59">
        <v>35</v>
      </c>
      <c r="AE83" s="57"/>
      <c r="AF83" s="57">
        <f t="shared" si="17"/>
        <v>10</v>
      </c>
      <c r="AG83" s="57">
        <f t="shared" si="14"/>
        <v>10</v>
      </c>
      <c r="AH83" s="71"/>
      <c r="AI83" s="71"/>
      <c r="AK83" s="82"/>
      <c r="AL83" s="59">
        <v>35</v>
      </c>
      <c r="AM83" s="57"/>
      <c r="AN83" s="57">
        <f t="shared" si="18"/>
        <v>10</v>
      </c>
      <c r="AO83" s="57">
        <f t="shared" si="16"/>
        <v>10</v>
      </c>
    </row>
    <row r="84" spans="21:41" x14ac:dyDescent="0.25">
      <c r="U84" s="82"/>
      <c r="V84" s="59">
        <v>50</v>
      </c>
      <c r="W84" s="57">
        <f>'Sens_BEP-AN_ASHP'!Z$22</f>
        <v>4</v>
      </c>
      <c r="X84" s="57">
        <f>'Sens_BEP-AN_GB'!Z$22</f>
        <v>4</v>
      </c>
      <c r="Y84" s="57">
        <f>'Sens_BEP-DH_ASHP'!Z$22</f>
        <v>4</v>
      </c>
      <c r="Z84" s="57">
        <f>'Sens_BEP-DH_GB'!Z$22</f>
        <v>4</v>
      </c>
      <c r="AA84" s="57">
        <f>'Sens_BEP-DH_AN'!Z$22</f>
        <v>10</v>
      </c>
      <c r="AC84" s="82"/>
      <c r="AD84" s="59">
        <v>50</v>
      </c>
      <c r="AE84" s="57"/>
      <c r="AF84" s="57">
        <f t="shared" si="17"/>
        <v>10</v>
      </c>
      <c r="AG84" s="57">
        <f t="shared" si="14"/>
        <v>10</v>
      </c>
      <c r="AH84" s="71"/>
      <c r="AI84" s="71"/>
      <c r="AK84" s="82"/>
      <c r="AL84" s="59">
        <v>50</v>
      </c>
      <c r="AM84" s="57"/>
      <c r="AN84" s="57">
        <f t="shared" si="18"/>
        <v>10</v>
      </c>
      <c r="AO84" s="57">
        <f t="shared" si="16"/>
        <v>10</v>
      </c>
    </row>
    <row r="85" spans="21:41" x14ac:dyDescent="0.25">
      <c r="U85" s="83"/>
      <c r="V85" s="59">
        <v>75</v>
      </c>
      <c r="W85" s="57">
        <f>'Sens_BEP-AN_ASHP'!Z$23</f>
        <v>4</v>
      </c>
      <c r="X85" s="57">
        <f>'Sens_BEP-AN_GB'!Z$23</f>
        <v>4</v>
      </c>
      <c r="Y85" s="57">
        <f>'Sens_BEP-DH_ASHP'!Z$23</f>
        <v>4</v>
      </c>
      <c r="Z85" s="57">
        <f>'Sens_BEP-DH_GB'!Z$23</f>
        <v>4</v>
      </c>
      <c r="AA85" s="57">
        <f>'Sens_BEP-DH_AN'!Z$23</f>
        <v>10</v>
      </c>
      <c r="AC85" s="83"/>
      <c r="AD85" s="59">
        <v>75</v>
      </c>
      <c r="AE85" s="57"/>
      <c r="AF85" s="57">
        <f t="shared" si="17"/>
        <v>10</v>
      </c>
      <c r="AG85" s="57">
        <f t="shared" si="14"/>
        <v>10</v>
      </c>
      <c r="AH85" s="71"/>
      <c r="AI85" s="71"/>
      <c r="AK85" s="83"/>
      <c r="AL85" s="59">
        <v>75</v>
      </c>
      <c r="AM85" s="57"/>
      <c r="AN85" s="57">
        <f t="shared" si="18"/>
        <v>10</v>
      </c>
      <c r="AO85" s="57">
        <f t="shared" si="16"/>
        <v>10</v>
      </c>
    </row>
    <row r="87" spans="21:41" x14ac:dyDescent="0.25">
      <c r="U87" s="88" t="s">
        <v>80</v>
      </c>
      <c r="V87" s="88"/>
      <c r="W87" s="88"/>
      <c r="X87" s="88"/>
      <c r="Y87" s="88"/>
      <c r="Z87" s="88"/>
      <c r="AA87" s="88"/>
      <c r="AC87" s="88" t="s">
        <v>68</v>
      </c>
      <c r="AD87" s="88"/>
      <c r="AE87" s="88"/>
      <c r="AF87" s="88"/>
      <c r="AG87" s="88"/>
      <c r="AH87" s="74"/>
      <c r="AI87" s="74"/>
      <c r="AK87" s="88" t="s">
        <v>70</v>
      </c>
      <c r="AL87" s="88"/>
      <c r="AM87" s="88"/>
      <c r="AN87" s="88"/>
      <c r="AO87" s="88"/>
    </row>
    <row r="88" spans="21:41" ht="45" x14ac:dyDescent="0.25">
      <c r="U88" s="66" t="s">
        <v>45</v>
      </c>
      <c r="V88" s="66" t="s">
        <v>60</v>
      </c>
      <c r="W88" s="66" t="s">
        <v>61</v>
      </c>
      <c r="X88" s="66" t="s">
        <v>62</v>
      </c>
      <c r="Y88" s="66" t="s">
        <v>65</v>
      </c>
      <c r="Z88" s="66" t="s">
        <v>64</v>
      </c>
      <c r="AA88" s="66" t="s">
        <v>63</v>
      </c>
      <c r="AB88" s="60"/>
      <c r="AC88" s="66" t="s">
        <v>45</v>
      </c>
      <c r="AD88" s="66" t="s">
        <v>60</v>
      </c>
      <c r="AE88" s="66" t="s">
        <v>92</v>
      </c>
      <c r="AF88" s="66" t="s">
        <v>93</v>
      </c>
      <c r="AG88" s="66" t="s">
        <v>94</v>
      </c>
      <c r="AH88" s="75"/>
      <c r="AI88" s="75"/>
      <c r="AJ88" s="60"/>
      <c r="AK88" s="66" t="s">
        <v>45</v>
      </c>
      <c r="AL88" s="66" t="s">
        <v>60</v>
      </c>
      <c r="AM88" s="66" t="s">
        <v>102</v>
      </c>
      <c r="AN88" s="66" t="s">
        <v>93</v>
      </c>
      <c r="AO88" s="66" t="s">
        <v>94</v>
      </c>
    </row>
    <row r="89" spans="21:41" x14ac:dyDescent="0.25">
      <c r="U89" s="81">
        <v>1</v>
      </c>
      <c r="V89" s="59">
        <v>10</v>
      </c>
      <c r="W89" s="57">
        <f>'Sens_BEP-AN_ASHP'!S$25</f>
        <v>0</v>
      </c>
      <c r="X89" s="57">
        <f>'Sens_BEP-AN_GB'!S$25</f>
        <v>0</v>
      </c>
      <c r="Y89" s="57">
        <f>'Sens_BEP-DH_ASHP'!S$25</f>
        <v>0</v>
      </c>
      <c r="Z89" s="57">
        <f>'Sens_BEP-DH_GB'!S$25</f>
        <v>0</v>
      </c>
      <c r="AA89" s="57">
        <f>'Sens_BEP-DH_AN'!S$25</f>
        <v>95</v>
      </c>
      <c r="AC89" s="81">
        <v>1</v>
      </c>
      <c r="AD89" s="59">
        <v>10</v>
      </c>
      <c r="AE89" s="57">
        <f>IF(AND(W89=0,Y89=0),10,IF(W89=0,Y89,IF(W89&gt;4,W89,0)))</f>
        <v>10</v>
      </c>
      <c r="AF89" s="57"/>
      <c r="AG89" s="57">
        <f>IF(AND(W89=0,Y89=0),0,10)</f>
        <v>0</v>
      </c>
      <c r="AH89" s="71"/>
      <c r="AI89" s="71"/>
      <c r="AK89" s="81">
        <v>1</v>
      </c>
      <c r="AL89" s="59">
        <v>10</v>
      </c>
      <c r="AM89" s="57">
        <f>IF(AND(X89=0,Z89=0),10,IF(X89=0,IF(Z89&gt;4,Z89,0),IF(X89&gt;4,X89,0)))</f>
        <v>10</v>
      </c>
      <c r="AN89" s="57"/>
      <c r="AO89" s="57"/>
    </row>
    <row r="90" spans="21:41" x14ac:dyDescent="0.25">
      <c r="U90" s="82"/>
      <c r="V90" s="59">
        <v>25</v>
      </c>
      <c r="W90" s="57">
        <f>'Sens_BEP-AN_ASHP'!S$26</f>
        <v>0</v>
      </c>
      <c r="X90" s="57">
        <f>'Sens_BEP-AN_GB'!S$26</f>
        <v>0</v>
      </c>
      <c r="Y90" s="57">
        <f>'Sens_BEP-DH_ASHP'!S$26</f>
        <v>0</v>
      </c>
      <c r="Z90" s="57">
        <f>'Sens_BEP-DH_GB'!S$26</f>
        <v>0</v>
      </c>
      <c r="AA90" s="57">
        <f>'Sens_BEP-DH_AN'!S$26</f>
        <v>56</v>
      </c>
      <c r="AC90" s="82"/>
      <c r="AD90" s="59">
        <v>25</v>
      </c>
      <c r="AE90" s="57">
        <f t="shared" ref="AE90:AE99" si="19">IF(AND(W90=0,Y90=0),10,IF(W90=0,Y90,IF(W90&gt;4,W90,0)))</f>
        <v>10</v>
      </c>
      <c r="AF90" s="57"/>
      <c r="AG90" s="57">
        <f t="shared" ref="AG90:AG128" si="20">IF(AND(W90=0,Y90=0),0,10)</f>
        <v>0</v>
      </c>
      <c r="AH90" s="71"/>
      <c r="AI90" s="71"/>
      <c r="AK90" s="82"/>
      <c r="AL90" s="59">
        <v>25</v>
      </c>
      <c r="AM90" s="57">
        <f t="shared" ref="AM90:AM128" si="21">IF(AND(X90=0,Z90=0),10,IF(X90=0,IF(Z90&gt;4,Z90,0),IF(X90&gt;4,X90,0)))</f>
        <v>10</v>
      </c>
      <c r="AN90" s="57"/>
      <c r="AO90" s="57"/>
    </row>
    <row r="91" spans="21:41" x14ac:dyDescent="0.25">
      <c r="U91" s="82"/>
      <c r="V91" s="59">
        <v>35</v>
      </c>
      <c r="W91" s="57">
        <f>'Sens_BEP-AN_ASHP'!S$27</f>
        <v>0</v>
      </c>
      <c r="X91" s="57">
        <f>'Sens_BEP-AN_GB'!S$27</f>
        <v>0</v>
      </c>
      <c r="Y91" s="57">
        <f>'Sens_BEP-DH_ASHP'!S$27</f>
        <v>0</v>
      </c>
      <c r="Z91" s="57">
        <f>'Sens_BEP-DH_GB'!S$27</f>
        <v>0</v>
      </c>
      <c r="AA91" s="57">
        <f>'Sens_BEP-DH_AN'!S$27</f>
        <v>51</v>
      </c>
      <c r="AC91" s="82"/>
      <c r="AD91" s="59">
        <v>35</v>
      </c>
      <c r="AE91" s="57">
        <f t="shared" si="19"/>
        <v>10</v>
      </c>
      <c r="AF91" s="57"/>
      <c r="AG91" s="57">
        <f t="shared" si="20"/>
        <v>0</v>
      </c>
      <c r="AH91" s="71"/>
      <c r="AI91" s="71"/>
      <c r="AK91" s="82"/>
      <c r="AL91" s="59">
        <v>35</v>
      </c>
      <c r="AM91" s="57">
        <f t="shared" si="21"/>
        <v>10</v>
      </c>
      <c r="AN91" s="57"/>
      <c r="AO91" s="57"/>
    </row>
    <row r="92" spans="21:41" x14ac:dyDescent="0.25">
      <c r="U92" s="82"/>
      <c r="V92" s="59">
        <v>50</v>
      </c>
      <c r="W92" s="57">
        <f>'Sens_BEP-AN_ASHP'!S$28</f>
        <v>0</v>
      </c>
      <c r="X92" s="57">
        <f>'Sens_BEP-AN_GB'!S$28</f>
        <v>0</v>
      </c>
      <c r="Y92" s="57">
        <f>'Sens_BEP-DH_ASHP'!S$28</f>
        <v>0</v>
      </c>
      <c r="Z92" s="57">
        <f>'Sens_BEP-DH_GB'!S$28</f>
        <v>0</v>
      </c>
      <c r="AA92" s="57">
        <f>'Sens_BEP-DH_AN'!S$28</f>
        <v>47</v>
      </c>
      <c r="AC92" s="82"/>
      <c r="AD92" s="59">
        <v>50</v>
      </c>
      <c r="AE92" s="57">
        <f t="shared" si="19"/>
        <v>10</v>
      </c>
      <c r="AF92" s="57"/>
      <c r="AG92" s="57">
        <f t="shared" si="20"/>
        <v>0</v>
      </c>
      <c r="AH92" s="71"/>
      <c r="AI92" s="71"/>
      <c r="AK92" s="82"/>
      <c r="AL92" s="59">
        <v>50</v>
      </c>
      <c r="AM92" s="57">
        <f t="shared" si="21"/>
        <v>10</v>
      </c>
      <c r="AN92" s="57"/>
      <c r="AO92" s="57"/>
    </row>
    <row r="93" spans="21:41" x14ac:dyDescent="0.25">
      <c r="U93" s="83"/>
      <c r="V93" s="59">
        <v>75</v>
      </c>
      <c r="W93" s="57">
        <f>'Sens_BEP-AN_ASHP'!S$29</f>
        <v>0</v>
      </c>
      <c r="X93" s="57">
        <f>'Sens_BEP-AN_GB'!S$29</f>
        <v>0</v>
      </c>
      <c r="Y93" s="57">
        <f>'Sens_BEP-DH_ASHP'!S$29</f>
        <v>0</v>
      </c>
      <c r="Z93" s="57">
        <f>'Sens_BEP-DH_GB'!S$29</f>
        <v>0</v>
      </c>
      <c r="AA93" s="57">
        <f>'Sens_BEP-DH_AN'!S$29</f>
        <v>44</v>
      </c>
      <c r="AC93" s="83"/>
      <c r="AD93" s="59">
        <v>75</v>
      </c>
      <c r="AE93" s="57">
        <f t="shared" si="19"/>
        <v>10</v>
      </c>
      <c r="AF93" s="57"/>
      <c r="AG93" s="57">
        <f t="shared" si="20"/>
        <v>0</v>
      </c>
      <c r="AH93" s="71"/>
      <c r="AI93" s="71"/>
      <c r="AK93" s="83"/>
      <c r="AL93" s="59">
        <v>75</v>
      </c>
      <c r="AM93" s="57">
        <f t="shared" si="21"/>
        <v>10</v>
      </c>
      <c r="AN93" s="57"/>
      <c r="AO93" s="57"/>
    </row>
    <row r="94" spans="21:41" x14ac:dyDescent="0.25">
      <c r="U94" s="81">
        <v>3</v>
      </c>
      <c r="V94" s="59">
        <v>10</v>
      </c>
      <c r="W94" s="57">
        <f>'Sens_BEP-AN_ASHP'!T$25</f>
        <v>0</v>
      </c>
      <c r="X94" s="57">
        <f>'Sens_BEP-AN_GB'!T$25</f>
        <v>0</v>
      </c>
      <c r="Y94" s="57">
        <f>'Sens_BEP-DH_ASHP'!T$25</f>
        <v>0</v>
      </c>
      <c r="Z94" s="57">
        <f>'Sens_BEP-DH_GB'!T$25</f>
        <v>0</v>
      </c>
      <c r="AA94" s="57">
        <f>'Sens_BEP-DH_AN'!T$25</f>
        <v>49</v>
      </c>
      <c r="AC94" s="81">
        <v>3</v>
      </c>
      <c r="AD94" s="59">
        <v>10</v>
      </c>
      <c r="AE94" s="57">
        <f t="shared" si="19"/>
        <v>10</v>
      </c>
      <c r="AF94" s="57"/>
      <c r="AG94" s="57">
        <f t="shared" si="20"/>
        <v>0</v>
      </c>
      <c r="AH94" s="71"/>
      <c r="AI94" s="71"/>
      <c r="AK94" s="81">
        <v>3</v>
      </c>
      <c r="AL94" s="59">
        <v>10</v>
      </c>
      <c r="AM94" s="57">
        <f t="shared" si="21"/>
        <v>10</v>
      </c>
      <c r="AN94" s="57"/>
      <c r="AO94" s="57"/>
    </row>
    <row r="95" spans="21:41" x14ac:dyDescent="0.25">
      <c r="U95" s="82"/>
      <c r="V95" s="59">
        <v>25</v>
      </c>
      <c r="W95" s="57">
        <f>'Sens_BEP-AN_ASHP'!T$26</f>
        <v>0</v>
      </c>
      <c r="X95" s="57">
        <f>'Sens_BEP-AN_GB'!T$26</f>
        <v>0</v>
      </c>
      <c r="Y95" s="57">
        <f>'Sens_BEP-DH_ASHP'!T$26</f>
        <v>131</v>
      </c>
      <c r="Z95" s="57">
        <f>'Sens_BEP-DH_GB'!T$26</f>
        <v>131</v>
      </c>
      <c r="AA95" s="57">
        <f>'Sens_BEP-DH_AN'!T$26</f>
        <v>35</v>
      </c>
      <c r="AC95" s="82"/>
      <c r="AD95" s="59">
        <v>25</v>
      </c>
      <c r="AE95" s="57">
        <f t="shared" si="19"/>
        <v>131</v>
      </c>
      <c r="AF95" s="57"/>
      <c r="AG95" s="57">
        <f t="shared" si="20"/>
        <v>10</v>
      </c>
      <c r="AH95" s="71"/>
      <c r="AI95" s="71"/>
      <c r="AK95" s="82"/>
      <c r="AL95" s="59">
        <v>25</v>
      </c>
      <c r="AM95" s="57">
        <f t="shared" si="21"/>
        <v>131</v>
      </c>
      <c r="AN95" s="57"/>
      <c r="AO95" s="57">
        <f t="shared" ref="AO95:AO128" si="22">IF(AND(X95=0,Z95=0),0,10)</f>
        <v>10</v>
      </c>
    </row>
    <row r="96" spans="21:41" x14ac:dyDescent="0.25">
      <c r="U96" s="82"/>
      <c r="V96" s="59">
        <v>35</v>
      </c>
      <c r="W96" s="57">
        <f>'Sens_BEP-AN_ASHP'!T$27</f>
        <v>0</v>
      </c>
      <c r="X96" s="57">
        <f>'Sens_BEP-AN_GB'!T$27</f>
        <v>0</v>
      </c>
      <c r="Y96" s="57">
        <f>'Sens_BEP-DH_ASHP'!T$27</f>
        <v>68</v>
      </c>
      <c r="Z96" s="57">
        <f>'Sens_BEP-DH_GB'!T$27</f>
        <v>68</v>
      </c>
      <c r="AA96" s="57">
        <f>'Sens_BEP-DH_AN'!T$27</f>
        <v>33</v>
      </c>
      <c r="AC96" s="82"/>
      <c r="AD96" s="59">
        <v>35</v>
      </c>
      <c r="AE96" s="57">
        <f t="shared" si="19"/>
        <v>68</v>
      </c>
      <c r="AF96" s="57"/>
      <c r="AG96" s="57">
        <f t="shared" si="20"/>
        <v>10</v>
      </c>
      <c r="AH96" s="71"/>
      <c r="AI96" s="71"/>
      <c r="AK96" s="82"/>
      <c r="AL96" s="59">
        <v>35</v>
      </c>
      <c r="AM96" s="57">
        <f t="shared" si="21"/>
        <v>68</v>
      </c>
      <c r="AN96" s="57"/>
      <c r="AO96" s="57">
        <f t="shared" si="22"/>
        <v>10</v>
      </c>
    </row>
    <row r="97" spans="21:41" x14ac:dyDescent="0.25">
      <c r="U97" s="82"/>
      <c r="V97" s="59">
        <v>50</v>
      </c>
      <c r="W97" s="57">
        <f>'Sens_BEP-AN_ASHP'!T$28</f>
        <v>0</v>
      </c>
      <c r="X97" s="57">
        <f>'Sens_BEP-AN_GB'!T$28</f>
        <v>0</v>
      </c>
      <c r="Y97" s="57">
        <f>'Sens_BEP-DH_ASHP'!T$28</f>
        <v>48</v>
      </c>
      <c r="Z97" s="57">
        <f>'Sens_BEP-DH_GB'!T$28</f>
        <v>48</v>
      </c>
      <c r="AA97" s="57">
        <f>'Sens_BEP-DH_AN'!T$28</f>
        <v>31</v>
      </c>
      <c r="AC97" s="82"/>
      <c r="AD97" s="59">
        <v>50</v>
      </c>
      <c r="AE97" s="57">
        <f t="shared" si="19"/>
        <v>48</v>
      </c>
      <c r="AF97" s="57"/>
      <c r="AG97" s="57">
        <f t="shared" si="20"/>
        <v>10</v>
      </c>
      <c r="AH97" s="71"/>
      <c r="AI97" s="71"/>
      <c r="AK97" s="82"/>
      <c r="AL97" s="59">
        <v>50</v>
      </c>
      <c r="AM97" s="57">
        <f t="shared" si="21"/>
        <v>48</v>
      </c>
      <c r="AN97" s="57"/>
      <c r="AO97" s="57">
        <f t="shared" si="22"/>
        <v>10</v>
      </c>
    </row>
    <row r="98" spans="21:41" x14ac:dyDescent="0.25">
      <c r="U98" s="83"/>
      <c r="V98" s="59">
        <v>75</v>
      </c>
      <c r="W98" s="57">
        <f>'Sens_BEP-AN_ASHP'!T$29</f>
        <v>0</v>
      </c>
      <c r="X98" s="57">
        <f>'Sens_BEP-AN_GB'!T$29</f>
        <v>0</v>
      </c>
      <c r="Y98" s="57">
        <f>'Sens_BEP-DH_ASHP'!T$29</f>
        <v>37</v>
      </c>
      <c r="Z98" s="57">
        <f>'Sens_BEP-DH_GB'!T$29</f>
        <v>37</v>
      </c>
      <c r="AA98" s="57">
        <f>'Sens_BEP-DH_AN'!T$29</f>
        <v>30</v>
      </c>
      <c r="AC98" s="83"/>
      <c r="AD98" s="59">
        <v>75</v>
      </c>
      <c r="AE98" s="57">
        <f t="shared" si="19"/>
        <v>37</v>
      </c>
      <c r="AF98" s="57"/>
      <c r="AG98" s="57">
        <f t="shared" si="20"/>
        <v>10</v>
      </c>
      <c r="AH98" s="71"/>
      <c r="AI98" s="71"/>
      <c r="AK98" s="83"/>
      <c r="AL98" s="59">
        <v>75</v>
      </c>
      <c r="AM98" s="57">
        <f t="shared" si="21"/>
        <v>37</v>
      </c>
      <c r="AN98" s="57"/>
      <c r="AO98" s="57">
        <f t="shared" si="22"/>
        <v>10</v>
      </c>
    </row>
    <row r="99" spans="21:41" x14ac:dyDescent="0.25">
      <c r="U99" s="81">
        <v>5</v>
      </c>
      <c r="V99" s="59">
        <v>10</v>
      </c>
      <c r="W99" s="57">
        <f>'Sens_BEP-AN_ASHP'!U$25</f>
        <v>0</v>
      </c>
      <c r="X99" s="57">
        <f>'Sens_BEP-AN_GB'!U$25</f>
        <v>0</v>
      </c>
      <c r="Y99" s="57">
        <f>'Sens_BEP-DH_ASHP'!U$25</f>
        <v>60</v>
      </c>
      <c r="Z99" s="57">
        <f>'Sens_BEP-DH_GB'!U$25</f>
        <v>60</v>
      </c>
      <c r="AA99" s="57">
        <f>'Sens_BEP-DH_AN'!U$25</f>
        <v>33</v>
      </c>
      <c r="AC99" s="81">
        <v>5</v>
      </c>
      <c r="AD99" s="59">
        <v>10</v>
      </c>
      <c r="AE99" s="57">
        <f t="shared" si="19"/>
        <v>60</v>
      </c>
      <c r="AF99" s="57"/>
      <c r="AG99" s="57">
        <f t="shared" si="20"/>
        <v>10</v>
      </c>
      <c r="AH99" s="71"/>
      <c r="AI99" s="71"/>
      <c r="AK99" s="81">
        <v>5</v>
      </c>
      <c r="AL99" s="59">
        <v>10</v>
      </c>
      <c r="AM99" s="57">
        <f t="shared" si="21"/>
        <v>60</v>
      </c>
      <c r="AN99" s="57"/>
      <c r="AO99" s="57">
        <f t="shared" si="22"/>
        <v>10</v>
      </c>
    </row>
    <row r="100" spans="21:41" x14ac:dyDescent="0.25">
      <c r="U100" s="82"/>
      <c r="V100" s="59">
        <v>25</v>
      </c>
      <c r="W100" s="57">
        <f>'Sens_BEP-AN_ASHP'!U$26</f>
        <v>4</v>
      </c>
      <c r="X100" s="57">
        <f>'Sens_BEP-AN_GB'!U$26</f>
        <v>0</v>
      </c>
      <c r="Y100" s="57">
        <f>'Sens_BEP-DH_ASHP'!U$26</f>
        <v>23</v>
      </c>
      <c r="Z100" s="57">
        <f>'Sens_BEP-DH_GB'!U$26</f>
        <v>23</v>
      </c>
      <c r="AA100" s="57">
        <f>'Sens_BEP-DH_AN'!U$26</f>
        <v>26</v>
      </c>
      <c r="AC100" s="82"/>
      <c r="AD100" s="59">
        <v>25</v>
      </c>
      <c r="AE100" s="57"/>
      <c r="AF100" s="57">
        <f t="shared" ref="AF100:AF128" si="23">IF(W100=0,0,IF(W100=4,AA100,AA100-W100))</f>
        <v>26</v>
      </c>
      <c r="AG100" s="57">
        <f t="shared" si="20"/>
        <v>10</v>
      </c>
      <c r="AH100" s="71"/>
      <c r="AI100" s="71"/>
      <c r="AK100" s="82"/>
      <c r="AL100" s="59">
        <v>25</v>
      </c>
      <c r="AM100" s="57">
        <f t="shared" si="21"/>
        <v>23</v>
      </c>
      <c r="AN100" s="57"/>
      <c r="AO100" s="57">
        <f t="shared" si="22"/>
        <v>10</v>
      </c>
    </row>
    <row r="101" spans="21:41" x14ac:dyDescent="0.25">
      <c r="U101" s="82"/>
      <c r="V101" s="59">
        <v>35</v>
      </c>
      <c r="W101" s="57">
        <f>'Sens_BEP-AN_ASHP'!U$27</f>
        <v>4</v>
      </c>
      <c r="X101" s="57">
        <f>'Sens_BEP-AN_GB'!U$27</f>
        <v>0</v>
      </c>
      <c r="Y101" s="57">
        <f>'Sens_BEP-DH_ASHP'!U$27</f>
        <v>20</v>
      </c>
      <c r="Z101" s="57">
        <f>'Sens_BEP-DH_GB'!U$27</f>
        <v>20</v>
      </c>
      <c r="AA101" s="57">
        <f>'Sens_BEP-DH_AN'!U$27</f>
        <v>25</v>
      </c>
      <c r="AC101" s="82"/>
      <c r="AD101" s="59">
        <v>35</v>
      </c>
      <c r="AE101" s="57"/>
      <c r="AF101" s="57">
        <f t="shared" si="23"/>
        <v>25</v>
      </c>
      <c r="AG101" s="57">
        <f t="shared" si="20"/>
        <v>10</v>
      </c>
      <c r="AH101" s="71"/>
      <c r="AI101" s="71"/>
      <c r="AK101" s="82"/>
      <c r="AL101" s="59">
        <v>35</v>
      </c>
      <c r="AM101" s="57">
        <f t="shared" si="21"/>
        <v>20</v>
      </c>
      <c r="AN101" s="57"/>
      <c r="AO101" s="57">
        <f t="shared" si="22"/>
        <v>10</v>
      </c>
    </row>
    <row r="102" spans="21:41" x14ac:dyDescent="0.25">
      <c r="U102" s="82"/>
      <c r="V102" s="59">
        <v>50</v>
      </c>
      <c r="W102" s="57">
        <f>'Sens_BEP-AN_ASHP'!U$28</f>
        <v>4</v>
      </c>
      <c r="X102" s="57">
        <f>'Sens_BEP-AN_GB'!U$28</f>
        <v>0</v>
      </c>
      <c r="Y102" s="57">
        <f>'Sens_BEP-DH_ASHP'!U$28</f>
        <v>18</v>
      </c>
      <c r="Z102" s="57">
        <f>'Sens_BEP-DH_GB'!U$28</f>
        <v>18</v>
      </c>
      <c r="AA102" s="57">
        <f>'Sens_BEP-DH_AN'!U$28</f>
        <v>24</v>
      </c>
      <c r="AC102" s="82"/>
      <c r="AD102" s="59">
        <v>50</v>
      </c>
      <c r="AE102" s="57"/>
      <c r="AF102" s="57">
        <f t="shared" si="23"/>
        <v>24</v>
      </c>
      <c r="AG102" s="57">
        <f t="shared" si="20"/>
        <v>10</v>
      </c>
      <c r="AH102" s="71"/>
      <c r="AI102" s="71"/>
      <c r="AK102" s="82"/>
      <c r="AL102" s="59">
        <v>50</v>
      </c>
      <c r="AM102" s="57">
        <f t="shared" si="21"/>
        <v>18</v>
      </c>
      <c r="AN102" s="57"/>
      <c r="AO102" s="57">
        <f t="shared" si="22"/>
        <v>10</v>
      </c>
    </row>
    <row r="103" spans="21:41" x14ac:dyDescent="0.25">
      <c r="U103" s="83"/>
      <c r="V103" s="59">
        <v>75</v>
      </c>
      <c r="W103" s="57">
        <f>'Sens_BEP-AN_ASHP'!U$29</f>
        <v>4</v>
      </c>
      <c r="X103" s="57">
        <f>'Sens_BEP-AN_GB'!U$29</f>
        <v>0</v>
      </c>
      <c r="Y103" s="57">
        <f>'Sens_BEP-DH_ASHP'!U$29</f>
        <v>16</v>
      </c>
      <c r="Z103" s="57">
        <f>'Sens_BEP-DH_GB'!U$29</f>
        <v>16</v>
      </c>
      <c r="AA103" s="57">
        <f>'Sens_BEP-DH_AN'!U$29</f>
        <v>23</v>
      </c>
      <c r="AC103" s="83"/>
      <c r="AD103" s="59">
        <v>75</v>
      </c>
      <c r="AE103" s="57"/>
      <c r="AF103" s="57">
        <f t="shared" si="23"/>
        <v>23</v>
      </c>
      <c r="AG103" s="57">
        <f t="shared" si="20"/>
        <v>10</v>
      </c>
      <c r="AH103" s="71"/>
      <c r="AI103" s="71"/>
      <c r="AK103" s="83"/>
      <c r="AL103" s="59">
        <v>75</v>
      </c>
      <c r="AM103" s="57">
        <f t="shared" si="21"/>
        <v>16</v>
      </c>
      <c r="AN103" s="57"/>
      <c r="AO103" s="57">
        <f t="shared" si="22"/>
        <v>10</v>
      </c>
    </row>
    <row r="104" spans="21:41" x14ac:dyDescent="0.25">
      <c r="U104" s="81">
        <v>8</v>
      </c>
      <c r="V104" s="59">
        <v>10</v>
      </c>
      <c r="W104" s="57">
        <f>'Sens_BEP-AN_ASHP'!V$25</f>
        <v>4</v>
      </c>
      <c r="X104" s="57">
        <f>'Sens_BEP-AN_GB'!V$25</f>
        <v>0</v>
      </c>
      <c r="Y104" s="57">
        <f>'Sens_BEP-DH_ASHP'!V$25</f>
        <v>15</v>
      </c>
      <c r="Z104" s="57">
        <f>'Sens_BEP-DH_GB'!V$25</f>
        <v>15</v>
      </c>
      <c r="AA104" s="57">
        <f>'Sens_BEP-DH_AN'!V$25</f>
        <v>22</v>
      </c>
      <c r="AC104" s="81">
        <v>8</v>
      </c>
      <c r="AD104" s="59">
        <v>10</v>
      </c>
      <c r="AE104" s="57"/>
      <c r="AF104" s="57">
        <f t="shared" si="23"/>
        <v>22</v>
      </c>
      <c r="AG104" s="57">
        <f t="shared" si="20"/>
        <v>10</v>
      </c>
      <c r="AH104" s="71"/>
      <c r="AI104" s="71"/>
      <c r="AK104" s="81">
        <v>8</v>
      </c>
      <c r="AL104" s="59">
        <v>10</v>
      </c>
      <c r="AM104" s="57">
        <f t="shared" si="21"/>
        <v>15</v>
      </c>
      <c r="AN104" s="57"/>
      <c r="AO104" s="57">
        <f t="shared" si="22"/>
        <v>10</v>
      </c>
    </row>
    <row r="105" spans="21:41" x14ac:dyDescent="0.25">
      <c r="U105" s="82"/>
      <c r="V105" s="59">
        <v>25</v>
      </c>
      <c r="W105" s="57">
        <f>'Sens_BEP-AN_ASHP'!V$26</f>
        <v>4</v>
      </c>
      <c r="X105" s="57">
        <f>'Sens_BEP-AN_GB'!V$26</f>
        <v>0</v>
      </c>
      <c r="Y105" s="57">
        <f>'Sens_BEP-DH_ASHP'!V$26</f>
        <v>11</v>
      </c>
      <c r="Z105" s="57">
        <f>'Sens_BEP-DH_GB'!V$26</f>
        <v>11</v>
      </c>
      <c r="AA105" s="57">
        <f>'Sens_BEP-DH_AN'!V$26</f>
        <v>19</v>
      </c>
      <c r="AC105" s="82"/>
      <c r="AD105" s="59">
        <v>25</v>
      </c>
      <c r="AE105" s="57"/>
      <c r="AF105" s="57">
        <f t="shared" si="23"/>
        <v>19</v>
      </c>
      <c r="AG105" s="57">
        <f t="shared" si="20"/>
        <v>10</v>
      </c>
      <c r="AH105" s="71"/>
      <c r="AI105" s="71"/>
      <c r="AK105" s="82"/>
      <c r="AL105" s="59">
        <v>25</v>
      </c>
      <c r="AM105" s="57">
        <f t="shared" si="21"/>
        <v>11</v>
      </c>
      <c r="AN105" s="57"/>
      <c r="AO105" s="57">
        <f t="shared" si="22"/>
        <v>10</v>
      </c>
    </row>
    <row r="106" spans="21:41" x14ac:dyDescent="0.25">
      <c r="U106" s="82"/>
      <c r="V106" s="59">
        <v>35</v>
      </c>
      <c r="W106" s="57">
        <f>'Sens_BEP-AN_ASHP'!V$27</f>
        <v>4</v>
      </c>
      <c r="X106" s="57">
        <f>'Sens_BEP-AN_GB'!V$27</f>
        <v>0</v>
      </c>
      <c r="Y106" s="57">
        <f>'Sens_BEP-DH_ASHP'!V$27</f>
        <v>10</v>
      </c>
      <c r="Z106" s="57">
        <f>'Sens_BEP-DH_GB'!V$27</f>
        <v>10</v>
      </c>
      <c r="AA106" s="57">
        <f>'Sens_BEP-DH_AN'!V$27</f>
        <v>18</v>
      </c>
      <c r="AC106" s="82"/>
      <c r="AD106" s="59">
        <v>35</v>
      </c>
      <c r="AE106" s="57"/>
      <c r="AF106" s="57">
        <f t="shared" si="23"/>
        <v>18</v>
      </c>
      <c r="AG106" s="57">
        <f t="shared" si="20"/>
        <v>10</v>
      </c>
      <c r="AH106" s="71"/>
      <c r="AI106" s="71"/>
      <c r="AK106" s="82"/>
      <c r="AL106" s="59">
        <v>35</v>
      </c>
      <c r="AM106" s="57">
        <f t="shared" si="21"/>
        <v>10</v>
      </c>
      <c r="AN106" s="57"/>
      <c r="AO106" s="57">
        <f t="shared" si="22"/>
        <v>10</v>
      </c>
    </row>
    <row r="107" spans="21:41" x14ac:dyDescent="0.25">
      <c r="U107" s="82"/>
      <c r="V107" s="59">
        <v>50</v>
      </c>
      <c r="W107" s="57">
        <f>'Sens_BEP-AN_ASHP'!V$28</f>
        <v>4</v>
      </c>
      <c r="X107" s="57">
        <f>'Sens_BEP-AN_GB'!V$28</f>
        <v>0</v>
      </c>
      <c r="Y107" s="57">
        <f>'Sens_BEP-DH_ASHP'!V$28</f>
        <v>10</v>
      </c>
      <c r="Z107" s="57">
        <f>'Sens_BEP-DH_GB'!V$28</f>
        <v>10</v>
      </c>
      <c r="AA107" s="57">
        <f>'Sens_BEP-DH_AN'!V$28</f>
        <v>18</v>
      </c>
      <c r="AC107" s="82"/>
      <c r="AD107" s="59">
        <v>50</v>
      </c>
      <c r="AE107" s="57"/>
      <c r="AF107" s="57">
        <f t="shared" si="23"/>
        <v>18</v>
      </c>
      <c r="AG107" s="57">
        <f t="shared" si="20"/>
        <v>10</v>
      </c>
      <c r="AH107" s="71"/>
      <c r="AI107" s="71"/>
      <c r="AK107" s="82"/>
      <c r="AL107" s="59">
        <v>50</v>
      </c>
      <c r="AM107" s="57">
        <f t="shared" si="21"/>
        <v>10</v>
      </c>
      <c r="AN107" s="57"/>
      <c r="AO107" s="57">
        <f t="shared" si="22"/>
        <v>10</v>
      </c>
    </row>
    <row r="108" spans="21:41" x14ac:dyDescent="0.25">
      <c r="U108" s="83"/>
      <c r="V108" s="59">
        <v>75</v>
      </c>
      <c r="W108" s="57">
        <f>'Sens_BEP-AN_ASHP'!V$29</f>
        <v>4</v>
      </c>
      <c r="X108" s="57">
        <f>'Sens_BEP-AN_GB'!V$29</f>
        <v>0</v>
      </c>
      <c r="Y108" s="57">
        <f>'Sens_BEP-DH_ASHP'!V$29</f>
        <v>9</v>
      </c>
      <c r="Z108" s="57">
        <f>'Sens_BEP-DH_GB'!V$29</f>
        <v>9</v>
      </c>
      <c r="AA108" s="57">
        <f>'Sens_BEP-DH_AN'!V$29</f>
        <v>17</v>
      </c>
      <c r="AC108" s="83"/>
      <c r="AD108" s="59">
        <v>75</v>
      </c>
      <c r="AE108" s="57"/>
      <c r="AF108" s="57">
        <f t="shared" si="23"/>
        <v>17</v>
      </c>
      <c r="AG108" s="57">
        <f t="shared" si="20"/>
        <v>10</v>
      </c>
      <c r="AH108" s="71"/>
      <c r="AI108" s="71"/>
      <c r="AK108" s="83"/>
      <c r="AL108" s="59">
        <v>75</v>
      </c>
      <c r="AM108" s="57">
        <f t="shared" si="21"/>
        <v>9</v>
      </c>
      <c r="AN108" s="57"/>
      <c r="AO108" s="57">
        <f t="shared" si="22"/>
        <v>10</v>
      </c>
    </row>
    <row r="109" spans="21:41" x14ac:dyDescent="0.25">
      <c r="U109" s="81">
        <v>10</v>
      </c>
      <c r="V109" s="59">
        <v>10</v>
      </c>
      <c r="W109" s="57">
        <f>'Sens_BEP-AN_ASHP'!W$25</f>
        <v>4</v>
      </c>
      <c r="X109" s="57">
        <f>'Sens_BEP-AN_GB'!W$25</f>
        <v>0</v>
      </c>
      <c r="Y109" s="57">
        <f>'Sens_BEP-DH_ASHP'!W$25</f>
        <v>10</v>
      </c>
      <c r="Z109" s="57">
        <f>'Sens_BEP-DH_GB'!W$25</f>
        <v>10</v>
      </c>
      <c r="AA109" s="57">
        <f>'Sens_BEP-DH_AN'!W$25</f>
        <v>18</v>
      </c>
      <c r="AC109" s="81">
        <v>10</v>
      </c>
      <c r="AD109" s="59">
        <v>10</v>
      </c>
      <c r="AE109" s="57"/>
      <c r="AF109" s="57">
        <f t="shared" si="23"/>
        <v>18</v>
      </c>
      <c r="AG109" s="57">
        <f t="shared" si="20"/>
        <v>10</v>
      </c>
      <c r="AH109" s="71"/>
      <c r="AI109" s="71"/>
      <c r="AK109" s="81">
        <v>10</v>
      </c>
      <c r="AL109" s="59">
        <v>10</v>
      </c>
      <c r="AM109" s="57">
        <f t="shared" si="21"/>
        <v>10</v>
      </c>
      <c r="AN109" s="57"/>
      <c r="AO109" s="57">
        <f t="shared" si="22"/>
        <v>10</v>
      </c>
    </row>
    <row r="110" spans="21:41" x14ac:dyDescent="0.25">
      <c r="U110" s="82"/>
      <c r="V110" s="59">
        <v>25</v>
      </c>
      <c r="W110" s="57">
        <f>'Sens_BEP-AN_ASHP'!W$26</f>
        <v>4</v>
      </c>
      <c r="X110" s="57">
        <f>'Sens_BEP-AN_GB'!W$26</f>
        <v>0</v>
      </c>
      <c r="Y110" s="57">
        <f>'Sens_BEP-DH_ASHP'!W$26</f>
        <v>8</v>
      </c>
      <c r="Z110" s="57">
        <f>'Sens_BEP-DH_GB'!W$26</f>
        <v>8</v>
      </c>
      <c r="AA110" s="57">
        <f>'Sens_BEP-DH_AN'!W$26</f>
        <v>16</v>
      </c>
      <c r="AC110" s="82"/>
      <c r="AD110" s="59">
        <v>25</v>
      </c>
      <c r="AE110" s="57"/>
      <c r="AF110" s="57">
        <f t="shared" si="23"/>
        <v>16</v>
      </c>
      <c r="AG110" s="57">
        <f t="shared" si="20"/>
        <v>10</v>
      </c>
      <c r="AH110" s="71"/>
      <c r="AI110" s="71"/>
      <c r="AK110" s="82"/>
      <c r="AL110" s="59">
        <v>25</v>
      </c>
      <c r="AM110" s="57">
        <f t="shared" si="21"/>
        <v>8</v>
      </c>
      <c r="AN110" s="57"/>
      <c r="AO110" s="57">
        <f t="shared" si="22"/>
        <v>10</v>
      </c>
    </row>
    <row r="111" spans="21:41" x14ac:dyDescent="0.25">
      <c r="U111" s="82"/>
      <c r="V111" s="59">
        <v>35</v>
      </c>
      <c r="W111" s="57">
        <f>'Sens_BEP-AN_ASHP'!W$27</f>
        <v>4</v>
      </c>
      <c r="X111" s="57">
        <f>'Sens_BEP-AN_GB'!W$27</f>
        <v>17</v>
      </c>
      <c r="Y111" s="57">
        <f>'Sens_BEP-DH_ASHP'!W$27</f>
        <v>8</v>
      </c>
      <c r="Z111" s="57">
        <f>'Sens_BEP-DH_GB'!W$27</f>
        <v>8</v>
      </c>
      <c r="AA111" s="57">
        <f>'Sens_BEP-DH_AN'!W$27</f>
        <v>15</v>
      </c>
      <c r="AC111" s="82"/>
      <c r="AD111" s="59">
        <v>35</v>
      </c>
      <c r="AE111" s="57"/>
      <c r="AF111" s="57">
        <f t="shared" si="23"/>
        <v>15</v>
      </c>
      <c r="AG111" s="57">
        <f t="shared" si="20"/>
        <v>10</v>
      </c>
      <c r="AH111" s="71"/>
      <c r="AI111" s="71"/>
      <c r="AK111" s="82"/>
      <c r="AL111" s="59">
        <v>35</v>
      </c>
      <c r="AM111" s="57">
        <f t="shared" si="21"/>
        <v>17</v>
      </c>
      <c r="AN111" s="57"/>
      <c r="AO111" s="57">
        <f t="shared" si="22"/>
        <v>10</v>
      </c>
    </row>
    <row r="112" spans="21:41" x14ac:dyDescent="0.25">
      <c r="U112" s="82"/>
      <c r="V112" s="59">
        <v>50</v>
      </c>
      <c r="W112" s="57">
        <f>'Sens_BEP-AN_ASHP'!W$28</f>
        <v>4</v>
      </c>
      <c r="X112" s="57">
        <f>'Sens_BEP-AN_GB'!W$28</f>
        <v>4</v>
      </c>
      <c r="Y112" s="57">
        <f>'Sens_BEP-DH_ASHP'!W$28</f>
        <v>7</v>
      </c>
      <c r="Z112" s="57">
        <f>'Sens_BEP-DH_GB'!W$28</f>
        <v>7</v>
      </c>
      <c r="AA112" s="57">
        <f>'Sens_BEP-DH_AN'!W$28</f>
        <v>15</v>
      </c>
      <c r="AC112" s="82"/>
      <c r="AD112" s="59">
        <v>50</v>
      </c>
      <c r="AE112" s="57"/>
      <c r="AF112" s="57">
        <f t="shared" si="23"/>
        <v>15</v>
      </c>
      <c r="AG112" s="57">
        <f t="shared" si="20"/>
        <v>10</v>
      </c>
      <c r="AH112" s="71"/>
      <c r="AI112" s="71"/>
      <c r="AK112" s="82"/>
      <c r="AL112" s="59">
        <v>50</v>
      </c>
      <c r="AM112" s="57"/>
      <c r="AN112" s="57">
        <f t="shared" ref="AN112:AN128" si="24">IF(X112=0,0,IF(X112=4,AA112,AA112-X112))</f>
        <v>15</v>
      </c>
      <c r="AO112" s="57">
        <f t="shared" si="22"/>
        <v>10</v>
      </c>
    </row>
    <row r="113" spans="21:41" x14ac:dyDescent="0.25">
      <c r="U113" s="83"/>
      <c r="V113" s="59">
        <v>75</v>
      </c>
      <c r="W113" s="57">
        <f>'Sens_BEP-AN_ASHP'!W$29</f>
        <v>4</v>
      </c>
      <c r="X113" s="57">
        <f>'Sens_BEP-AN_GB'!W$29</f>
        <v>4</v>
      </c>
      <c r="Y113" s="57">
        <f>'Sens_BEP-DH_ASHP'!W$29</f>
        <v>7</v>
      </c>
      <c r="Z113" s="57">
        <f>'Sens_BEP-DH_GB'!W$29</f>
        <v>7</v>
      </c>
      <c r="AA113" s="57">
        <f>'Sens_BEP-DH_AN'!W$29</f>
        <v>15</v>
      </c>
      <c r="AC113" s="83"/>
      <c r="AD113" s="59">
        <v>75</v>
      </c>
      <c r="AE113" s="57"/>
      <c r="AF113" s="57">
        <f t="shared" si="23"/>
        <v>15</v>
      </c>
      <c r="AG113" s="57">
        <f t="shared" si="20"/>
        <v>10</v>
      </c>
      <c r="AH113" s="71"/>
      <c r="AI113" s="71"/>
      <c r="AK113" s="83"/>
      <c r="AL113" s="59">
        <v>75</v>
      </c>
      <c r="AM113" s="57"/>
      <c r="AN113" s="57">
        <f t="shared" si="24"/>
        <v>15</v>
      </c>
      <c r="AO113" s="57">
        <f t="shared" si="22"/>
        <v>10</v>
      </c>
    </row>
    <row r="114" spans="21:41" x14ac:dyDescent="0.25">
      <c r="U114" s="81">
        <v>13</v>
      </c>
      <c r="V114" s="59">
        <v>10</v>
      </c>
      <c r="W114" s="57">
        <f>'Sens_BEP-AN_ASHP'!X$25</f>
        <v>4</v>
      </c>
      <c r="X114" s="57">
        <f>'Sens_BEP-AN_GB'!X$25</f>
        <v>0</v>
      </c>
      <c r="Y114" s="57">
        <f>'Sens_BEP-DH_ASHP'!X$25</f>
        <v>7</v>
      </c>
      <c r="Z114" s="57">
        <f>'Sens_BEP-DH_GB'!X$25</f>
        <v>7</v>
      </c>
      <c r="AA114" s="57">
        <f>'Sens_BEP-DH_AN'!X$25</f>
        <v>14</v>
      </c>
      <c r="AC114" s="81">
        <v>13</v>
      </c>
      <c r="AD114" s="59">
        <v>10</v>
      </c>
      <c r="AE114" s="57"/>
      <c r="AF114" s="57">
        <f t="shared" si="23"/>
        <v>14</v>
      </c>
      <c r="AG114" s="57">
        <f t="shared" si="20"/>
        <v>10</v>
      </c>
      <c r="AH114" s="71"/>
      <c r="AI114" s="71"/>
      <c r="AK114" s="81">
        <v>13</v>
      </c>
      <c r="AL114" s="59">
        <v>10</v>
      </c>
      <c r="AM114" s="57">
        <f t="shared" si="21"/>
        <v>7</v>
      </c>
      <c r="AN114" s="57"/>
      <c r="AO114" s="57">
        <f t="shared" si="22"/>
        <v>10</v>
      </c>
    </row>
    <row r="115" spans="21:41" x14ac:dyDescent="0.25">
      <c r="U115" s="82"/>
      <c r="V115" s="59">
        <v>25</v>
      </c>
      <c r="W115" s="57">
        <f>'Sens_BEP-AN_ASHP'!X$26</f>
        <v>4</v>
      </c>
      <c r="X115" s="57">
        <f>'Sens_BEP-AN_GB'!X$26</f>
        <v>4</v>
      </c>
      <c r="Y115" s="57">
        <f>'Sens_BEP-DH_ASHP'!X$26</f>
        <v>6</v>
      </c>
      <c r="Z115" s="57">
        <f>'Sens_BEP-DH_GB'!X$26</f>
        <v>6</v>
      </c>
      <c r="AA115" s="57">
        <f>'Sens_BEP-DH_AN'!X$26</f>
        <v>13</v>
      </c>
      <c r="AC115" s="82"/>
      <c r="AD115" s="59">
        <v>25</v>
      </c>
      <c r="AE115" s="57"/>
      <c r="AF115" s="57">
        <f t="shared" si="23"/>
        <v>13</v>
      </c>
      <c r="AG115" s="57">
        <f t="shared" si="20"/>
        <v>10</v>
      </c>
      <c r="AH115" s="71"/>
      <c r="AI115" s="71"/>
      <c r="AK115" s="82"/>
      <c r="AL115" s="59">
        <v>25</v>
      </c>
      <c r="AM115" s="57"/>
      <c r="AN115" s="57">
        <f t="shared" si="24"/>
        <v>13</v>
      </c>
      <c r="AO115" s="57">
        <f t="shared" si="22"/>
        <v>10</v>
      </c>
    </row>
    <row r="116" spans="21:41" x14ac:dyDescent="0.25">
      <c r="U116" s="82"/>
      <c r="V116" s="59">
        <v>35</v>
      </c>
      <c r="W116" s="57">
        <f>'Sens_BEP-AN_ASHP'!X$27</f>
        <v>4</v>
      </c>
      <c r="X116" s="57">
        <f>'Sens_BEP-AN_GB'!X$27</f>
        <v>4</v>
      </c>
      <c r="Y116" s="57">
        <f>'Sens_BEP-DH_ASHP'!X$27</f>
        <v>6</v>
      </c>
      <c r="Z116" s="57">
        <f>'Sens_BEP-DH_GB'!X$27</f>
        <v>6</v>
      </c>
      <c r="AA116" s="57">
        <f>'Sens_BEP-DH_AN'!X$27</f>
        <v>12</v>
      </c>
      <c r="AC116" s="82"/>
      <c r="AD116" s="59">
        <v>35</v>
      </c>
      <c r="AE116" s="57"/>
      <c r="AF116" s="57">
        <f t="shared" si="23"/>
        <v>12</v>
      </c>
      <c r="AG116" s="57">
        <f t="shared" si="20"/>
        <v>10</v>
      </c>
      <c r="AH116" s="71"/>
      <c r="AI116" s="71"/>
      <c r="AK116" s="82"/>
      <c r="AL116" s="59">
        <v>35</v>
      </c>
      <c r="AM116" s="57"/>
      <c r="AN116" s="57">
        <f t="shared" si="24"/>
        <v>12</v>
      </c>
      <c r="AO116" s="57">
        <f t="shared" si="22"/>
        <v>10</v>
      </c>
    </row>
    <row r="117" spans="21:41" x14ac:dyDescent="0.25">
      <c r="U117" s="82"/>
      <c r="V117" s="59">
        <v>50</v>
      </c>
      <c r="W117" s="57">
        <f>'Sens_BEP-AN_ASHP'!X$28</f>
        <v>4</v>
      </c>
      <c r="X117" s="57">
        <f>'Sens_BEP-AN_GB'!X$28</f>
        <v>4</v>
      </c>
      <c r="Y117" s="57">
        <f>'Sens_BEP-DH_ASHP'!X$28</f>
        <v>5</v>
      </c>
      <c r="Z117" s="57">
        <f>'Sens_BEP-DH_GB'!X$28</f>
        <v>5</v>
      </c>
      <c r="AA117" s="57">
        <f>'Sens_BEP-DH_AN'!X$28</f>
        <v>12</v>
      </c>
      <c r="AC117" s="82"/>
      <c r="AD117" s="59">
        <v>50</v>
      </c>
      <c r="AE117" s="57"/>
      <c r="AF117" s="57">
        <f t="shared" si="23"/>
        <v>12</v>
      </c>
      <c r="AG117" s="57">
        <f t="shared" si="20"/>
        <v>10</v>
      </c>
      <c r="AH117" s="71"/>
      <c r="AI117" s="71"/>
      <c r="AK117" s="82"/>
      <c r="AL117" s="59">
        <v>50</v>
      </c>
      <c r="AM117" s="57"/>
      <c r="AN117" s="57">
        <f t="shared" si="24"/>
        <v>12</v>
      </c>
      <c r="AO117" s="57">
        <f t="shared" si="22"/>
        <v>10</v>
      </c>
    </row>
    <row r="118" spans="21:41" x14ac:dyDescent="0.25">
      <c r="U118" s="83"/>
      <c r="V118" s="59">
        <v>75</v>
      </c>
      <c r="W118" s="57">
        <f>'Sens_BEP-AN_ASHP'!X$29</f>
        <v>4</v>
      </c>
      <c r="X118" s="57">
        <f>'Sens_BEP-AN_GB'!X$29</f>
        <v>4</v>
      </c>
      <c r="Y118" s="57">
        <f>'Sens_BEP-DH_ASHP'!X$29</f>
        <v>5</v>
      </c>
      <c r="Z118" s="57">
        <f>'Sens_BEP-DH_GB'!X$29</f>
        <v>5</v>
      </c>
      <c r="AA118" s="57">
        <f>'Sens_BEP-DH_AN'!X$29</f>
        <v>12</v>
      </c>
      <c r="AC118" s="83"/>
      <c r="AD118" s="59">
        <v>75</v>
      </c>
      <c r="AE118" s="57"/>
      <c r="AF118" s="57">
        <f t="shared" si="23"/>
        <v>12</v>
      </c>
      <c r="AG118" s="57">
        <f t="shared" si="20"/>
        <v>10</v>
      </c>
      <c r="AH118" s="71"/>
      <c r="AI118" s="71"/>
      <c r="AK118" s="83"/>
      <c r="AL118" s="59">
        <v>75</v>
      </c>
      <c r="AM118" s="57"/>
      <c r="AN118" s="57">
        <f t="shared" si="24"/>
        <v>12</v>
      </c>
      <c r="AO118" s="57">
        <f t="shared" si="22"/>
        <v>10</v>
      </c>
    </row>
    <row r="119" spans="21:41" x14ac:dyDescent="0.25">
      <c r="U119" s="81">
        <v>16</v>
      </c>
      <c r="V119" s="59">
        <v>10</v>
      </c>
      <c r="W119" s="57">
        <f>'Sens_BEP-AN_ASHP'!Y$25</f>
        <v>4</v>
      </c>
      <c r="X119" s="57">
        <f>'Sens_BEP-AN_GB'!Y$25</f>
        <v>4</v>
      </c>
      <c r="Y119" s="57">
        <f>'Sens_BEP-DH_ASHP'!Y$25</f>
        <v>5</v>
      </c>
      <c r="Z119" s="57">
        <f>'Sens_BEP-DH_GB'!Y$25</f>
        <v>5</v>
      </c>
      <c r="AA119" s="57">
        <f>'Sens_BEP-DH_AN'!Y$25</f>
        <v>12</v>
      </c>
      <c r="AC119" s="81">
        <v>16</v>
      </c>
      <c r="AD119" s="59">
        <v>10</v>
      </c>
      <c r="AE119" s="57"/>
      <c r="AF119" s="57">
        <f t="shared" si="23"/>
        <v>12</v>
      </c>
      <c r="AG119" s="57">
        <f t="shared" si="20"/>
        <v>10</v>
      </c>
      <c r="AH119" s="71"/>
      <c r="AI119" s="71"/>
      <c r="AK119" s="81">
        <v>16</v>
      </c>
      <c r="AL119" s="59">
        <v>10</v>
      </c>
      <c r="AM119" s="57"/>
      <c r="AN119" s="57">
        <f t="shared" si="24"/>
        <v>12</v>
      </c>
      <c r="AO119" s="57">
        <f t="shared" si="22"/>
        <v>10</v>
      </c>
    </row>
    <row r="120" spans="21:41" x14ac:dyDescent="0.25">
      <c r="U120" s="82"/>
      <c r="V120" s="59">
        <v>25</v>
      </c>
      <c r="W120" s="57">
        <f>'Sens_BEP-AN_ASHP'!Y$26</f>
        <v>4</v>
      </c>
      <c r="X120" s="57">
        <f>'Sens_BEP-AN_GB'!Y$26</f>
        <v>4</v>
      </c>
      <c r="Y120" s="57">
        <f>'Sens_BEP-DH_ASHP'!Y$26</f>
        <v>5</v>
      </c>
      <c r="Z120" s="57">
        <f>'Sens_BEP-DH_GB'!Y$26</f>
        <v>5</v>
      </c>
      <c r="AA120" s="57">
        <f>'Sens_BEP-DH_AN'!Y$26</f>
        <v>11</v>
      </c>
      <c r="AC120" s="82"/>
      <c r="AD120" s="59">
        <v>25</v>
      </c>
      <c r="AE120" s="57"/>
      <c r="AF120" s="57">
        <f t="shared" si="23"/>
        <v>11</v>
      </c>
      <c r="AG120" s="57">
        <f t="shared" si="20"/>
        <v>10</v>
      </c>
      <c r="AH120" s="71"/>
      <c r="AI120" s="71"/>
      <c r="AK120" s="82"/>
      <c r="AL120" s="59">
        <v>25</v>
      </c>
      <c r="AM120" s="57"/>
      <c r="AN120" s="57">
        <f t="shared" si="24"/>
        <v>11</v>
      </c>
      <c r="AO120" s="57">
        <f t="shared" si="22"/>
        <v>10</v>
      </c>
    </row>
    <row r="121" spans="21:41" x14ac:dyDescent="0.25">
      <c r="U121" s="82"/>
      <c r="V121" s="59">
        <v>35</v>
      </c>
      <c r="W121" s="57">
        <f>'Sens_BEP-AN_ASHP'!Y$27</f>
        <v>4</v>
      </c>
      <c r="X121" s="57">
        <f>'Sens_BEP-AN_GB'!Y$27</f>
        <v>4</v>
      </c>
      <c r="Y121" s="57">
        <f>'Sens_BEP-DH_ASHP'!Y$27</f>
        <v>5</v>
      </c>
      <c r="Z121" s="57">
        <f>'Sens_BEP-DH_GB'!Y$27</f>
        <v>5</v>
      </c>
      <c r="AA121" s="57">
        <f>'Sens_BEP-DH_AN'!Y$27</f>
        <v>11</v>
      </c>
      <c r="AC121" s="82"/>
      <c r="AD121" s="59">
        <v>35</v>
      </c>
      <c r="AE121" s="57"/>
      <c r="AF121" s="57">
        <f t="shared" si="23"/>
        <v>11</v>
      </c>
      <c r="AG121" s="57">
        <f t="shared" si="20"/>
        <v>10</v>
      </c>
      <c r="AH121" s="71"/>
      <c r="AI121" s="71"/>
      <c r="AK121" s="82"/>
      <c r="AL121" s="59">
        <v>35</v>
      </c>
      <c r="AM121" s="57"/>
      <c r="AN121" s="57">
        <f t="shared" si="24"/>
        <v>11</v>
      </c>
      <c r="AO121" s="57">
        <f t="shared" si="22"/>
        <v>10</v>
      </c>
    </row>
    <row r="122" spans="21:41" x14ac:dyDescent="0.25">
      <c r="U122" s="82"/>
      <c r="V122" s="59">
        <v>50</v>
      </c>
      <c r="W122" s="57">
        <f>'Sens_BEP-AN_ASHP'!Y$28</f>
        <v>4</v>
      </c>
      <c r="X122" s="57">
        <f>'Sens_BEP-AN_GB'!Y$28</f>
        <v>4</v>
      </c>
      <c r="Y122" s="57">
        <f>'Sens_BEP-DH_ASHP'!Y$28</f>
        <v>4</v>
      </c>
      <c r="Z122" s="57">
        <f>'Sens_BEP-DH_GB'!Y$28</f>
        <v>4</v>
      </c>
      <c r="AA122" s="57">
        <f>'Sens_BEP-DH_AN'!Y$28</f>
        <v>10</v>
      </c>
      <c r="AC122" s="82"/>
      <c r="AD122" s="59">
        <v>50</v>
      </c>
      <c r="AE122" s="57"/>
      <c r="AF122" s="57">
        <f t="shared" si="23"/>
        <v>10</v>
      </c>
      <c r="AG122" s="57">
        <f t="shared" si="20"/>
        <v>10</v>
      </c>
      <c r="AH122" s="71"/>
      <c r="AI122" s="71"/>
      <c r="AK122" s="82"/>
      <c r="AL122" s="59">
        <v>50</v>
      </c>
      <c r="AM122" s="57"/>
      <c r="AN122" s="57">
        <f t="shared" si="24"/>
        <v>10</v>
      </c>
      <c r="AO122" s="57">
        <f t="shared" si="22"/>
        <v>10</v>
      </c>
    </row>
    <row r="123" spans="21:41" x14ac:dyDescent="0.25">
      <c r="U123" s="83"/>
      <c r="V123" s="59">
        <v>75</v>
      </c>
      <c r="W123" s="57">
        <f>'Sens_BEP-AN_ASHP'!Y$29</f>
        <v>4</v>
      </c>
      <c r="X123" s="57">
        <f>'Sens_BEP-AN_GB'!Y$29</f>
        <v>4</v>
      </c>
      <c r="Y123" s="57">
        <f>'Sens_BEP-DH_ASHP'!Y$29</f>
        <v>4</v>
      </c>
      <c r="Z123" s="57">
        <f>'Sens_BEP-DH_GB'!Y$29</f>
        <v>4</v>
      </c>
      <c r="AA123" s="57">
        <f>'Sens_BEP-DH_AN'!Y$29</f>
        <v>10</v>
      </c>
      <c r="AC123" s="83"/>
      <c r="AD123" s="59">
        <v>75</v>
      </c>
      <c r="AE123" s="57"/>
      <c r="AF123" s="57">
        <f t="shared" si="23"/>
        <v>10</v>
      </c>
      <c r="AG123" s="57">
        <f t="shared" si="20"/>
        <v>10</v>
      </c>
      <c r="AH123" s="71"/>
      <c r="AI123" s="71"/>
      <c r="AK123" s="83"/>
      <c r="AL123" s="59">
        <v>75</v>
      </c>
      <c r="AM123" s="57"/>
      <c r="AN123" s="57">
        <f t="shared" si="24"/>
        <v>10</v>
      </c>
      <c r="AO123" s="57">
        <f t="shared" si="22"/>
        <v>10</v>
      </c>
    </row>
    <row r="124" spans="21:41" x14ac:dyDescent="0.25">
      <c r="U124" s="81">
        <v>20</v>
      </c>
      <c r="V124" s="59">
        <v>10</v>
      </c>
      <c r="W124" s="57">
        <f>'Sens_BEP-AN_ASHP'!Z$25</f>
        <v>4</v>
      </c>
      <c r="X124" s="57">
        <f>'Sens_BEP-AN_GB'!Z$25</f>
        <v>4</v>
      </c>
      <c r="Y124" s="57">
        <f>'Sens_BEP-DH_ASHP'!Z$25</f>
        <v>4</v>
      </c>
      <c r="Z124" s="57">
        <f>'Sens_BEP-DH_GB'!Z$25</f>
        <v>4</v>
      </c>
      <c r="AA124" s="57">
        <f>'Sens_BEP-DH_AN'!Z$25</f>
        <v>10</v>
      </c>
      <c r="AC124" s="81">
        <v>20</v>
      </c>
      <c r="AD124" s="59">
        <v>10</v>
      </c>
      <c r="AE124" s="57"/>
      <c r="AF124" s="57">
        <f t="shared" si="23"/>
        <v>10</v>
      </c>
      <c r="AG124" s="57">
        <f t="shared" si="20"/>
        <v>10</v>
      </c>
      <c r="AH124" s="71"/>
      <c r="AI124" s="71"/>
      <c r="AK124" s="81">
        <v>20</v>
      </c>
      <c r="AL124" s="59">
        <v>10</v>
      </c>
      <c r="AM124" s="57"/>
      <c r="AN124" s="57">
        <f t="shared" si="24"/>
        <v>10</v>
      </c>
      <c r="AO124" s="57">
        <f t="shared" si="22"/>
        <v>10</v>
      </c>
    </row>
    <row r="125" spans="21:41" x14ac:dyDescent="0.25">
      <c r="U125" s="82"/>
      <c r="V125" s="59">
        <v>25</v>
      </c>
      <c r="W125" s="57">
        <f>'Sens_BEP-AN_ASHP'!Z$26</f>
        <v>4</v>
      </c>
      <c r="X125" s="57">
        <f>'Sens_BEP-AN_GB'!Z$26</f>
        <v>4</v>
      </c>
      <c r="Y125" s="57">
        <f>'Sens_BEP-DH_ASHP'!Z$26</f>
        <v>4</v>
      </c>
      <c r="Z125" s="57">
        <f>'Sens_BEP-DH_GB'!Z$26</f>
        <v>4</v>
      </c>
      <c r="AA125" s="57">
        <f>'Sens_BEP-DH_AN'!Z$26</f>
        <v>9</v>
      </c>
      <c r="AC125" s="82"/>
      <c r="AD125" s="59">
        <v>25</v>
      </c>
      <c r="AE125" s="57"/>
      <c r="AF125" s="57">
        <f t="shared" si="23"/>
        <v>9</v>
      </c>
      <c r="AG125" s="57">
        <f t="shared" si="20"/>
        <v>10</v>
      </c>
      <c r="AH125" s="71"/>
      <c r="AI125" s="71"/>
      <c r="AK125" s="82"/>
      <c r="AL125" s="59">
        <v>25</v>
      </c>
      <c r="AM125" s="57"/>
      <c r="AN125" s="57">
        <f t="shared" si="24"/>
        <v>9</v>
      </c>
      <c r="AO125" s="57">
        <f t="shared" si="22"/>
        <v>10</v>
      </c>
    </row>
    <row r="126" spans="21:41" x14ac:dyDescent="0.25">
      <c r="U126" s="82"/>
      <c r="V126" s="59">
        <v>35</v>
      </c>
      <c r="W126" s="57">
        <f>'Sens_BEP-AN_ASHP'!Z$27</f>
        <v>4</v>
      </c>
      <c r="X126" s="57">
        <f>'Sens_BEP-AN_GB'!Z$27</f>
        <v>4</v>
      </c>
      <c r="Y126" s="57">
        <f>'Sens_BEP-DH_ASHP'!Z$27</f>
        <v>4</v>
      </c>
      <c r="Z126" s="57">
        <f>'Sens_BEP-DH_GB'!Z$27</f>
        <v>4</v>
      </c>
      <c r="AA126" s="57">
        <f>'Sens_BEP-DH_AN'!Z$27</f>
        <v>9</v>
      </c>
      <c r="AC126" s="82"/>
      <c r="AD126" s="59">
        <v>35</v>
      </c>
      <c r="AE126" s="57"/>
      <c r="AF126" s="57">
        <f t="shared" si="23"/>
        <v>9</v>
      </c>
      <c r="AG126" s="57">
        <f t="shared" si="20"/>
        <v>10</v>
      </c>
      <c r="AH126" s="71"/>
      <c r="AI126" s="71"/>
      <c r="AK126" s="82"/>
      <c r="AL126" s="59">
        <v>35</v>
      </c>
      <c r="AM126" s="57"/>
      <c r="AN126" s="57">
        <f t="shared" si="24"/>
        <v>9</v>
      </c>
      <c r="AO126" s="57">
        <f t="shared" si="22"/>
        <v>10</v>
      </c>
    </row>
    <row r="127" spans="21:41" x14ac:dyDescent="0.25">
      <c r="U127" s="82"/>
      <c r="V127" s="59">
        <v>50</v>
      </c>
      <c r="W127" s="57">
        <f>'Sens_BEP-AN_ASHP'!Z$28</f>
        <v>4</v>
      </c>
      <c r="X127" s="57">
        <f>'Sens_BEP-AN_GB'!Z$28</f>
        <v>4</v>
      </c>
      <c r="Y127" s="57">
        <f>'Sens_BEP-DH_ASHP'!Z$28</f>
        <v>4</v>
      </c>
      <c r="Z127" s="57">
        <f>'Sens_BEP-DH_GB'!Z$28</f>
        <v>4</v>
      </c>
      <c r="AA127" s="57">
        <f>'Sens_BEP-DH_AN'!Z$28</f>
        <v>9</v>
      </c>
      <c r="AC127" s="82"/>
      <c r="AD127" s="59">
        <v>50</v>
      </c>
      <c r="AE127" s="57"/>
      <c r="AF127" s="57">
        <f t="shared" si="23"/>
        <v>9</v>
      </c>
      <c r="AG127" s="57">
        <f t="shared" si="20"/>
        <v>10</v>
      </c>
      <c r="AH127" s="71"/>
      <c r="AI127" s="71"/>
      <c r="AK127" s="82"/>
      <c r="AL127" s="59">
        <v>50</v>
      </c>
      <c r="AM127" s="57"/>
      <c r="AN127" s="57">
        <f t="shared" si="24"/>
        <v>9</v>
      </c>
      <c r="AO127" s="57">
        <f t="shared" si="22"/>
        <v>10</v>
      </c>
    </row>
    <row r="128" spans="21:41" x14ac:dyDescent="0.25">
      <c r="U128" s="83"/>
      <c r="V128" s="59">
        <v>75</v>
      </c>
      <c r="W128" s="57">
        <f>'Sens_BEP-AN_ASHP'!Z$29</f>
        <v>4</v>
      </c>
      <c r="X128" s="57">
        <f>'Sens_BEP-AN_GB'!Z$29</f>
        <v>4</v>
      </c>
      <c r="Y128" s="57">
        <f>'Sens_BEP-DH_ASHP'!Z$29</f>
        <v>4</v>
      </c>
      <c r="Z128" s="57">
        <f>'Sens_BEP-DH_GB'!Z$29</f>
        <v>4</v>
      </c>
      <c r="AA128" s="57">
        <f>'Sens_BEP-DH_AN'!Z$29</f>
        <v>9</v>
      </c>
      <c r="AC128" s="83"/>
      <c r="AD128" s="59">
        <v>75</v>
      </c>
      <c r="AE128" s="57"/>
      <c r="AF128" s="57">
        <f t="shared" si="23"/>
        <v>9</v>
      </c>
      <c r="AG128" s="57">
        <f t="shared" si="20"/>
        <v>10</v>
      </c>
      <c r="AH128" s="71"/>
      <c r="AI128" s="71"/>
      <c r="AK128" s="83"/>
      <c r="AL128" s="59">
        <v>75</v>
      </c>
      <c r="AM128" s="57"/>
      <c r="AN128" s="57">
        <f t="shared" si="24"/>
        <v>9</v>
      </c>
      <c r="AO128" s="57">
        <f t="shared" si="22"/>
        <v>10</v>
      </c>
    </row>
    <row r="130" spans="21:41" x14ac:dyDescent="0.25">
      <c r="U130" s="87" t="s">
        <v>81</v>
      </c>
      <c r="V130" s="87"/>
      <c r="W130" s="87"/>
      <c r="X130" s="87"/>
      <c r="Y130" s="87"/>
      <c r="Z130" s="87"/>
      <c r="AA130" s="87"/>
      <c r="AC130" s="87" t="s">
        <v>68</v>
      </c>
      <c r="AD130" s="87"/>
      <c r="AE130" s="87"/>
      <c r="AF130" s="87"/>
      <c r="AG130" s="87"/>
      <c r="AH130" s="76"/>
      <c r="AI130" s="76"/>
      <c r="AK130" s="87" t="s">
        <v>70</v>
      </c>
      <c r="AL130" s="87"/>
      <c r="AM130" s="87"/>
      <c r="AN130" s="87"/>
      <c r="AO130" s="87"/>
    </row>
    <row r="131" spans="21:41" ht="30" x14ac:dyDescent="0.25">
      <c r="U131" s="67" t="s">
        <v>45</v>
      </c>
      <c r="V131" s="67" t="s">
        <v>60</v>
      </c>
      <c r="W131" s="67" t="s">
        <v>61</v>
      </c>
      <c r="X131" s="67" t="s">
        <v>62</v>
      </c>
      <c r="Y131" s="67" t="s">
        <v>65</v>
      </c>
      <c r="Z131" s="67" t="s">
        <v>64</v>
      </c>
      <c r="AA131" s="67" t="s">
        <v>63</v>
      </c>
      <c r="AB131" s="60"/>
      <c r="AC131" s="67" t="s">
        <v>45</v>
      </c>
      <c r="AD131" s="67" t="s">
        <v>60</v>
      </c>
      <c r="AE131" s="67" t="s">
        <v>89</v>
      </c>
      <c r="AF131" s="67" t="s">
        <v>90</v>
      </c>
      <c r="AG131" s="67" t="s">
        <v>91</v>
      </c>
      <c r="AH131" s="77"/>
      <c r="AI131" s="77"/>
      <c r="AJ131" s="60"/>
      <c r="AK131" s="67" t="s">
        <v>45</v>
      </c>
      <c r="AL131" s="67" t="s">
        <v>60</v>
      </c>
      <c r="AM131" s="67" t="s">
        <v>103</v>
      </c>
      <c r="AN131" s="67" t="s">
        <v>90</v>
      </c>
      <c r="AO131" s="67" t="s">
        <v>91</v>
      </c>
    </row>
    <row r="132" spans="21:41" x14ac:dyDescent="0.25">
      <c r="U132" s="81">
        <v>1</v>
      </c>
      <c r="V132" s="59">
        <v>10</v>
      </c>
      <c r="W132" s="57">
        <f>'Sens_BEP-AN_ASHP'!S$31</f>
        <v>0</v>
      </c>
      <c r="X132" s="57">
        <f>'Sens_BEP-AN_GB'!S$31</f>
        <v>0</v>
      </c>
      <c r="Y132" s="57">
        <f>'Sens_BEP-DH_ASHP'!S$31</f>
        <v>0</v>
      </c>
      <c r="Z132" s="57">
        <f>'Sens_BEP-DH_GB'!S$31</f>
        <v>0</v>
      </c>
      <c r="AA132" s="57">
        <f>'Sens_BEP-DH_AN'!S$31</f>
        <v>90</v>
      </c>
      <c r="AC132" s="81">
        <v>1</v>
      </c>
      <c r="AD132" s="59">
        <v>10</v>
      </c>
      <c r="AE132" s="57">
        <f>IF(AND(W132=0,Y132=0),10,IF(W132=0,Y132,IF(W132&gt;4,W132,0)))</f>
        <v>10</v>
      </c>
      <c r="AF132" s="57"/>
      <c r="AG132" s="57">
        <f>IF(AND(W132=0,Y132=0),0,10)</f>
        <v>0</v>
      </c>
      <c r="AH132" s="71"/>
      <c r="AI132" s="71"/>
      <c r="AK132" s="81">
        <v>1</v>
      </c>
      <c r="AL132" s="59">
        <v>10</v>
      </c>
      <c r="AM132" s="57">
        <f>IF(AND(X132=0,Z132=0),10,IF(X132=0,IF(Z132&gt;4,Z132,0),IF(X132&gt;4,X132,0)))</f>
        <v>10</v>
      </c>
      <c r="AN132" s="57"/>
      <c r="AO132" s="57">
        <f>IF(AND(X132=0,Z132=0),0,10)</f>
        <v>0</v>
      </c>
    </row>
    <row r="133" spans="21:41" x14ac:dyDescent="0.25">
      <c r="U133" s="82"/>
      <c r="V133" s="59">
        <v>25</v>
      </c>
      <c r="W133" s="57">
        <f>'Sens_BEP-AN_ASHP'!S$32</f>
        <v>0</v>
      </c>
      <c r="X133" s="57">
        <f>'Sens_BEP-AN_GB'!S$32</f>
        <v>0</v>
      </c>
      <c r="Y133" s="57">
        <f>'Sens_BEP-DH_ASHP'!S$32</f>
        <v>0</v>
      </c>
      <c r="Z133" s="57">
        <f>'Sens_BEP-DH_GB'!S$32</f>
        <v>0</v>
      </c>
      <c r="AA133" s="57">
        <f>'Sens_BEP-DH_AN'!S$32</f>
        <v>55</v>
      </c>
      <c r="AC133" s="82"/>
      <c r="AD133" s="59">
        <v>25</v>
      </c>
      <c r="AE133" s="57">
        <f t="shared" ref="AE133:AE142" si="25">IF(AND(W133=0,Y133=0),10,IF(W133=0,Y133,IF(W133&gt;4,W133,0)))</f>
        <v>10</v>
      </c>
      <c r="AF133" s="57"/>
      <c r="AG133" s="57">
        <f t="shared" ref="AG133:AG171" si="26">IF(AND(W133=0,Y133=0),0,10)</f>
        <v>0</v>
      </c>
      <c r="AH133" s="71"/>
      <c r="AI133" s="71"/>
      <c r="AK133" s="82"/>
      <c r="AL133" s="59">
        <v>25</v>
      </c>
      <c r="AM133" s="57">
        <f t="shared" ref="AM133:AM171" si="27">IF(AND(X133=0,Z133=0),10,IF(X133=0,IF(Z133&gt;4,Z133,0),IF(X133&gt;4,X133,0)))</f>
        <v>10</v>
      </c>
      <c r="AN133" s="57"/>
      <c r="AO133" s="57">
        <f t="shared" ref="AO133:AO171" si="28">IF(AND(X133=0,Z133=0),0,10)</f>
        <v>0</v>
      </c>
    </row>
    <row r="134" spans="21:41" x14ac:dyDescent="0.25">
      <c r="U134" s="82"/>
      <c r="V134" s="59">
        <v>35</v>
      </c>
      <c r="W134" s="57">
        <f>'Sens_BEP-AN_ASHP'!S$33</f>
        <v>0</v>
      </c>
      <c r="X134" s="57">
        <f>'Sens_BEP-AN_GB'!S$33</f>
        <v>0</v>
      </c>
      <c r="Y134" s="57">
        <f>'Sens_BEP-DH_ASHP'!S$33</f>
        <v>0</v>
      </c>
      <c r="Z134" s="57">
        <f>'Sens_BEP-DH_GB'!S$33</f>
        <v>0</v>
      </c>
      <c r="AA134" s="57">
        <f>'Sens_BEP-DH_AN'!S$33</f>
        <v>49</v>
      </c>
      <c r="AC134" s="82"/>
      <c r="AD134" s="59">
        <v>35</v>
      </c>
      <c r="AE134" s="57">
        <f t="shared" si="25"/>
        <v>10</v>
      </c>
      <c r="AF134" s="57"/>
      <c r="AG134" s="57">
        <f t="shared" si="26"/>
        <v>0</v>
      </c>
      <c r="AH134" s="71"/>
      <c r="AI134" s="71"/>
      <c r="AK134" s="82"/>
      <c r="AL134" s="59">
        <v>35</v>
      </c>
      <c r="AM134" s="57">
        <f t="shared" si="27"/>
        <v>10</v>
      </c>
      <c r="AN134" s="57"/>
      <c r="AO134" s="57">
        <f t="shared" si="28"/>
        <v>0</v>
      </c>
    </row>
    <row r="135" spans="21:41" x14ac:dyDescent="0.25">
      <c r="U135" s="82"/>
      <c r="V135" s="59">
        <v>50</v>
      </c>
      <c r="W135" s="57">
        <f>'Sens_BEP-AN_ASHP'!S$34</f>
        <v>0</v>
      </c>
      <c r="X135" s="57">
        <f>'Sens_BEP-AN_GB'!S$34</f>
        <v>0</v>
      </c>
      <c r="Y135" s="57">
        <f>'Sens_BEP-DH_ASHP'!S$34</f>
        <v>0</v>
      </c>
      <c r="Z135" s="57">
        <f>'Sens_BEP-DH_GB'!S$34</f>
        <v>0</v>
      </c>
      <c r="AA135" s="57">
        <f>'Sens_BEP-DH_AN'!S$34</f>
        <v>46</v>
      </c>
      <c r="AC135" s="82"/>
      <c r="AD135" s="59">
        <v>50</v>
      </c>
      <c r="AE135" s="57">
        <f t="shared" si="25"/>
        <v>10</v>
      </c>
      <c r="AF135" s="57"/>
      <c r="AG135" s="57">
        <f t="shared" si="26"/>
        <v>0</v>
      </c>
      <c r="AH135" s="71"/>
      <c r="AI135" s="71"/>
      <c r="AK135" s="82"/>
      <c r="AL135" s="59">
        <v>50</v>
      </c>
      <c r="AM135" s="57">
        <f t="shared" si="27"/>
        <v>10</v>
      </c>
      <c r="AN135" s="57"/>
      <c r="AO135" s="57">
        <f t="shared" si="28"/>
        <v>0</v>
      </c>
    </row>
    <row r="136" spans="21:41" x14ac:dyDescent="0.25">
      <c r="U136" s="83"/>
      <c r="V136" s="59">
        <v>75</v>
      </c>
      <c r="W136" s="57">
        <f>'Sens_BEP-AN_ASHP'!S$35</f>
        <v>0</v>
      </c>
      <c r="X136" s="57">
        <f>'Sens_BEP-AN_GB'!S$35</f>
        <v>0</v>
      </c>
      <c r="Y136" s="57">
        <f>'Sens_BEP-DH_ASHP'!S$35</f>
        <v>0</v>
      </c>
      <c r="Z136" s="57">
        <f>'Sens_BEP-DH_GB'!S$35</f>
        <v>0</v>
      </c>
      <c r="AA136" s="57">
        <f>'Sens_BEP-DH_AN'!S$35</f>
        <v>43</v>
      </c>
      <c r="AC136" s="83"/>
      <c r="AD136" s="59">
        <v>75</v>
      </c>
      <c r="AE136" s="57">
        <f t="shared" si="25"/>
        <v>10</v>
      </c>
      <c r="AF136" s="57"/>
      <c r="AG136" s="57">
        <f t="shared" si="26"/>
        <v>0</v>
      </c>
      <c r="AH136" s="71"/>
      <c r="AI136" s="71"/>
      <c r="AK136" s="83"/>
      <c r="AL136" s="59">
        <v>75</v>
      </c>
      <c r="AM136" s="57">
        <f t="shared" si="27"/>
        <v>10</v>
      </c>
      <c r="AN136" s="57"/>
      <c r="AO136" s="57">
        <f t="shared" si="28"/>
        <v>0</v>
      </c>
    </row>
    <row r="137" spans="21:41" x14ac:dyDescent="0.25">
      <c r="U137" s="81">
        <v>3</v>
      </c>
      <c r="V137" s="59">
        <v>10</v>
      </c>
      <c r="W137" s="57">
        <f>'Sens_BEP-AN_ASHP'!T$31</f>
        <v>0</v>
      </c>
      <c r="X137" s="57">
        <f>'Sens_BEP-AN_GB'!T$31</f>
        <v>0</v>
      </c>
      <c r="Y137" s="57">
        <f>'Sens_BEP-DH_ASHP'!T$31</f>
        <v>349</v>
      </c>
      <c r="Z137" s="57">
        <f>'Sens_BEP-DH_GB'!T$31</f>
        <v>302</v>
      </c>
      <c r="AA137" s="57">
        <f>'Sens_BEP-DH_AN'!T$31</f>
        <v>44</v>
      </c>
      <c r="AC137" s="81">
        <v>3</v>
      </c>
      <c r="AD137" s="59">
        <v>10</v>
      </c>
      <c r="AE137" s="57"/>
      <c r="AF137" s="57"/>
      <c r="AG137" s="57">
        <f t="shared" si="26"/>
        <v>10</v>
      </c>
      <c r="AH137" s="71"/>
      <c r="AI137" s="71"/>
      <c r="AK137" s="81">
        <v>3</v>
      </c>
      <c r="AL137" s="59">
        <v>10</v>
      </c>
      <c r="AM137" s="57">
        <f t="shared" si="27"/>
        <v>302</v>
      </c>
      <c r="AN137" s="57"/>
      <c r="AO137" s="57">
        <f t="shared" si="28"/>
        <v>10</v>
      </c>
    </row>
    <row r="138" spans="21:41" x14ac:dyDescent="0.25">
      <c r="U138" s="82"/>
      <c r="V138" s="59">
        <v>25</v>
      </c>
      <c r="W138" s="57">
        <f>'Sens_BEP-AN_ASHP'!T$32</f>
        <v>0</v>
      </c>
      <c r="X138" s="57">
        <f>'Sens_BEP-AN_GB'!T$32</f>
        <v>0</v>
      </c>
      <c r="Y138" s="57">
        <f>'Sens_BEP-DH_ASHP'!T$32</f>
        <v>102</v>
      </c>
      <c r="Z138" s="57">
        <f>'Sens_BEP-DH_GB'!T$32</f>
        <v>102</v>
      </c>
      <c r="AA138" s="57">
        <f>'Sens_BEP-DH_AN'!T$32</f>
        <v>33</v>
      </c>
      <c r="AC138" s="82"/>
      <c r="AD138" s="59">
        <v>25</v>
      </c>
      <c r="AE138" s="57">
        <f t="shared" si="25"/>
        <v>102</v>
      </c>
      <c r="AF138" s="57"/>
      <c r="AG138" s="57">
        <f t="shared" si="26"/>
        <v>10</v>
      </c>
      <c r="AH138" s="71"/>
      <c r="AI138" s="71"/>
      <c r="AK138" s="82"/>
      <c r="AL138" s="59">
        <v>25</v>
      </c>
      <c r="AM138" s="57">
        <f t="shared" si="27"/>
        <v>102</v>
      </c>
      <c r="AN138" s="57"/>
      <c r="AO138" s="57">
        <f t="shared" si="28"/>
        <v>10</v>
      </c>
    </row>
    <row r="139" spans="21:41" x14ac:dyDescent="0.25">
      <c r="U139" s="82"/>
      <c r="V139" s="59">
        <v>35</v>
      </c>
      <c r="W139" s="57">
        <f>'Sens_BEP-AN_ASHP'!T$33</f>
        <v>0</v>
      </c>
      <c r="X139" s="57">
        <f>'Sens_BEP-AN_GB'!T$33</f>
        <v>0</v>
      </c>
      <c r="Y139" s="57">
        <f>'Sens_BEP-DH_ASHP'!T$33</f>
        <v>59</v>
      </c>
      <c r="Z139" s="57">
        <f>'Sens_BEP-DH_GB'!T$33</f>
        <v>59</v>
      </c>
      <c r="AA139" s="57">
        <f>'Sens_BEP-DH_AN'!T$33</f>
        <v>31</v>
      </c>
      <c r="AC139" s="82"/>
      <c r="AD139" s="59">
        <v>35</v>
      </c>
      <c r="AE139" s="57">
        <f t="shared" si="25"/>
        <v>59</v>
      </c>
      <c r="AF139" s="57"/>
      <c r="AG139" s="57">
        <f t="shared" si="26"/>
        <v>10</v>
      </c>
      <c r="AH139" s="71"/>
      <c r="AI139" s="71"/>
      <c r="AK139" s="82"/>
      <c r="AL139" s="59">
        <v>35</v>
      </c>
      <c r="AM139" s="57">
        <f t="shared" si="27"/>
        <v>59</v>
      </c>
      <c r="AN139" s="57"/>
      <c r="AO139" s="57">
        <f t="shared" si="28"/>
        <v>10</v>
      </c>
    </row>
    <row r="140" spans="21:41" x14ac:dyDescent="0.25">
      <c r="U140" s="82"/>
      <c r="V140" s="59">
        <v>50</v>
      </c>
      <c r="W140" s="57">
        <f>'Sens_BEP-AN_ASHP'!T$34</f>
        <v>0</v>
      </c>
      <c r="X140" s="57">
        <f>'Sens_BEP-AN_GB'!T$34</f>
        <v>0</v>
      </c>
      <c r="Y140" s="57">
        <f>'Sens_BEP-DH_ASHP'!T$34</f>
        <v>43</v>
      </c>
      <c r="Z140" s="57">
        <f>'Sens_BEP-DH_GB'!T$34</f>
        <v>43</v>
      </c>
      <c r="AA140" s="57">
        <f>'Sens_BEP-DH_AN'!T$34</f>
        <v>30</v>
      </c>
      <c r="AC140" s="82"/>
      <c r="AD140" s="59">
        <v>50</v>
      </c>
      <c r="AE140" s="57">
        <f t="shared" si="25"/>
        <v>43</v>
      </c>
      <c r="AF140" s="57"/>
      <c r="AG140" s="57">
        <f t="shared" si="26"/>
        <v>10</v>
      </c>
      <c r="AH140" s="71"/>
      <c r="AI140" s="71"/>
      <c r="AK140" s="82"/>
      <c r="AL140" s="59">
        <v>50</v>
      </c>
      <c r="AM140" s="57">
        <f t="shared" si="27"/>
        <v>43</v>
      </c>
      <c r="AN140" s="57"/>
      <c r="AO140" s="57">
        <f t="shared" si="28"/>
        <v>10</v>
      </c>
    </row>
    <row r="141" spans="21:41" x14ac:dyDescent="0.25">
      <c r="U141" s="83"/>
      <c r="V141" s="59">
        <v>75</v>
      </c>
      <c r="W141" s="57">
        <f>'Sens_BEP-AN_ASHP'!T$35</f>
        <v>0</v>
      </c>
      <c r="X141" s="57">
        <f>'Sens_BEP-AN_GB'!T$35</f>
        <v>0</v>
      </c>
      <c r="Y141" s="57">
        <f>'Sens_BEP-DH_ASHP'!T$35</f>
        <v>35</v>
      </c>
      <c r="Z141" s="57">
        <f>'Sens_BEP-DH_GB'!T$35</f>
        <v>35</v>
      </c>
      <c r="AA141" s="57">
        <f>'Sens_BEP-DH_AN'!T$35</f>
        <v>28</v>
      </c>
      <c r="AC141" s="83"/>
      <c r="AD141" s="59">
        <v>75</v>
      </c>
      <c r="AE141" s="57">
        <f t="shared" si="25"/>
        <v>35</v>
      </c>
      <c r="AF141" s="57"/>
      <c r="AG141" s="57">
        <f t="shared" si="26"/>
        <v>10</v>
      </c>
      <c r="AH141" s="71"/>
      <c r="AI141" s="71"/>
      <c r="AK141" s="83"/>
      <c r="AL141" s="59">
        <v>75</v>
      </c>
      <c r="AM141" s="57">
        <f t="shared" si="27"/>
        <v>35</v>
      </c>
      <c r="AN141" s="57"/>
      <c r="AO141" s="57">
        <f t="shared" si="28"/>
        <v>10</v>
      </c>
    </row>
    <row r="142" spans="21:41" x14ac:dyDescent="0.25">
      <c r="U142" s="81">
        <v>5</v>
      </c>
      <c r="V142" s="59">
        <v>10</v>
      </c>
      <c r="W142" s="57">
        <f>'Sens_BEP-AN_ASHP'!U$31</f>
        <v>0</v>
      </c>
      <c r="X142" s="57">
        <f>'Sens_BEP-AN_GB'!U$31</f>
        <v>0</v>
      </c>
      <c r="Y142" s="57">
        <f>'Sens_BEP-DH_ASHP'!U$31</f>
        <v>49</v>
      </c>
      <c r="Z142" s="57">
        <f>'Sens_BEP-DH_GB'!U$31</f>
        <v>49</v>
      </c>
      <c r="AA142" s="57">
        <f>'Sens_BEP-DH_AN'!U$31</f>
        <v>29</v>
      </c>
      <c r="AC142" s="81">
        <v>5</v>
      </c>
      <c r="AD142" s="59">
        <v>10</v>
      </c>
      <c r="AE142" s="57">
        <f t="shared" si="25"/>
        <v>49</v>
      </c>
      <c r="AF142" s="57"/>
      <c r="AG142" s="57">
        <f t="shared" si="26"/>
        <v>10</v>
      </c>
      <c r="AH142" s="71"/>
      <c r="AI142" s="71"/>
      <c r="AK142" s="81">
        <v>5</v>
      </c>
      <c r="AL142" s="59">
        <v>10</v>
      </c>
      <c r="AM142" s="57">
        <f t="shared" si="27"/>
        <v>49</v>
      </c>
      <c r="AN142" s="57"/>
      <c r="AO142" s="57">
        <f t="shared" si="28"/>
        <v>10</v>
      </c>
    </row>
    <row r="143" spans="21:41" x14ac:dyDescent="0.25">
      <c r="U143" s="82"/>
      <c r="V143" s="59">
        <v>25</v>
      </c>
      <c r="W143" s="57">
        <f>'Sens_BEP-AN_ASHP'!U$32</f>
        <v>4</v>
      </c>
      <c r="X143" s="57">
        <f>'Sens_BEP-AN_GB'!U$32</f>
        <v>0</v>
      </c>
      <c r="Y143" s="57">
        <f>'Sens_BEP-DH_ASHP'!U$32</f>
        <v>22</v>
      </c>
      <c r="Z143" s="57">
        <f>'Sens_BEP-DH_GB'!U$32</f>
        <v>22</v>
      </c>
      <c r="AA143" s="57">
        <f>'Sens_BEP-DH_AN'!U$32</f>
        <v>24</v>
      </c>
      <c r="AC143" s="82"/>
      <c r="AD143" s="59">
        <v>25</v>
      </c>
      <c r="AE143" s="57"/>
      <c r="AF143" s="57">
        <f t="shared" ref="AF143:AF171" si="29">IF(W143=0,0,IF(W143=4,AA143,AA143-W143))</f>
        <v>24</v>
      </c>
      <c r="AG143" s="57">
        <f t="shared" si="26"/>
        <v>10</v>
      </c>
      <c r="AH143" s="71"/>
      <c r="AI143" s="71"/>
      <c r="AK143" s="82"/>
      <c r="AL143" s="59">
        <v>25</v>
      </c>
      <c r="AM143" s="57">
        <f t="shared" si="27"/>
        <v>22</v>
      </c>
      <c r="AN143" s="57"/>
      <c r="AO143" s="57">
        <f t="shared" si="28"/>
        <v>10</v>
      </c>
    </row>
    <row r="144" spans="21:41" x14ac:dyDescent="0.25">
      <c r="U144" s="82"/>
      <c r="V144" s="59">
        <v>35</v>
      </c>
      <c r="W144" s="57">
        <f>'Sens_BEP-AN_ASHP'!U$33</f>
        <v>4</v>
      </c>
      <c r="X144" s="57">
        <f>'Sens_BEP-AN_GB'!U$33</f>
        <v>0</v>
      </c>
      <c r="Y144" s="57">
        <f>'Sens_BEP-DH_ASHP'!U$33</f>
        <v>19</v>
      </c>
      <c r="Z144" s="57">
        <f>'Sens_BEP-DH_GB'!U$33</f>
        <v>19</v>
      </c>
      <c r="AA144" s="57">
        <f>'Sens_BEP-DH_AN'!U$33</f>
        <v>23</v>
      </c>
      <c r="AC144" s="82"/>
      <c r="AD144" s="59">
        <v>35</v>
      </c>
      <c r="AE144" s="57"/>
      <c r="AF144" s="57">
        <f t="shared" si="29"/>
        <v>23</v>
      </c>
      <c r="AG144" s="57">
        <f t="shared" si="26"/>
        <v>10</v>
      </c>
      <c r="AH144" s="71"/>
      <c r="AI144" s="71"/>
      <c r="AK144" s="82"/>
      <c r="AL144" s="59">
        <v>35</v>
      </c>
      <c r="AM144" s="57">
        <f t="shared" si="27"/>
        <v>19</v>
      </c>
      <c r="AN144" s="57"/>
      <c r="AO144" s="57">
        <f t="shared" si="28"/>
        <v>10</v>
      </c>
    </row>
    <row r="145" spans="21:41" x14ac:dyDescent="0.25">
      <c r="U145" s="82"/>
      <c r="V145" s="59">
        <v>50</v>
      </c>
      <c r="W145" s="57">
        <f>'Sens_BEP-AN_ASHP'!U$34</f>
        <v>4</v>
      </c>
      <c r="X145" s="57">
        <f>'Sens_BEP-AN_GB'!U$34</f>
        <v>0</v>
      </c>
      <c r="Y145" s="57">
        <f>'Sens_BEP-DH_ASHP'!U$34</f>
        <v>17</v>
      </c>
      <c r="Z145" s="57">
        <f>'Sens_BEP-DH_GB'!U$34</f>
        <v>17</v>
      </c>
      <c r="AA145" s="57">
        <f>'Sens_BEP-DH_AN'!U$34</f>
        <v>22</v>
      </c>
      <c r="AC145" s="82"/>
      <c r="AD145" s="59">
        <v>50</v>
      </c>
      <c r="AE145" s="57"/>
      <c r="AF145" s="57">
        <f t="shared" si="29"/>
        <v>22</v>
      </c>
      <c r="AG145" s="57">
        <f t="shared" si="26"/>
        <v>10</v>
      </c>
      <c r="AH145" s="71"/>
      <c r="AI145" s="71"/>
      <c r="AK145" s="82"/>
      <c r="AL145" s="59">
        <v>50</v>
      </c>
      <c r="AM145" s="57">
        <f t="shared" si="27"/>
        <v>17</v>
      </c>
      <c r="AN145" s="57"/>
      <c r="AO145" s="57">
        <f t="shared" si="28"/>
        <v>10</v>
      </c>
    </row>
    <row r="146" spans="21:41" x14ac:dyDescent="0.25">
      <c r="U146" s="83"/>
      <c r="V146" s="59">
        <v>75</v>
      </c>
      <c r="W146" s="57">
        <f>'Sens_BEP-AN_ASHP'!U$35</f>
        <v>4</v>
      </c>
      <c r="X146" s="57">
        <f>'Sens_BEP-AN_GB'!U$35</f>
        <v>0</v>
      </c>
      <c r="Y146" s="57">
        <f>'Sens_BEP-DH_ASHP'!U$35</f>
        <v>16</v>
      </c>
      <c r="Z146" s="57">
        <f>'Sens_BEP-DH_GB'!U$35</f>
        <v>16</v>
      </c>
      <c r="AA146" s="57">
        <f>'Sens_BEP-DH_AN'!U$35</f>
        <v>21</v>
      </c>
      <c r="AC146" s="83"/>
      <c r="AD146" s="59">
        <v>75</v>
      </c>
      <c r="AE146" s="57"/>
      <c r="AF146" s="57">
        <f t="shared" si="29"/>
        <v>21</v>
      </c>
      <c r="AG146" s="57">
        <f t="shared" si="26"/>
        <v>10</v>
      </c>
      <c r="AH146" s="71"/>
      <c r="AI146" s="71"/>
      <c r="AK146" s="83"/>
      <c r="AL146" s="59">
        <v>75</v>
      </c>
      <c r="AM146" s="57">
        <f t="shared" si="27"/>
        <v>16</v>
      </c>
      <c r="AN146" s="57"/>
      <c r="AO146" s="57">
        <f t="shared" si="28"/>
        <v>10</v>
      </c>
    </row>
    <row r="147" spans="21:41" x14ac:dyDescent="0.25">
      <c r="U147" s="81">
        <v>8</v>
      </c>
      <c r="V147" s="59">
        <v>10</v>
      </c>
      <c r="W147" s="57">
        <f>'Sens_BEP-AN_ASHP'!V$31</f>
        <v>4</v>
      </c>
      <c r="X147" s="57">
        <f>'Sens_BEP-AN_GB'!V$31</f>
        <v>0</v>
      </c>
      <c r="Y147" s="57">
        <f>'Sens_BEP-DH_ASHP'!V$31</f>
        <v>14</v>
      </c>
      <c r="Z147" s="57">
        <f>'Sens_BEP-DH_GB'!V$31</f>
        <v>14</v>
      </c>
      <c r="AA147" s="57">
        <f>'Sens_BEP-DH_AN'!V$31</f>
        <v>20</v>
      </c>
      <c r="AC147" s="81">
        <v>8</v>
      </c>
      <c r="AD147" s="59">
        <v>10</v>
      </c>
      <c r="AE147" s="57"/>
      <c r="AF147" s="57">
        <f t="shared" si="29"/>
        <v>20</v>
      </c>
      <c r="AG147" s="57">
        <f t="shared" si="26"/>
        <v>10</v>
      </c>
      <c r="AH147" s="71"/>
      <c r="AI147" s="71"/>
      <c r="AK147" s="81">
        <v>8</v>
      </c>
      <c r="AL147" s="59">
        <v>10</v>
      </c>
      <c r="AM147" s="57">
        <f t="shared" si="27"/>
        <v>14</v>
      </c>
      <c r="AN147" s="57"/>
      <c r="AO147" s="57">
        <f t="shared" si="28"/>
        <v>10</v>
      </c>
    </row>
    <row r="148" spans="21:41" x14ac:dyDescent="0.25">
      <c r="U148" s="82"/>
      <c r="V148" s="59">
        <v>25</v>
      </c>
      <c r="W148" s="57">
        <f>'Sens_BEP-AN_ASHP'!V$32</f>
        <v>4</v>
      </c>
      <c r="X148" s="57">
        <f>'Sens_BEP-AN_GB'!V$32</f>
        <v>0</v>
      </c>
      <c r="Y148" s="57">
        <f>'Sens_BEP-DH_ASHP'!V$32</f>
        <v>10</v>
      </c>
      <c r="Z148" s="57">
        <f>'Sens_BEP-DH_GB'!V$32</f>
        <v>10</v>
      </c>
      <c r="AA148" s="57">
        <f>'Sens_BEP-DH_AN'!V$32</f>
        <v>17</v>
      </c>
      <c r="AC148" s="82"/>
      <c r="AD148" s="59">
        <v>25</v>
      </c>
      <c r="AE148" s="57"/>
      <c r="AF148" s="57">
        <f t="shared" si="29"/>
        <v>17</v>
      </c>
      <c r="AG148" s="57">
        <f t="shared" si="26"/>
        <v>10</v>
      </c>
      <c r="AH148" s="71"/>
      <c r="AI148" s="71"/>
      <c r="AK148" s="82"/>
      <c r="AL148" s="59">
        <v>25</v>
      </c>
      <c r="AM148" s="57">
        <f t="shared" si="27"/>
        <v>10</v>
      </c>
      <c r="AN148" s="57"/>
      <c r="AO148" s="57">
        <f t="shared" si="28"/>
        <v>10</v>
      </c>
    </row>
    <row r="149" spans="21:41" x14ac:dyDescent="0.25">
      <c r="U149" s="82"/>
      <c r="V149" s="59">
        <v>35</v>
      </c>
      <c r="W149" s="57">
        <f>'Sens_BEP-AN_ASHP'!V$33</f>
        <v>4</v>
      </c>
      <c r="X149" s="57">
        <f>'Sens_BEP-AN_GB'!V$33</f>
        <v>0</v>
      </c>
      <c r="Y149" s="57">
        <f>'Sens_BEP-DH_ASHP'!V$33</f>
        <v>10</v>
      </c>
      <c r="Z149" s="57">
        <f>'Sens_BEP-DH_GB'!V$33</f>
        <v>10</v>
      </c>
      <c r="AA149" s="57">
        <f>'Sens_BEP-DH_AN'!V$33</f>
        <v>17</v>
      </c>
      <c r="AC149" s="82"/>
      <c r="AD149" s="59">
        <v>35</v>
      </c>
      <c r="AE149" s="57"/>
      <c r="AF149" s="57">
        <f t="shared" si="29"/>
        <v>17</v>
      </c>
      <c r="AG149" s="57">
        <f t="shared" si="26"/>
        <v>10</v>
      </c>
      <c r="AH149" s="71"/>
      <c r="AI149" s="71"/>
      <c r="AK149" s="82"/>
      <c r="AL149" s="59">
        <v>35</v>
      </c>
      <c r="AM149" s="57">
        <f t="shared" si="27"/>
        <v>10</v>
      </c>
      <c r="AN149" s="57"/>
      <c r="AO149" s="57">
        <f t="shared" si="28"/>
        <v>10</v>
      </c>
    </row>
    <row r="150" spans="21:41" x14ac:dyDescent="0.25">
      <c r="U150" s="82"/>
      <c r="V150" s="59">
        <v>50</v>
      </c>
      <c r="W150" s="57">
        <f>'Sens_BEP-AN_ASHP'!V$34</f>
        <v>4</v>
      </c>
      <c r="X150" s="57">
        <f>'Sens_BEP-AN_GB'!V$34</f>
        <v>0</v>
      </c>
      <c r="Y150" s="57">
        <f>'Sens_BEP-DH_ASHP'!V$34</f>
        <v>9</v>
      </c>
      <c r="Z150" s="57">
        <f>'Sens_BEP-DH_GB'!V$34</f>
        <v>9</v>
      </c>
      <c r="AA150" s="57">
        <f>'Sens_BEP-DH_AN'!V$34</f>
        <v>16</v>
      </c>
      <c r="AC150" s="82"/>
      <c r="AD150" s="59">
        <v>50</v>
      </c>
      <c r="AE150" s="57"/>
      <c r="AF150" s="57">
        <f t="shared" si="29"/>
        <v>16</v>
      </c>
      <c r="AG150" s="57">
        <f t="shared" si="26"/>
        <v>10</v>
      </c>
      <c r="AH150" s="71"/>
      <c r="AI150" s="71"/>
      <c r="AK150" s="82"/>
      <c r="AL150" s="59">
        <v>50</v>
      </c>
      <c r="AM150" s="57">
        <f t="shared" si="27"/>
        <v>9</v>
      </c>
      <c r="AN150" s="57"/>
      <c r="AO150" s="57">
        <f t="shared" si="28"/>
        <v>10</v>
      </c>
    </row>
    <row r="151" spans="21:41" x14ac:dyDescent="0.25">
      <c r="U151" s="83"/>
      <c r="V151" s="59">
        <v>75</v>
      </c>
      <c r="W151" s="57">
        <f>'Sens_BEP-AN_ASHP'!V$35</f>
        <v>4</v>
      </c>
      <c r="X151" s="57">
        <f>'Sens_BEP-AN_GB'!V$35</f>
        <v>0</v>
      </c>
      <c r="Y151" s="57">
        <f>'Sens_BEP-DH_ASHP'!V$35</f>
        <v>9</v>
      </c>
      <c r="Z151" s="57">
        <f>'Sens_BEP-DH_GB'!V$35</f>
        <v>9</v>
      </c>
      <c r="AA151" s="57">
        <f>'Sens_BEP-DH_AN'!V$35</f>
        <v>16</v>
      </c>
      <c r="AC151" s="83"/>
      <c r="AD151" s="59">
        <v>75</v>
      </c>
      <c r="AE151" s="57"/>
      <c r="AF151" s="57">
        <f t="shared" si="29"/>
        <v>16</v>
      </c>
      <c r="AG151" s="57">
        <f t="shared" si="26"/>
        <v>10</v>
      </c>
      <c r="AH151" s="71"/>
      <c r="AI151" s="71"/>
      <c r="AK151" s="83"/>
      <c r="AL151" s="59">
        <v>75</v>
      </c>
      <c r="AM151" s="57">
        <f t="shared" si="27"/>
        <v>9</v>
      </c>
      <c r="AN151" s="57"/>
      <c r="AO151" s="57">
        <f t="shared" si="28"/>
        <v>10</v>
      </c>
    </row>
    <row r="152" spans="21:41" x14ac:dyDescent="0.25">
      <c r="U152" s="81">
        <v>10</v>
      </c>
      <c r="V152" s="59">
        <v>10</v>
      </c>
      <c r="W152" s="57">
        <f>'Sens_BEP-AN_ASHP'!W$31</f>
        <v>4</v>
      </c>
      <c r="X152" s="57">
        <f>'Sens_BEP-AN_GB'!W$31</f>
        <v>0</v>
      </c>
      <c r="Y152" s="57">
        <f>'Sens_BEP-DH_ASHP'!W$31</f>
        <v>9</v>
      </c>
      <c r="Z152" s="57">
        <f>'Sens_BEP-DH_GB'!W$31</f>
        <v>9</v>
      </c>
      <c r="AA152" s="57">
        <f>'Sens_BEP-DH_AN'!W$31</f>
        <v>16</v>
      </c>
      <c r="AC152" s="81">
        <v>10</v>
      </c>
      <c r="AD152" s="59">
        <v>10</v>
      </c>
      <c r="AE152" s="57"/>
      <c r="AF152" s="57">
        <f t="shared" si="29"/>
        <v>16</v>
      </c>
      <c r="AG152" s="57">
        <f t="shared" si="26"/>
        <v>10</v>
      </c>
      <c r="AH152" s="71"/>
      <c r="AI152" s="71"/>
      <c r="AK152" s="81">
        <v>10</v>
      </c>
      <c r="AL152" s="59">
        <v>10</v>
      </c>
      <c r="AM152" s="57">
        <f t="shared" si="27"/>
        <v>9</v>
      </c>
      <c r="AN152" s="57"/>
      <c r="AO152" s="57">
        <f t="shared" si="28"/>
        <v>10</v>
      </c>
    </row>
    <row r="153" spans="21:41" x14ac:dyDescent="0.25">
      <c r="U153" s="82"/>
      <c r="V153" s="59">
        <v>25</v>
      </c>
      <c r="W153" s="57">
        <f>'Sens_BEP-AN_ASHP'!W$32</f>
        <v>4</v>
      </c>
      <c r="X153" s="57">
        <f>'Sens_BEP-AN_GB'!W$32</f>
        <v>0</v>
      </c>
      <c r="Y153" s="57">
        <f>'Sens_BEP-DH_ASHP'!W$32</f>
        <v>8</v>
      </c>
      <c r="Z153" s="57">
        <f>'Sens_BEP-DH_GB'!W$32</f>
        <v>8</v>
      </c>
      <c r="AA153" s="57">
        <f>'Sens_BEP-DH_AN'!W$32</f>
        <v>14</v>
      </c>
      <c r="AC153" s="82"/>
      <c r="AD153" s="59">
        <v>25</v>
      </c>
      <c r="AE153" s="57"/>
      <c r="AF153" s="57">
        <f t="shared" si="29"/>
        <v>14</v>
      </c>
      <c r="AG153" s="57">
        <f t="shared" si="26"/>
        <v>10</v>
      </c>
      <c r="AH153" s="71"/>
      <c r="AI153" s="71"/>
      <c r="AK153" s="82"/>
      <c r="AL153" s="59">
        <v>25</v>
      </c>
      <c r="AM153" s="57">
        <f t="shared" si="27"/>
        <v>8</v>
      </c>
      <c r="AN153" s="57"/>
      <c r="AO153" s="57">
        <f t="shared" si="28"/>
        <v>10</v>
      </c>
    </row>
    <row r="154" spans="21:41" x14ac:dyDescent="0.25">
      <c r="U154" s="82"/>
      <c r="V154" s="59">
        <v>35</v>
      </c>
      <c r="W154" s="57">
        <f>'Sens_BEP-AN_ASHP'!W$33</f>
        <v>4</v>
      </c>
      <c r="X154" s="57">
        <f>'Sens_BEP-AN_GB'!W$33</f>
        <v>0</v>
      </c>
      <c r="Y154" s="57">
        <f>'Sens_BEP-DH_ASHP'!W$33</f>
        <v>7</v>
      </c>
      <c r="Z154" s="57">
        <f>'Sens_BEP-DH_GB'!W$33</f>
        <v>7</v>
      </c>
      <c r="AA154" s="57">
        <f>'Sens_BEP-DH_AN'!W$33</f>
        <v>14</v>
      </c>
      <c r="AC154" s="82"/>
      <c r="AD154" s="59">
        <v>35</v>
      </c>
      <c r="AE154" s="57"/>
      <c r="AF154" s="57">
        <f t="shared" si="29"/>
        <v>14</v>
      </c>
      <c r="AG154" s="57">
        <f t="shared" si="26"/>
        <v>10</v>
      </c>
      <c r="AH154" s="71"/>
      <c r="AI154" s="71"/>
      <c r="AK154" s="82"/>
      <c r="AL154" s="59">
        <v>35</v>
      </c>
      <c r="AM154" s="57">
        <f t="shared" si="27"/>
        <v>7</v>
      </c>
      <c r="AN154" s="57"/>
      <c r="AO154" s="57">
        <f t="shared" si="28"/>
        <v>10</v>
      </c>
    </row>
    <row r="155" spans="21:41" x14ac:dyDescent="0.25">
      <c r="U155" s="82"/>
      <c r="V155" s="59">
        <v>50</v>
      </c>
      <c r="W155" s="57">
        <f>'Sens_BEP-AN_ASHP'!W$34</f>
        <v>4</v>
      </c>
      <c r="X155" s="57">
        <f>'Sens_BEP-AN_GB'!W$34</f>
        <v>0</v>
      </c>
      <c r="Y155" s="57">
        <f>'Sens_BEP-DH_ASHP'!W$34</f>
        <v>7</v>
      </c>
      <c r="Z155" s="57">
        <f>'Sens_BEP-DH_GB'!W$34</f>
        <v>7</v>
      </c>
      <c r="AA155" s="57">
        <f>'Sens_BEP-DH_AN'!W$34</f>
        <v>14</v>
      </c>
      <c r="AC155" s="82"/>
      <c r="AD155" s="59">
        <v>50</v>
      </c>
      <c r="AE155" s="57"/>
      <c r="AF155" s="57">
        <f t="shared" si="29"/>
        <v>14</v>
      </c>
      <c r="AG155" s="57">
        <f t="shared" si="26"/>
        <v>10</v>
      </c>
      <c r="AH155" s="71"/>
      <c r="AI155" s="71"/>
      <c r="AK155" s="82"/>
      <c r="AL155" s="59">
        <v>50</v>
      </c>
      <c r="AM155" s="57">
        <f t="shared" si="27"/>
        <v>7</v>
      </c>
      <c r="AN155" s="57"/>
      <c r="AO155" s="57">
        <f t="shared" si="28"/>
        <v>10</v>
      </c>
    </row>
    <row r="156" spans="21:41" x14ac:dyDescent="0.25">
      <c r="U156" s="83"/>
      <c r="V156" s="59">
        <v>75</v>
      </c>
      <c r="W156" s="57">
        <f>'Sens_BEP-AN_ASHP'!W$35</f>
        <v>4</v>
      </c>
      <c r="X156" s="57">
        <f>'Sens_BEP-AN_GB'!W$35</f>
        <v>0</v>
      </c>
      <c r="Y156" s="57">
        <f>'Sens_BEP-DH_ASHP'!W$35</f>
        <v>7</v>
      </c>
      <c r="Z156" s="57">
        <f>'Sens_BEP-DH_GB'!W$35</f>
        <v>7</v>
      </c>
      <c r="AA156" s="57">
        <f>'Sens_BEP-DH_AN'!W$35</f>
        <v>13</v>
      </c>
      <c r="AC156" s="83"/>
      <c r="AD156" s="59">
        <v>75</v>
      </c>
      <c r="AE156" s="57"/>
      <c r="AF156" s="57">
        <f t="shared" si="29"/>
        <v>13</v>
      </c>
      <c r="AG156" s="57">
        <f t="shared" si="26"/>
        <v>10</v>
      </c>
      <c r="AH156" s="71"/>
      <c r="AI156" s="71"/>
      <c r="AK156" s="83"/>
      <c r="AL156" s="59">
        <v>75</v>
      </c>
      <c r="AM156" s="57">
        <f t="shared" si="27"/>
        <v>7</v>
      </c>
      <c r="AN156" s="57"/>
      <c r="AO156" s="57">
        <f t="shared" si="28"/>
        <v>10</v>
      </c>
    </row>
    <row r="157" spans="21:41" x14ac:dyDescent="0.25">
      <c r="U157" s="81">
        <v>13</v>
      </c>
      <c r="V157" s="59">
        <v>10</v>
      </c>
      <c r="W157" s="57">
        <f>'Sens_BEP-AN_ASHP'!X$31</f>
        <v>4</v>
      </c>
      <c r="X157" s="57">
        <f>'Sens_BEP-AN_GB'!X$31</f>
        <v>0</v>
      </c>
      <c r="Y157" s="57">
        <f>'Sens_BEP-DH_ASHP'!X$31</f>
        <v>6</v>
      </c>
      <c r="Z157" s="57">
        <f>'Sens_BEP-DH_GB'!X$31</f>
        <v>6</v>
      </c>
      <c r="AA157" s="57">
        <f>'Sens_BEP-DH_AN'!X$31</f>
        <v>13</v>
      </c>
      <c r="AC157" s="81">
        <v>13</v>
      </c>
      <c r="AD157" s="59">
        <v>10</v>
      </c>
      <c r="AE157" s="57"/>
      <c r="AF157" s="57">
        <f t="shared" si="29"/>
        <v>13</v>
      </c>
      <c r="AG157" s="57">
        <f t="shared" si="26"/>
        <v>10</v>
      </c>
      <c r="AH157" s="71"/>
      <c r="AI157" s="71"/>
      <c r="AK157" s="81">
        <v>13</v>
      </c>
      <c r="AL157" s="59">
        <v>10</v>
      </c>
      <c r="AM157" s="57">
        <f t="shared" si="27"/>
        <v>6</v>
      </c>
      <c r="AN157" s="57"/>
      <c r="AO157" s="57">
        <f t="shared" si="28"/>
        <v>10</v>
      </c>
    </row>
    <row r="158" spans="21:41" x14ac:dyDescent="0.25">
      <c r="U158" s="82"/>
      <c r="V158" s="59">
        <v>25</v>
      </c>
      <c r="W158" s="57">
        <f>'Sens_BEP-AN_ASHP'!X$32</f>
        <v>4</v>
      </c>
      <c r="X158" s="57">
        <f>'Sens_BEP-AN_GB'!X$32</f>
        <v>0</v>
      </c>
      <c r="Y158" s="57">
        <f>'Sens_BEP-DH_ASHP'!X$32</f>
        <v>6</v>
      </c>
      <c r="Z158" s="57">
        <f>'Sens_BEP-DH_GB'!X$32</f>
        <v>6</v>
      </c>
      <c r="AA158" s="57">
        <f>'Sens_BEP-DH_AN'!X$32</f>
        <v>12</v>
      </c>
      <c r="AC158" s="82"/>
      <c r="AD158" s="59">
        <v>25</v>
      </c>
      <c r="AE158" s="57"/>
      <c r="AF158" s="57">
        <f t="shared" si="29"/>
        <v>12</v>
      </c>
      <c r="AG158" s="57">
        <f t="shared" si="26"/>
        <v>10</v>
      </c>
      <c r="AH158" s="71"/>
      <c r="AI158" s="71"/>
      <c r="AK158" s="82"/>
      <c r="AL158" s="59">
        <v>25</v>
      </c>
      <c r="AM158" s="57">
        <f t="shared" si="27"/>
        <v>6</v>
      </c>
      <c r="AN158" s="57"/>
      <c r="AO158" s="57">
        <f t="shared" si="28"/>
        <v>10</v>
      </c>
    </row>
    <row r="159" spans="21:41" x14ac:dyDescent="0.25">
      <c r="U159" s="82"/>
      <c r="V159" s="59">
        <v>35</v>
      </c>
      <c r="W159" s="57">
        <f>'Sens_BEP-AN_ASHP'!X$33</f>
        <v>4</v>
      </c>
      <c r="X159" s="57">
        <f>'Sens_BEP-AN_GB'!X$33</f>
        <v>0</v>
      </c>
      <c r="Y159" s="57">
        <f>'Sens_BEP-DH_ASHP'!X$33</f>
        <v>5</v>
      </c>
      <c r="Z159" s="57">
        <f>'Sens_BEP-DH_GB'!X$33</f>
        <v>5</v>
      </c>
      <c r="AA159" s="57">
        <f>'Sens_BEP-DH_AN'!X$33</f>
        <v>11</v>
      </c>
      <c r="AC159" s="82"/>
      <c r="AD159" s="59">
        <v>35</v>
      </c>
      <c r="AE159" s="57"/>
      <c r="AF159" s="57">
        <f t="shared" si="29"/>
        <v>11</v>
      </c>
      <c r="AG159" s="57">
        <f t="shared" si="26"/>
        <v>10</v>
      </c>
      <c r="AH159" s="71"/>
      <c r="AI159" s="71"/>
      <c r="AK159" s="82"/>
      <c r="AL159" s="59">
        <v>35</v>
      </c>
      <c r="AM159" s="57">
        <f t="shared" si="27"/>
        <v>5</v>
      </c>
      <c r="AN159" s="57"/>
      <c r="AO159" s="57">
        <f t="shared" si="28"/>
        <v>10</v>
      </c>
    </row>
    <row r="160" spans="21:41" x14ac:dyDescent="0.25">
      <c r="U160" s="82"/>
      <c r="V160" s="59">
        <v>50</v>
      </c>
      <c r="W160" s="57">
        <f>'Sens_BEP-AN_ASHP'!X$34</f>
        <v>4</v>
      </c>
      <c r="X160" s="57">
        <f>'Sens_BEP-AN_GB'!X$34</f>
        <v>0</v>
      </c>
      <c r="Y160" s="57">
        <f>'Sens_BEP-DH_ASHP'!X$34</f>
        <v>5</v>
      </c>
      <c r="Z160" s="57">
        <f>'Sens_BEP-DH_GB'!X$34</f>
        <v>5</v>
      </c>
      <c r="AA160" s="57">
        <f>'Sens_BEP-DH_AN'!X$34</f>
        <v>11</v>
      </c>
      <c r="AC160" s="82"/>
      <c r="AD160" s="59">
        <v>50</v>
      </c>
      <c r="AE160" s="57"/>
      <c r="AF160" s="57">
        <f t="shared" si="29"/>
        <v>11</v>
      </c>
      <c r="AG160" s="57">
        <f t="shared" si="26"/>
        <v>10</v>
      </c>
      <c r="AH160" s="71"/>
      <c r="AI160" s="71"/>
      <c r="AK160" s="82"/>
      <c r="AL160" s="59">
        <v>50</v>
      </c>
      <c r="AM160" s="57">
        <f t="shared" si="27"/>
        <v>5</v>
      </c>
      <c r="AN160" s="57"/>
      <c r="AO160" s="57">
        <f t="shared" si="28"/>
        <v>10</v>
      </c>
    </row>
    <row r="161" spans="21:41" x14ac:dyDescent="0.25">
      <c r="U161" s="83"/>
      <c r="V161" s="59">
        <v>75</v>
      </c>
      <c r="W161" s="57">
        <f>'Sens_BEP-AN_ASHP'!X$35</f>
        <v>4</v>
      </c>
      <c r="X161" s="57">
        <f>'Sens_BEP-AN_GB'!X$35</f>
        <v>0</v>
      </c>
      <c r="Y161" s="57">
        <f>'Sens_BEP-DH_ASHP'!X$35</f>
        <v>5</v>
      </c>
      <c r="Z161" s="57">
        <f>'Sens_BEP-DH_GB'!X$35</f>
        <v>5</v>
      </c>
      <c r="AA161" s="57">
        <f>'Sens_BEP-DH_AN'!X$35</f>
        <v>11</v>
      </c>
      <c r="AC161" s="83"/>
      <c r="AD161" s="59">
        <v>75</v>
      </c>
      <c r="AE161" s="57"/>
      <c r="AF161" s="57">
        <f t="shared" si="29"/>
        <v>11</v>
      </c>
      <c r="AG161" s="57">
        <f t="shared" si="26"/>
        <v>10</v>
      </c>
      <c r="AH161" s="71"/>
      <c r="AI161" s="71"/>
      <c r="AK161" s="83"/>
      <c r="AL161" s="59">
        <v>75</v>
      </c>
      <c r="AM161" s="57">
        <f t="shared" si="27"/>
        <v>5</v>
      </c>
      <c r="AN161" s="57"/>
      <c r="AO161" s="57">
        <f t="shared" si="28"/>
        <v>10</v>
      </c>
    </row>
    <row r="162" spans="21:41" x14ac:dyDescent="0.25">
      <c r="U162" s="81">
        <v>16</v>
      </c>
      <c r="V162" s="59">
        <v>10</v>
      </c>
      <c r="W162" s="57">
        <f>'Sens_BEP-AN_ASHP'!Y$31</f>
        <v>4</v>
      </c>
      <c r="X162" s="57">
        <f>'Sens_BEP-AN_GB'!Y$31</f>
        <v>0</v>
      </c>
      <c r="Y162" s="57">
        <f>'Sens_BEP-DH_ASHP'!Y$31</f>
        <v>5</v>
      </c>
      <c r="Z162" s="57">
        <f>'Sens_BEP-DH_GB'!Y$31</f>
        <v>5</v>
      </c>
      <c r="AA162" s="57">
        <f>'Sens_BEP-DH_AN'!Y$31</f>
        <v>10</v>
      </c>
      <c r="AC162" s="81">
        <v>16</v>
      </c>
      <c r="AD162" s="59">
        <v>10</v>
      </c>
      <c r="AE162" s="57"/>
      <c r="AF162" s="57">
        <f t="shared" si="29"/>
        <v>10</v>
      </c>
      <c r="AG162" s="57">
        <f t="shared" si="26"/>
        <v>10</v>
      </c>
      <c r="AH162" s="71"/>
      <c r="AI162" s="71"/>
      <c r="AK162" s="81">
        <v>16</v>
      </c>
      <c r="AL162" s="59">
        <v>10</v>
      </c>
      <c r="AM162" s="57">
        <f t="shared" si="27"/>
        <v>5</v>
      </c>
      <c r="AN162" s="57"/>
      <c r="AO162" s="57">
        <f t="shared" si="28"/>
        <v>10</v>
      </c>
    </row>
    <row r="163" spans="21:41" x14ac:dyDescent="0.25">
      <c r="U163" s="82"/>
      <c r="V163" s="59">
        <v>25</v>
      </c>
      <c r="W163" s="57">
        <f>'Sens_BEP-AN_ASHP'!Y$32</f>
        <v>4</v>
      </c>
      <c r="X163" s="57">
        <f>'Sens_BEP-AN_GB'!Y$32</f>
        <v>0</v>
      </c>
      <c r="Y163" s="57">
        <f>'Sens_BEP-DH_ASHP'!Y$32</f>
        <v>4</v>
      </c>
      <c r="Z163" s="57">
        <f>'Sens_BEP-DH_GB'!Y$32</f>
        <v>4</v>
      </c>
      <c r="AA163" s="57">
        <f>'Sens_BEP-DH_AN'!Y$32</f>
        <v>10</v>
      </c>
      <c r="AC163" s="82"/>
      <c r="AD163" s="59">
        <v>25</v>
      </c>
      <c r="AE163" s="57"/>
      <c r="AF163" s="57">
        <f t="shared" si="29"/>
        <v>10</v>
      </c>
      <c r="AG163" s="57">
        <f t="shared" si="26"/>
        <v>10</v>
      </c>
      <c r="AH163" s="71"/>
      <c r="AI163" s="71"/>
      <c r="AK163" s="82"/>
      <c r="AL163" s="59">
        <v>25</v>
      </c>
      <c r="AM163" s="57"/>
      <c r="AN163" s="57"/>
      <c r="AO163" s="57">
        <f t="shared" si="28"/>
        <v>10</v>
      </c>
    </row>
    <row r="164" spans="21:41" x14ac:dyDescent="0.25">
      <c r="U164" s="82"/>
      <c r="V164" s="59">
        <v>35</v>
      </c>
      <c r="W164" s="57">
        <f>'Sens_BEP-AN_ASHP'!Y$33</f>
        <v>4</v>
      </c>
      <c r="X164" s="57">
        <f>'Sens_BEP-AN_GB'!Y$33</f>
        <v>0</v>
      </c>
      <c r="Y164" s="57">
        <f>'Sens_BEP-DH_ASHP'!Y$33</f>
        <v>4</v>
      </c>
      <c r="Z164" s="57">
        <f>'Sens_BEP-DH_GB'!Y$33</f>
        <v>4</v>
      </c>
      <c r="AA164" s="57">
        <f>'Sens_BEP-DH_AN'!Y$33</f>
        <v>10</v>
      </c>
      <c r="AC164" s="82"/>
      <c r="AD164" s="59">
        <v>35</v>
      </c>
      <c r="AE164" s="57"/>
      <c r="AF164" s="57">
        <f t="shared" si="29"/>
        <v>10</v>
      </c>
      <c r="AG164" s="57">
        <f t="shared" si="26"/>
        <v>10</v>
      </c>
      <c r="AH164" s="71"/>
      <c r="AI164" s="71"/>
      <c r="AK164" s="82"/>
      <c r="AL164" s="59">
        <v>35</v>
      </c>
      <c r="AM164" s="57"/>
      <c r="AN164" s="57"/>
      <c r="AO164" s="57">
        <f t="shared" si="28"/>
        <v>10</v>
      </c>
    </row>
    <row r="165" spans="21:41" x14ac:dyDescent="0.25">
      <c r="U165" s="82"/>
      <c r="V165" s="59">
        <v>50</v>
      </c>
      <c r="W165" s="57">
        <f>'Sens_BEP-AN_ASHP'!Y$34</f>
        <v>4</v>
      </c>
      <c r="X165" s="57">
        <f>'Sens_BEP-AN_GB'!Y$34</f>
        <v>0</v>
      </c>
      <c r="Y165" s="57">
        <f>'Sens_BEP-DH_ASHP'!Y$34</f>
        <v>4</v>
      </c>
      <c r="Z165" s="57">
        <f>'Sens_BEP-DH_GB'!Y$34</f>
        <v>4</v>
      </c>
      <c r="AA165" s="57">
        <f>'Sens_BEP-DH_AN'!Y$34</f>
        <v>9</v>
      </c>
      <c r="AC165" s="82"/>
      <c r="AD165" s="59">
        <v>50</v>
      </c>
      <c r="AE165" s="57"/>
      <c r="AF165" s="57">
        <f t="shared" si="29"/>
        <v>9</v>
      </c>
      <c r="AG165" s="57">
        <f t="shared" si="26"/>
        <v>10</v>
      </c>
      <c r="AH165" s="71"/>
      <c r="AI165" s="71"/>
      <c r="AK165" s="82"/>
      <c r="AL165" s="59">
        <v>50</v>
      </c>
      <c r="AM165" s="57"/>
      <c r="AN165" s="57"/>
      <c r="AO165" s="57">
        <f t="shared" si="28"/>
        <v>10</v>
      </c>
    </row>
    <row r="166" spans="21:41" x14ac:dyDescent="0.25">
      <c r="U166" s="83"/>
      <c r="V166" s="59">
        <v>75</v>
      </c>
      <c r="W166" s="57">
        <f>'Sens_BEP-AN_ASHP'!Y$35</f>
        <v>4</v>
      </c>
      <c r="X166" s="57">
        <f>'Sens_BEP-AN_GB'!Y$35</f>
        <v>0</v>
      </c>
      <c r="Y166" s="57">
        <f>'Sens_BEP-DH_ASHP'!Y$35</f>
        <v>4</v>
      </c>
      <c r="Z166" s="57">
        <f>'Sens_BEP-DH_GB'!Y$35</f>
        <v>4</v>
      </c>
      <c r="AA166" s="57">
        <f>'Sens_BEP-DH_AN'!Y$35</f>
        <v>9</v>
      </c>
      <c r="AC166" s="83"/>
      <c r="AD166" s="59">
        <v>75</v>
      </c>
      <c r="AE166" s="57"/>
      <c r="AF166" s="57">
        <f t="shared" si="29"/>
        <v>9</v>
      </c>
      <c r="AG166" s="57">
        <f t="shared" si="26"/>
        <v>10</v>
      </c>
      <c r="AH166" s="71"/>
      <c r="AI166" s="71"/>
      <c r="AK166" s="83"/>
      <c r="AL166" s="59">
        <v>75</v>
      </c>
      <c r="AM166" s="57"/>
      <c r="AN166" s="57"/>
      <c r="AO166" s="57">
        <f t="shared" si="28"/>
        <v>10</v>
      </c>
    </row>
    <row r="167" spans="21:41" x14ac:dyDescent="0.25">
      <c r="U167" s="81">
        <v>20</v>
      </c>
      <c r="V167" s="59">
        <v>10</v>
      </c>
      <c r="W167" s="57">
        <f>'Sens_BEP-AN_ASHP'!Z$31</f>
        <v>4</v>
      </c>
      <c r="X167" s="57">
        <f>'Sens_BEP-AN_GB'!Z$31</f>
        <v>0</v>
      </c>
      <c r="Y167" s="57">
        <f>'Sens_BEP-DH_ASHP'!Z$31</f>
        <v>4</v>
      </c>
      <c r="Z167" s="57">
        <f>'Sens_BEP-DH_GB'!Z$31</f>
        <v>4</v>
      </c>
      <c r="AA167" s="57">
        <f>'Sens_BEP-DH_AN'!Z$31</f>
        <v>9</v>
      </c>
      <c r="AC167" s="81">
        <v>20</v>
      </c>
      <c r="AD167" s="59">
        <v>10</v>
      </c>
      <c r="AE167" s="57"/>
      <c r="AF167" s="57">
        <f t="shared" si="29"/>
        <v>9</v>
      </c>
      <c r="AG167" s="57">
        <f t="shared" si="26"/>
        <v>10</v>
      </c>
      <c r="AH167" s="71"/>
      <c r="AI167" s="71"/>
      <c r="AK167" s="81">
        <v>20</v>
      </c>
      <c r="AL167" s="59">
        <v>10</v>
      </c>
      <c r="AM167" s="57"/>
      <c r="AN167" s="57"/>
      <c r="AO167" s="57">
        <f t="shared" si="28"/>
        <v>10</v>
      </c>
    </row>
    <row r="168" spans="21:41" x14ac:dyDescent="0.25">
      <c r="U168" s="82"/>
      <c r="V168" s="59">
        <v>25</v>
      </c>
      <c r="W168" s="57">
        <f>'Sens_BEP-AN_ASHP'!Z$32</f>
        <v>4</v>
      </c>
      <c r="X168" s="57">
        <f>'Sens_BEP-AN_GB'!Z$32</f>
        <v>0</v>
      </c>
      <c r="Y168" s="57">
        <f>'Sens_BEP-DH_ASHP'!Z$32</f>
        <v>4</v>
      </c>
      <c r="Z168" s="57">
        <f>'Sens_BEP-DH_GB'!Z$32</f>
        <v>4</v>
      </c>
      <c r="AA168" s="57">
        <f>'Sens_BEP-DH_AN'!Z$32</f>
        <v>8</v>
      </c>
      <c r="AC168" s="82"/>
      <c r="AD168" s="59">
        <v>25</v>
      </c>
      <c r="AE168" s="57"/>
      <c r="AF168" s="57">
        <f t="shared" si="29"/>
        <v>8</v>
      </c>
      <c r="AG168" s="57">
        <f t="shared" si="26"/>
        <v>10</v>
      </c>
      <c r="AH168" s="71"/>
      <c r="AI168" s="71"/>
      <c r="AK168" s="82"/>
      <c r="AL168" s="59">
        <v>25</v>
      </c>
      <c r="AM168" s="57"/>
      <c r="AN168" s="57"/>
      <c r="AO168" s="57">
        <f t="shared" si="28"/>
        <v>10</v>
      </c>
    </row>
    <row r="169" spans="21:41" x14ac:dyDescent="0.25">
      <c r="U169" s="82"/>
      <c r="V169" s="59">
        <v>35</v>
      </c>
      <c r="W169" s="57">
        <f>'Sens_BEP-AN_ASHP'!Z$33</f>
        <v>4</v>
      </c>
      <c r="X169" s="57">
        <f>'Sens_BEP-AN_GB'!Z$33</f>
        <v>0</v>
      </c>
      <c r="Y169" s="57">
        <f>'Sens_BEP-DH_ASHP'!Z$33</f>
        <v>4</v>
      </c>
      <c r="Z169" s="57">
        <f>'Sens_BEP-DH_GB'!Z$33</f>
        <v>4</v>
      </c>
      <c r="AA169" s="57">
        <f>'Sens_BEP-DH_AN'!Z$33</f>
        <v>8</v>
      </c>
      <c r="AC169" s="82"/>
      <c r="AD169" s="59">
        <v>35</v>
      </c>
      <c r="AE169" s="57"/>
      <c r="AF169" s="57">
        <f t="shared" si="29"/>
        <v>8</v>
      </c>
      <c r="AG169" s="57">
        <f t="shared" si="26"/>
        <v>10</v>
      </c>
      <c r="AH169" s="71"/>
      <c r="AI169" s="71"/>
      <c r="AK169" s="82"/>
      <c r="AL169" s="59">
        <v>35</v>
      </c>
      <c r="AM169" s="57"/>
      <c r="AN169" s="57"/>
      <c r="AO169" s="57">
        <f t="shared" si="28"/>
        <v>10</v>
      </c>
    </row>
    <row r="170" spans="21:41" x14ac:dyDescent="0.25">
      <c r="U170" s="82"/>
      <c r="V170" s="59">
        <v>50</v>
      </c>
      <c r="W170" s="57">
        <f>'Sens_BEP-AN_ASHP'!Z$34</f>
        <v>4</v>
      </c>
      <c r="X170" s="57">
        <f>'Sens_BEP-AN_GB'!Z$34</f>
        <v>0</v>
      </c>
      <c r="Y170" s="57">
        <f>'Sens_BEP-DH_ASHP'!Z$34</f>
        <v>4</v>
      </c>
      <c r="Z170" s="57">
        <f>'Sens_BEP-DH_GB'!Z$34</f>
        <v>4</v>
      </c>
      <c r="AA170" s="57">
        <f>'Sens_BEP-DH_AN'!Z$34</f>
        <v>8</v>
      </c>
      <c r="AC170" s="82"/>
      <c r="AD170" s="59">
        <v>50</v>
      </c>
      <c r="AE170" s="57"/>
      <c r="AF170" s="57">
        <f t="shared" si="29"/>
        <v>8</v>
      </c>
      <c r="AG170" s="57">
        <f t="shared" si="26"/>
        <v>10</v>
      </c>
      <c r="AH170" s="71"/>
      <c r="AI170" s="71"/>
      <c r="AK170" s="82"/>
      <c r="AL170" s="59">
        <v>50</v>
      </c>
      <c r="AM170" s="57"/>
      <c r="AN170" s="57"/>
      <c r="AO170" s="57">
        <f t="shared" si="28"/>
        <v>10</v>
      </c>
    </row>
    <row r="171" spans="21:41" x14ac:dyDescent="0.25">
      <c r="U171" s="83"/>
      <c r="V171" s="59">
        <v>75</v>
      </c>
      <c r="W171" s="57">
        <f>'Sens_BEP-AN_ASHP'!Z$35</f>
        <v>4</v>
      </c>
      <c r="X171" s="57">
        <f>'Sens_BEP-AN_GB'!Z$35</f>
        <v>5</v>
      </c>
      <c r="Y171" s="57">
        <f>'Sens_BEP-DH_ASHP'!Z$35</f>
        <v>4</v>
      </c>
      <c r="Z171" s="57">
        <f>'Sens_BEP-DH_GB'!Z$35</f>
        <v>4</v>
      </c>
      <c r="AA171" s="57">
        <f>'Sens_BEP-DH_AN'!Z$35</f>
        <v>8</v>
      </c>
      <c r="AC171" s="83"/>
      <c r="AD171" s="59">
        <v>75</v>
      </c>
      <c r="AE171" s="57"/>
      <c r="AF171" s="57">
        <f t="shared" si="29"/>
        <v>8</v>
      </c>
      <c r="AG171" s="57">
        <f t="shared" si="26"/>
        <v>10</v>
      </c>
      <c r="AH171" s="71"/>
      <c r="AI171" s="71"/>
      <c r="AK171" s="83"/>
      <c r="AL171" s="59">
        <v>75</v>
      </c>
      <c r="AM171" s="57">
        <f t="shared" si="27"/>
        <v>5</v>
      </c>
      <c r="AN171" s="57">
        <f t="shared" ref="AN171" si="30">IF(X171=0,0,IF(X171=4,AA171,AA171-X171))</f>
        <v>3</v>
      </c>
      <c r="AO171" s="57">
        <f t="shared" si="28"/>
        <v>10</v>
      </c>
    </row>
    <row r="173" spans="21:41" x14ac:dyDescent="0.25">
      <c r="U173" s="86" t="s">
        <v>82</v>
      </c>
      <c r="V173" s="86"/>
      <c r="W173" s="86"/>
      <c r="X173" s="86"/>
      <c r="Y173" s="86"/>
      <c r="Z173" s="86"/>
      <c r="AA173" s="86"/>
      <c r="AC173" s="86" t="s">
        <v>68</v>
      </c>
      <c r="AD173" s="86"/>
      <c r="AE173" s="86"/>
      <c r="AF173" s="86"/>
      <c r="AG173" s="86"/>
      <c r="AH173" s="78"/>
      <c r="AI173" s="78"/>
      <c r="AK173" s="86" t="s">
        <v>70</v>
      </c>
      <c r="AL173" s="86"/>
      <c r="AM173" s="86"/>
      <c r="AN173" s="86"/>
      <c r="AO173" s="86"/>
    </row>
    <row r="174" spans="21:41" ht="45" x14ac:dyDescent="0.25">
      <c r="U174" s="68" t="s">
        <v>45</v>
      </c>
      <c r="V174" s="68" t="s">
        <v>60</v>
      </c>
      <c r="W174" s="68" t="s">
        <v>61</v>
      </c>
      <c r="X174" s="68" t="s">
        <v>62</v>
      </c>
      <c r="Y174" s="68" t="s">
        <v>65</v>
      </c>
      <c r="Z174" s="68" t="s">
        <v>64</v>
      </c>
      <c r="AA174" s="68" t="s">
        <v>63</v>
      </c>
      <c r="AB174" s="60"/>
      <c r="AC174" s="68" t="s">
        <v>45</v>
      </c>
      <c r="AD174" s="68" t="s">
        <v>60</v>
      </c>
      <c r="AE174" s="68" t="s">
        <v>86</v>
      </c>
      <c r="AF174" s="68" t="s">
        <v>87</v>
      </c>
      <c r="AG174" s="68" t="s">
        <v>88</v>
      </c>
      <c r="AH174" s="79"/>
      <c r="AI174" s="79"/>
      <c r="AJ174" s="60"/>
      <c r="AK174" s="68" t="s">
        <v>45</v>
      </c>
      <c r="AL174" s="68" t="s">
        <v>60</v>
      </c>
      <c r="AM174" s="68" t="s">
        <v>104</v>
      </c>
      <c r="AN174" s="68" t="s">
        <v>87</v>
      </c>
      <c r="AO174" s="68" t="s">
        <v>88</v>
      </c>
    </row>
    <row r="175" spans="21:41" x14ac:dyDescent="0.25">
      <c r="U175" s="81">
        <v>1</v>
      </c>
      <c r="V175" s="59">
        <v>10</v>
      </c>
      <c r="W175" s="57">
        <f>'Sens_BEP-AN_ASHP'!S$37</f>
        <v>0</v>
      </c>
      <c r="X175" s="57">
        <f>'Sens_BEP-AN_GB'!S$37</f>
        <v>0</v>
      </c>
      <c r="Y175" s="57">
        <f>'Sens_BEP-DH_ASHP'!S$37</f>
        <v>0</v>
      </c>
      <c r="Z175" s="57">
        <f>'Sens_BEP-DH_GB'!S$37</f>
        <v>0</v>
      </c>
      <c r="AA175" s="57">
        <f>'Sens_BEP-DH_AN'!S$37</f>
        <v>158</v>
      </c>
      <c r="AC175" s="81">
        <v>1</v>
      </c>
      <c r="AD175" s="59">
        <v>10</v>
      </c>
      <c r="AE175" s="57">
        <f>IF(AND(W175=0,Y175=0),10,IF(W175=0,Y175,IF(W175&gt;4,W175,0)))</f>
        <v>10</v>
      </c>
      <c r="AF175" s="57"/>
      <c r="AG175" s="57">
        <f>IF(AND(W175=0,Y175=0),0,10)</f>
        <v>0</v>
      </c>
      <c r="AH175" s="71"/>
      <c r="AI175" s="71"/>
      <c r="AK175" s="81">
        <v>1</v>
      </c>
      <c r="AL175" s="59">
        <v>10</v>
      </c>
      <c r="AM175" s="57">
        <f>IF(AND(X175=0,Z175=0),10,IF(X175=0,Z175,IF(X175&gt;4,X175,0)))</f>
        <v>10</v>
      </c>
      <c r="AN175" s="57"/>
      <c r="AO175" s="57">
        <f>IF(AND(X175=0,Z175=0),0,10)</f>
        <v>0</v>
      </c>
    </row>
    <row r="176" spans="21:41" x14ac:dyDescent="0.25">
      <c r="U176" s="82"/>
      <c r="V176" s="59">
        <v>25</v>
      </c>
      <c r="W176" s="57">
        <f>'Sens_BEP-AN_ASHP'!S$38</f>
        <v>0</v>
      </c>
      <c r="X176" s="57">
        <f>'Sens_BEP-AN_GB'!S$38</f>
        <v>0</v>
      </c>
      <c r="Y176" s="57">
        <f>'Sens_BEP-DH_ASHP'!S$38</f>
        <v>0</v>
      </c>
      <c r="Z176" s="57">
        <f>'Sens_BEP-DH_GB'!S$38</f>
        <v>0</v>
      </c>
      <c r="AA176" s="57">
        <f>'Sens_BEP-DH_AN'!S$38</f>
        <v>69</v>
      </c>
      <c r="AC176" s="82"/>
      <c r="AD176" s="59">
        <v>25</v>
      </c>
      <c r="AE176" s="57">
        <f t="shared" ref="AE176:AE186" si="31">IF(AND(W176=0,Y176=0),10,IF(W176=0,Y176,IF(W176&gt;4,W176,0)))</f>
        <v>10</v>
      </c>
      <c r="AF176" s="57"/>
      <c r="AG176" s="57">
        <f t="shared" ref="AG176:AG214" si="32">IF(AND(W176=0,Y176=0),0,10)</f>
        <v>0</v>
      </c>
      <c r="AH176" s="71"/>
      <c r="AI176" s="71"/>
      <c r="AK176" s="82"/>
      <c r="AL176" s="59">
        <v>25</v>
      </c>
      <c r="AM176" s="57">
        <f t="shared" ref="AM176:AM205" si="33">IF(AND(X176=0,Z176=0),10,IF(X176=0,Z176,IF(X176&gt;4,X176,0)))</f>
        <v>10</v>
      </c>
      <c r="AN176" s="57"/>
      <c r="AO176" s="57">
        <f t="shared" ref="AO176:AO214" si="34">IF(AND(X176=0,Z176=0),0,10)</f>
        <v>0</v>
      </c>
    </row>
    <row r="177" spans="21:41" x14ac:dyDescent="0.25">
      <c r="U177" s="82"/>
      <c r="V177" s="59">
        <v>35</v>
      </c>
      <c r="W177" s="57">
        <f>'Sens_BEP-AN_ASHP'!S$39</f>
        <v>0</v>
      </c>
      <c r="X177" s="57">
        <f>'Sens_BEP-AN_GB'!S$39</f>
        <v>0</v>
      </c>
      <c r="Y177" s="57">
        <f>'Sens_BEP-DH_ASHP'!S$39</f>
        <v>0</v>
      </c>
      <c r="Z177" s="57">
        <f>'Sens_BEP-DH_GB'!S$39</f>
        <v>0</v>
      </c>
      <c r="AA177" s="57">
        <f>'Sens_BEP-DH_AN'!S$39</f>
        <v>60</v>
      </c>
      <c r="AC177" s="82"/>
      <c r="AD177" s="59">
        <v>35</v>
      </c>
      <c r="AE177" s="57">
        <f t="shared" si="31"/>
        <v>10</v>
      </c>
      <c r="AF177" s="57"/>
      <c r="AG177" s="57">
        <f t="shared" si="32"/>
        <v>0</v>
      </c>
      <c r="AH177" s="71"/>
      <c r="AI177" s="71"/>
      <c r="AK177" s="82"/>
      <c r="AL177" s="59">
        <v>35</v>
      </c>
      <c r="AM177" s="57">
        <f t="shared" si="33"/>
        <v>10</v>
      </c>
      <c r="AN177" s="57"/>
      <c r="AO177" s="57">
        <f t="shared" si="34"/>
        <v>0</v>
      </c>
    </row>
    <row r="178" spans="21:41" x14ac:dyDescent="0.25">
      <c r="U178" s="82"/>
      <c r="V178" s="59">
        <v>50</v>
      </c>
      <c r="W178" s="57">
        <f>'Sens_BEP-AN_ASHP'!S$40</f>
        <v>0</v>
      </c>
      <c r="X178" s="57">
        <f>'Sens_BEP-AN_GB'!S$40</f>
        <v>0</v>
      </c>
      <c r="Y178" s="57">
        <f>'Sens_BEP-DH_ASHP'!S$40</f>
        <v>0</v>
      </c>
      <c r="Z178" s="57">
        <f>'Sens_BEP-DH_GB'!S$40</f>
        <v>0</v>
      </c>
      <c r="AA178" s="57">
        <f>'Sens_BEP-DH_AN'!S$40</f>
        <v>54</v>
      </c>
      <c r="AC178" s="82"/>
      <c r="AD178" s="59">
        <v>50</v>
      </c>
      <c r="AE178" s="57">
        <f t="shared" si="31"/>
        <v>10</v>
      </c>
      <c r="AF178" s="57"/>
      <c r="AG178" s="57">
        <f t="shared" si="32"/>
        <v>0</v>
      </c>
      <c r="AH178" s="71"/>
      <c r="AI178" s="71"/>
      <c r="AK178" s="82"/>
      <c r="AL178" s="59">
        <v>50</v>
      </c>
      <c r="AM178" s="57">
        <f t="shared" si="33"/>
        <v>10</v>
      </c>
      <c r="AN178" s="57"/>
      <c r="AO178" s="57">
        <f t="shared" si="34"/>
        <v>0</v>
      </c>
    </row>
    <row r="179" spans="21:41" x14ac:dyDescent="0.25">
      <c r="U179" s="83"/>
      <c r="V179" s="59">
        <v>75</v>
      </c>
      <c r="W179" s="57">
        <f>'Sens_BEP-AN_ASHP'!S$41</f>
        <v>0</v>
      </c>
      <c r="X179" s="57">
        <f>'Sens_BEP-AN_GB'!S$41</f>
        <v>0</v>
      </c>
      <c r="Y179" s="57">
        <f>'Sens_BEP-DH_ASHP'!S$41</f>
        <v>0</v>
      </c>
      <c r="Z179" s="57">
        <f>'Sens_BEP-DH_GB'!S$41</f>
        <v>0</v>
      </c>
      <c r="AA179" s="57">
        <f>'Sens_BEP-DH_AN'!S$41</f>
        <v>49</v>
      </c>
      <c r="AC179" s="83"/>
      <c r="AD179" s="59">
        <v>75</v>
      </c>
      <c r="AE179" s="57">
        <f t="shared" si="31"/>
        <v>10</v>
      </c>
      <c r="AF179" s="57"/>
      <c r="AG179" s="57">
        <f t="shared" si="32"/>
        <v>0</v>
      </c>
      <c r="AH179" s="71"/>
      <c r="AI179" s="71"/>
      <c r="AK179" s="83"/>
      <c r="AL179" s="59">
        <v>75</v>
      </c>
      <c r="AM179" s="57">
        <f t="shared" si="33"/>
        <v>10</v>
      </c>
      <c r="AN179" s="57"/>
      <c r="AO179" s="57">
        <f t="shared" si="34"/>
        <v>0</v>
      </c>
    </row>
    <row r="180" spans="21:41" x14ac:dyDescent="0.25">
      <c r="U180" s="81">
        <v>3</v>
      </c>
      <c r="V180" s="59">
        <v>10</v>
      </c>
      <c r="W180" s="57">
        <f>'Sens_BEP-AN_ASHP'!T$37</f>
        <v>0</v>
      </c>
      <c r="X180" s="57">
        <f>'Sens_BEP-AN_GB'!T$37</f>
        <v>0</v>
      </c>
      <c r="Y180" s="57">
        <f>'Sens_BEP-DH_ASHP'!T$37</f>
        <v>306</v>
      </c>
      <c r="Z180" s="57">
        <f>'Sens_BEP-DH_GB'!T$37</f>
        <v>0</v>
      </c>
      <c r="AA180" s="57">
        <f>'Sens_BEP-DH_AN'!T$37</f>
        <v>68</v>
      </c>
      <c r="AC180" s="81">
        <v>3</v>
      </c>
      <c r="AD180" s="59">
        <v>10</v>
      </c>
      <c r="AE180" s="57">
        <v>306</v>
      </c>
      <c r="AF180" s="57"/>
      <c r="AG180" s="57">
        <f t="shared" si="32"/>
        <v>10</v>
      </c>
      <c r="AH180" s="71"/>
      <c r="AI180" s="71"/>
      <c r="AK180" s="81">
        <v>3</v>
      </c>
      <c r="AL180" s="59">
        <v>10</v>
      </c>
      <c r="AM180" s="57">
        <f t="shared" si="33"/>
        <v>10</v>
      </c>
      <c r="AN180" s="57"/>
      <c r="AO180" s="57">
        <f t="shared" si="34"/>
        <v>0</v>
      </c>
    </row>
    <row r="181" spans="21:41" x14ac:dyDescent="0.25">
      <c r="U181" s="82"/>
      <c r="V181" s="59">
        <v>25</v>
      </c>
      <c r="W181" s="57">
        <f>'Sens_BEP-AN_ASHP'!T$38</f>
        <v>0</v>
      </c>
      <c r="X181" s="57">
        <f>'Sens_BEP-AN_GB'!T$38</f>
        <v>0</v>
      </c>
      <c r="Y181" s="57">
        <f>'Sens_BEP-DH_ASHP'!T$38</f>
        <v>0</v>
      </c>
      <c r="Z181" s="57">
        <f>'Sens_BEP-DH_GB'!T$38</f>
        <v>0</v>
      </c>
      <c r="AA181" s="57">
        <f>'Sens_BEP-DH_AN'!T$38</f>
        <v>43</v>
      </c>
      <c r="AC181" s="82"/>
      <c r="AD181" s="59">
        <v>25</v>
      </c>
      <c r="AE181" s="57">
        <f t="shared" si="31"/>
        <v>10</v>
      </c>
      <c r="AF181" s="57"/>
      <c r="AG181" s="57">
        <f t="shared" si="32"/>
        <v>0</v>
      </c>
      <c r="AH181" s="71"/>
      <c r="AI181" s="71"/>
      <c r="AK181" s="82"/>
      <c r="AL181" s="59">
        <v>25</v>
      </c>
      <c r="AM181" s="57">
        <f t="shared" si="33"/>
        <v>10</v>
      </c>
      <c r="AN181" s="57"/>
      <c r="AO181" s="57">
        <f t="shared" si="34"/>
        <v>0</v>
      </c>
    </row>
    <row r="182" spans="21:41" x14ac:dyDescent="0.25">
      <c r="U182" s="82"/>
      <c r="V182" s="59">
        <v>35</v>
      </c>
      <c r="W182" s="57">
        <f>'Sens_BEP-AN_ASHP'!T$39</f>
        <v>0</v>
      </c>
      <c r="X182" s="57">
        <f>'Sens_BEP-AN_GB'!T$39</f>
        <v>0</v>
      </c>
      <c r="Y182" s="57">
        <f>'Sens_BEP-DH_ASHP'!T$39</f>
        <v>198</v>
      </c>
      <c r="Z182" s="57">
        <f>'Sens_BEP-DH_GB'!T$39</f>
        <v>198</v>
      </c>
      <c r="AA182" s="57">
        <f>'Sens_BEP-DH_AN'!T$39</f>
        <v>40</v>
      </c>
      <c r="AC182" s="82"/>
      <c r="AD182" s="59">
        <v>35</v>
      </c>
      <c r="AE182" s="57">
        <f t="shared" si="31"/>
        <v>198</v>
      </c>
      <c r="AF182" s="57"/>
      <c r="AG182" s="57">
        <f t="shared" si="32"/>
        <v>10</v>
      </c>
      <c r="AH182" s="71"/>
      <c r="AI182" s="71"/>
      <c r="AK182" s="82"/>
      <c r="AL182" s="59">
        <v>35</v>
      </c>
      <c r="AM182" s="57">
        <f t="shared" si="33"/>
        <v>198</v>
      </c>
      <c r="AN182" s="57"/>
      <c r="AO182" s="57">
        <f t="shared" si="34"/>
        <v>10</v>
      </c>
    </row>
    <row r="183" spans="21:41" x14ac:dyDescent="0.25">
      <c r="U183" s="82"/>
      <c r="V183" s="59">
        <v>50</v>
      </c>
      <c r="W183" s="57">
        <f>'Sens_BEP-AN_ASHP'!T$40</f>
        <v>0</v>
      </c>
      <c r="X183" s="57">
        <f>'Sens_BEP-AN_GB'!T$40</f>
        <v>0</v>
      </c>
      <c r="Y183" s="57">
        <f>'Sens_BEP-DH_ASHP'!T$40</f>
        <v>83</v>
      </c>
      <c r="Z183" s="57">
        <f>'Sens_BEP-DH_GB'!T$40</f>
        <v>83</v>
      </c>
      <c r="AA183" s="57">
        <f>'Sens_BEP-DH_AN'!T$40</f>
        <v>37</v>
      </c>
      <c r="AC183" s="82"/>
      <c r="AD183" s="59">
        <v>50</v>
      </c>
      <c r="AE183" s="57">
        <f t="shared" si="31"/>
        <v>83</v>
      </c>
      <c r="AF183" s="57"/>
      <c r="AG183" s="57">
        <f t="shared" si="32"/>
        <v>10</v>
      </c>
      <c r="AH183" s="71"/>
      <c r="AI183" s="71"/>
      <c r="AK183" s="82"/>
      <c r="AL183" s="59">
        <v>50</v>
      </c>
      <c r="AM183" s="57">
        <f t="shared" si="33"/>
        <v>83</v>
      </c>
      <c r="AN183" s="57"/>
      <c r="AO183" s="57">
        <f t="shared" si="34"/>
        <v>10</v>
      </c>
    </row>
    <row r="184" spans="21:41" x14ac:dyDescent="0.25">
      <c r="U184" s="83"/>
      <c r="V184" s="59">
        <v>75</v>
      </c>
      <c r="W184" s="57">
        <f>'Sens_BEP-AN_ASHP'!T$41</f>
        <v>0</v>
      </c>
      <c r="X184" s="57">
        <f>'Sens_BEP-AN_GB'!T$41</f>
        <v>0</v>
      </c>
      <c r="Y184" s="57">
        <f>'Sens_BEP-DH_ASHP'!T$41</f>
        <v>54</v>
      </c>
      <c r="Z184" s="57">
        <f>'Sens_BEP-DH_GB'!T$41</f>
        <v>54</v>
      </c>
      <c r="AA184" s="57">
        <f>'Sens_BEP-DH_AN'!T$41</f>
        <v>35</v>
      </c>
      <c r="AC184" s="83"/>
      <c r="AD184" s="59">
        <v>75</v>
      </c>
      <c r="AE184" s="57">
        <f t="shared" si="31"/>
        <v>54</v>
      </c>
      <c r="AF184" s="57"/>
      <c r="AG184" s="57">
        <f t="shared" si="32"/>
        <v>10</v>
      </c>
      <c r="AH184" s="71"/>
      <c r="AI184" s="71"/>
      <c r="AK184" s="83"/>
      <c r="AL184" s="59">
        <v>75</v>
      </c>
      <c r="AM184" s="57">
        <f t="shared" si="33"/>
        <v>54</v>
      </c>
      <c r="AN184" s="57"/>
      <c r="AO184" s="57">
        <f t="shared" si="34"/>
        <v>10</v>
      </c>
    </row>
    <row r="185" spans="21:41" x14ac:dyDescent="0.25">
      <c r="U185" s="81">
        <v>5</v>
      </c>
      <c r="V185" s="59">
        <v>10</v>
      </c>
      <c r="W185" s="57">
        <f>'Sens_BEP-AN_ASHP'!U$37</f>
        <v>0</v>
      </c>
      <c r="X185" s="57">
        <f>'Sens_BEP-AN_GB'!U$37</f>
        <v>0</v>
      </c>
      <c r="Y185" s="57">
        <f>'Sens_BEP-DH_ASHP'!U$37</f>
        <v>0</v>
      </c>
      <c r="Z185" s="57">
        <f>'Sens_BEP-DH_GB'!U$37</f>
        <v>0</v>
      </c>
      <c r="AA185" s="57">
        <f>'Sens_BEP-DH_AN'!U$37</f>
        <v>45</v>
      </c>
      <c r="AC185" s="81">
        <v>5</v>
      </c>
      <c r="AD185" s="59">
        <v>10</v>
      </c>
      <c r="AE185" s="57">
        <f t="shared" si="31"/>
        <v>10</v>
      </c>
      <c r="AF185" s="57"/>
      <c r="AG185" s="57">
        <f t="shared" si="32"/>
        <v>0</v>
      </c>
      <c r="AH185" s="71"/>
      <c r="AI185" s="71"/>
      <c r="AK185" s="81">
        <v>5</v>
      </c>
      <c r="AL185" s="59">
        <v>10</v>
      </c>
      <c r="AM185" s="57">
        <f t="shared" si="33"/>
        <v>10</v>
      </c>
      <c r="AN185" s="57"/>
      <c r="AO185" s="57">
        <f t="shared" si="34"/>
        <v>0</v>
      </c>
    </row>
    <row r="186" spans="21:41" x14ac:dyDescent="0.25">
      <c r="U186" s="82"/>
      <c r="V186" s="59">
        <v>25</v>
      </c>
      <c r="W186" s="57">
        <f>'Sens_BEP-AN_ASHP'!U$38</f>
        <v>0</v>
      </c>
      <c r="X186" s="57">
        <f>'Sens_BEP-AN_GB'!U$38</f>
        <v>0</v>
      </c>
      <c r="Y186" s="57">
        <f>'Sens_BEP-DH_ASHP'!U$38</f>
        <v>35</v>
      </c>
      <c r="Z186" s="57">
        <f>'Sens_BEP-DH_GB'!U$38</f>
        <v>35</v>
      </c>
      <c r="AA186" s="57">
        <f>'Sens_BEP-DH_AN'!U$38</f>
        <v>33</v>
      </c>
      <c r="AC186" s="82"/>
      <c r="AD186" s="59">
        <v>25</v>
      </c>
      <c r="AE186" s="57">
        <f t="shared" si="31"/>
        <v>35</v>
      </c>
      <c r="AF186" s="57"/>
      <c r="AG186" s="57">
        <f t="shared" si="32"/>
        <v>10</v>
      </c>
      <c r="AH186" s="71"/>
      <c r="AI186" s="71"/>
      <c r="AK186" s="82"/>
      <c r="AL186" s="59">
        <v>25</v>
      </c>
      <c r="AM186" s="57">
        <f t="shared" si="33"/>
        <v>35</v>
      </c>
      <c r="AN186" s="57"/>
      <c r="AO186" s="57">
        <f t="shared" si="34"/>
        <v>10</v>
      </c>
    </row>
    <row r="187" spans="21:41" x14ac:dyDescent="0.25">
      <c r="U187" s="82"/>
      <c r="V187" s="59">
        <v>35</v>
      </c>
      <c r="W187" s="57">
        <f>'Sens_BEP-AN_ASHP'!U$39</f>
        <v>4</v>
      </c>
      <c r="X187" s="57">
        <f>'Sens_BEP-AN_GB'!U$39</f>
        <v>0</v>
      </c>
      <c r="Y187" s="57">
        <f>'Sens_BEP-DH_ASHP'!U$39</f>
        <v>27</v>
      </c>
      <c r="Z187" s="57">
        <f>'Sens_BEP-DH_GB'!U$39</f>
        <v>27</v>
      </c>
      <c r="AA187" s="57">
        <f>'Sens_BEP-DH_AN'!U$39</f>
        <v>30</v>
      </c>
      <c r="AC187" s="82"/>
      <c r="AD187" s="59">
        <v>35</v>
      </c>
      <c r="AE187" s="57"/>
      <c r="AF187" s="57">
        <f t="shared" ref="AF187:AF214" si="35">IF(W187=0,0,IF(W187=4,AA187,AA187-W187))</f>
        <v>30</v>
      </c>
      <c r="AG187" s="57">
        <f t="shared" si="32"/>
        <v>10</v>
      </c>
      <c r="AH187" s="71"/>
      <c r="AI187" s="71"/>
      <c r="AK187" s="82"/>
      <c r="AL187" s="59">
        <v>35</v>
      </c>
      <c r="AM187" s="57">
        <f t="shared" si="33"/>
        <v>27</v>
      </c>
      <c r="AN187" s="57"/>
      <c r="AO187" s="57">
        <f t="shared" si="34"/>
        <v>10</v>
      </c>
    </row>
    <row r="188" spans="21:41" x14ac:dyDescent="0.25">
      <c r="U188" s="82"/>
      <c r="V188" s="59">
        <v>50</v>
      </c>
      <c r="W188" s="57">
        <f>'Sens_BEP-AN_ASHP'!U$40</f>
        <v>4</v>
      </c>
      <c r="X188" s="57">
        <f>'Sens_BEP-AN_GB'!U$40</f>
        <v>0</v>
      </c>
      <c r="Y188" s="57">
        <f>'Sens_BEP-DH_ASHP'!U$40</f>
        <v>23</v>
      </c>
      <c r="Z188" s="57">
        <f>'Sens_BEP-DH_GB'!U$40</f>
        <v>23</v>
      </c>
      <c r="AA188" s="57">
        <f>'Sens_BEP-DH_AN'!U$40</f>
        <v>29</v>
      </c>
      <c r="AC188" s="82"/>
      <c r="AD188" s="59">
        <v>50</v>
      </c>
      <c r="AE188" s="57"/>
      <c r="AF188" s="57">
        <f t="shared" si="35"/>
        <v>29</v>
      </c>
      <c r="AG188" s="57">
        <f t="shared" si="32"/>
        <v>10</v>
      </c>
      <c r="AH188" s="71"/>
      <c r="AI188" s="71"/>
      <c r="AK188" s="82"/>
      <c r="AL188" s="59">
        <v>50</v>
      </c>
      <c r="AM188" s="57">
        <f t="shared" si="33"/>
        <v>23</v>
      </c>
      <c r="AN188" s="57"/>
      <c r="AO188" s="57">
        <f t="shared" si="34"/>
        <v>10</v>
      </c>
    </row>
    <row r="189" spans="21:41" x14ac:dyDescent="0.25">
      <c r="U189" s="83"/>
      <c r="V189" s="59">
        <v>75</v>
      </c>
      <c r="W189" s="57">
        <f>'Sens_BEP-AN_ASHP'!U$41</f>
        <v>4</v>
      </c>
      <c r="X189" s="57">
        <f>'Sens_BEP-AN_GB'!U$41</f>
        <v>0</v>
      </c>
      <c r="Y189" s="57">
        <f>'Sens_BEP-DH_ASHP'!U$41</f>
        <v>20</v>
      </c>
      <c r="Z189" s="57">
        <f>'Sens_BEP-DH_GB'!U$41</f>
        <v>20</v>
      </c>
      <c r="AA189" s="57">
        <f>'Sens_BEP-DH_AN'!U$41</f>
        <v>27</v>
      </c>
      <c r="AC189" s="83"/>
      <c r="AD189" s="59">
        <v>75</v>
      </c>
      <c r="AE189" s="57"/>
      <c r="AF189" s="57">
        <f t="shared" si="35"/>
        <v>27</v>
      </c>
      <c r="AG189" s="57">
        <f t="shared" si="32"/>
        <v>10</v>
      </c>
      <c r="AH189" s="71"/>
      <c r="AI189" s="71"/>
      <c r="AK189" s="83"/>
      <c r="AL189" s="59">
        <v>75</v>
      </c>
      <c r="AM189" s="57">
        <f t="shared" si="33"/>
        <v>20</v>
      </c>
      <c r="AN189" s="57"/>
      <c r="AO189" s="57">
        <f t="shared" si="34"/>
        <v>10</v>
      </c>
    </row>
    <row r="190" spans="21:41" x14ac:dyDescent="0.25">
      <c r="U190" s="81">
        <v>8</v>
      </c>
      <c r="V190" s="59">
        <v>10</v>
      </c>
      <c r="W190" s="57">
        <f>'Sens_BEP-AN_ASHP'!V$37</f>
        <v>4</v>
      </c>
      <c r="X190" s="57">
        <f>'Sens_BEP-AN_GB'!V$37</f>
        <v>0</v>
      </c>
      <c r="Y190" s="57">
        <f>'Sens_BEP-DH_ASHP'!V$37</f>
        <v>21</v>
      </c>
      <c r="Z190" s="57">
        <f>'Sens_BEP-DH_GB'!V$37</f>
        <v>21</v>
      </c>
      <c r="AA190" s="57">
        <f>'Sens_BEP-DH_AN'!V$37</f>
        <v>29</v>
      </c>
      <c r="AC190" s="81">
        <v>8</v>
      </c>
      <c r="AD190" s="59">
        <v>10</v>
      </c>
      <c r="AE190" s="57"/>
      <c r="AF190" s="57">
        <f t="shared" si="35"/>
        <v>29</v>
      </c>
      <c r="AG190" s="57">
        <f t="shared" si="32"/>
        <v>10</v>
      </c>
      <c r="AH190" s="71"/>
      <c r="AI190" s="71"/>
      <c r="AK190" s="81">
        <v>8</v>
      </c>
      <c r="AL190" s="59">
        <v>10</v>
      </c>
      <c r="AM190" s="57">
        <f t="shared" si="33"/>
        <v>21</v>
      </c>
      <c r="AN190" s="57"/>
      <c r="AO190" s="57">
        <f t="shared" si="34"/>
        <v>10</v>
      </c>
    </row>
    <row r="191" spans="21:41" x14ac:dyDescent="0.25">
      <c r="U191" s="82"/>
      <c r="V191" s="59">
        <v>25</v>
      </c>
      <c r="W191" s="57">
        <f>'Sens_BEP-AN_ASHP'!V$38</f>
        <v>4</v>
      </c>
      <c r="X191" s="57">
        <f>'Sens_BEP-AN_GB'!V$38</f>
        <v>0</v>
      </c>
      <c r="Y191" s="57">
        <f>'Sens_BEP-DH_ASHP'!V$38</f>
        <v>13</v>
      </c>
      <c r="Z191" s="57">
        <f>'Sens_BEP-DH_GB'!V$38</f>
        <v>13</v>
      </c>
      <c r="AA191" s="57">
        <f>'Sens_BEP-DH_AN'!V$38</f>
        <v>23</v>
      </c>
      <c r="AC191" s="82"/>
      <c r="AD191" s="59">
        <v>25</v>
      </c>
      <c r="AE191" s="57"/>
      <c r="AF191" s="57">
        <f t="shared" si="35"/>
        <v>23</v>
      </c>
      <c r="AG191" s="57">
        <f t="shared" si="32"/>
        <v>10</v>
      </c>
      <c r="AH191" s="71"/>
      <c r="AI191" s="71"/>
      <c r="AK191" s="82"/>
      <c r="AL191" s="59">
        <v>25</v>
      </c>
      <c r="AM191" s="57">
        <f t="shared" si="33"/>
        <v>13</v>
      </c>
      <c r="AN191" s="57"/>
      <c r="AO191" s="57">
        <f t="shared" si="34"/>
        <v>10</v>
      </c>
    </row>
    <row r="192" spans="21:41" x14ac:dyDescent="0.25">
      <c r="U192" s="82"/>
      <c r="V192" s="59">
        <v>35</v>
      </c>
      <c r="W192" s="57">
        <f>'Sens_BEP-AN_ASHP'!V$39</f>
        <v>4</v>
      </c>
      <c r="X192" s="57">
        <f>'Sens_BEP-AN_GB'!V$39</f>
        <v>0</v>
      </c>
      <c r="Y192" s="57">
        <f>'Sens_BEP-DH_ASHP'!V$39</f>
        <v>12</v>
      </c>
      <c r="Z192" s="57">
        <f>'Sens_BEP-DH_GB'!V$39</f>
        <v>12</v>
      </c>
      <c r="AA192" s="57">
        <f>'Sens_BEP-DH_AN'!V$39</f>
        <v>22</v>
      </c>
      <c r="AC192" s="82"/>
      <c r="AD192" s="59">
        <v>35</v>
      </c>
      <c r="AE192" s="57"/>
      <c r="AF192" s="57">
        <f t="shared" si="35"/>
        <v>22</v>
      </c>
      <c r="AG192" s="57">
        <f t="shared" si="32"/>
        <v>10</v>
      </c>
      <c r="AH192" s="71"/>
      <c r="AI192" s="71"/>
      <c r="AK192" s="82"/>
      <c r="AL192" s="59">
        <v>35</v>
      </c>
      <c r="AM192" s="57">
        <f t="shared" si="33"/>
        <v>12</v>
      </c>
      <c r="AN192" s="57"/>
      <c r="AO192" s="57">
        <f t="shared" si="34"/>
        <v>10</v>
      </c>
    </row>
    <row r="193" spans="21:41" x14ac:dyDescent="0.25">
      <c r="U193" s="82"/>
      <c r="V193" s="59">
        <v>50</v>
      </c>
      <c r="W193" s="57">
        <f>'Sens_BEP-AN_ASHP'!V$40</f>
        <v>4</v>
      </c>
      <c r="X193" s="57">
        <f>'Sens_BEP-AN_GB'!V$40</f>
        <v>0</v>
      </c>
      <c r="Y193" s="57">
        <f>'Sens_BEP-DH_ASHP'!V$40</f>
        <v>11</v>
      </c>
      <c r="Z193" s="57">
        <f>'Sens_BEP-DH_GB'!V$40</f>
        <v>11</v>
      </c>
      <c r="AA193" s="57">
        <f>'Sens_BEP-DH_AN'!V$40</f>
        <v>22</v>
      </c>
      <c r="AC193" s="82"/>
      <c r="AD193" s="59">
        <v>50</v>
      </c>
      <c r="AE193" s="57"/>
      <c r="AF193" s="57">
        <f t="shared" si="35"/>
        <v>22</v>
      </c>
      <c r="AG193" s="57">
        <f t="shared" si="32"/>
        <v>10</v>
      </c>
      <c r="AH193" s="71"/>
      <c r="AI193" s="71"/>
      <c r="AK193" s="82"/>
      <c r="AL193" s="59">
        <v>50</v>
      </c>
      <c r="AM193" s="57">
        <f t="shared" si="33"/>
        <v>11</v>
      </c>
      <c r="AN193" s="57"/>
      <c r="AO193" s="57">
        <f t="shared" si="34"/>
        <v>10</v>
      </c>
    </row>
    <row r="194" spans="21:41" x14ac:dyDescent="0.25">
      <c r="U194" s="83"/>
      <c r="V194" s="59">
        <v>75</v>
      </c>
      <c r="W194" s="57">
        <f>'Sens_BEP-AN_ASHP'!V$41</f>
        <v>4</v>
      </c>
      <c r="X194" s="57">
        <f>'Sens_BEP-AN_GB'!V$41</f>
        <v>0</v>
      </c>
      <c r="Y194" s="57">
        <f>'Sens_BEP-DH_ASHP'!V$41</f>
        <v>11</v>
      </c>
      <c r="Z194" s="57">
        <f>'Sens_BEP-DH_GB'!V$41</f>
        <v>11</v>
      </c>
      <c r="AA194" s="57">
        <f>'Sens_BEP-DH_AN'!V$41</f>
        <v>21</v>
      </c>
      <c r="AC194" s="83"/>
      <c r="AD194" s="59">
        <v>75</v>
      </c>
      <c r="AE194" s="57"/>
      <c r="AF194" s="57">
        <f t="shared" si="35"/>
        <v>21</v>
      </c>
      <c r="AG194" s="57">
        <f t="shared" si="32"/>
        <v>10</v>
      </c>
      <c r="AH194" s="71"/>
      <c r="AI194" s="71"/>
      <c r="AK194" s="83"/>
      <c r="AL194" s="59">
        <v>75</v>
      </c>
      <c r="AM194" s="57">
        <f t="shared" si="33"/>
        <v>11</v>
      </c>
      <c r="AN194" s="57"/>
      <c r="AO194" s="57">
        <f t="shared" si="34"/>
        <v>10</v>
      </c>
    </row>
    <row r="195" spans="21:41" x14ac:dyDescent="0.25">
      <c r="U195" s="81">
        <v>10</v>
      </c>
      <c r="V195" s="59">
        <v>10</v>
      </c>
      <c r="W195" s="57">
        <f>'Sens_BEP-AN_ASHP'!W$37</f>
        <v>4</v>
      </c>
      <c r="X195" s="57">
        <f>'Sens_BEP-AN_GB'!W$37</f>
        <v>0</v>
      </c>
      <c r="Y195" s="57">
        <f>'Sens_BEP-DH_ASHP'!W$37</f>
        <v>13</v>
      </c>
      <c r="Z195" s="57">
        <f>'Sens_BEP-DH_GB'!W$37</f>
        <v>13</v>
      </c>
      <c r="AA195" s="57">
        <f>'Sens_BEP-DH_AN'!W$37</f>
        <v>24</v>
      </c>
      <c r="AC195" s="81">
        <v>10</v>
      </c>
      <c r="AD195" s="59">
        <v>10</v>
      </c>
      <c r="AE195" s="57"/>
      <c r="AF195" s="57">
        <f t="shared" si="35"/>
        <v>24</v>
      </c>
      <c r="AG195" s="57">
        <f t="shared" si="32"/>
        <v>10</v>
      </c>
      <c r="AH195" s="71"/>
      <c r="AI195" s="71"/>
      <c r="AK195" s="81">
        <v>10</v>
      </c>
      <c r="AL195" s="59">
        <v>10</v>
      </c>
      <c r="AM195" s="57">
        <f t="shared" si="33"/>
        <v>13</v>
      </c>
      <c r="AN195" s="57"/>
      <c r="AO195" s="57">
        <f t="shared" si="34"/>
        <v>10</v>
      </c>
    </row>
    <row r="196" spans="21:41" x14ac:dyDescent="0.25">
      <c r="U196" s="82"/>
      <c r="V196" s="59">
        <v>25</v>
      </c>
      <c r="W196" s="57">
        <f>'Sens_BEP-AN_ASHP'!W$38</f>
        <v>4</v>
      </c>
      <c r="X196" s="57">
        <f>'Sens_BEP-AN_GB'!W$38</f>
        <v>0</v>
      </c>
      <c r="Y196" s="57">
        <f>'Sens_BEP-DH_ASHP'!W$38</f>
        <v>10</v>
      </c>
      <c r="Z196" s="57">
        <f>'Sens_BEP-DH_GB'!W$38</f>
        <v>10</v>
      </c>
      <c r="AA196" s="57">
        <f>'Sens_BEP-DH_AN'!W$38</f>
        <v>20</v>
      </c>
      <c r="AC196" s="82"/>
      <c r="AD196" s="59">
        <v>25</v>
      </c>
      <c r="AE196" s="57"/>
      <c r="AF196" s="57">
        <f t="shared" si="35"/>
        <v>20</v>
      </c>
      <c r="AG196" s="57">
        <f t="shared" si="32"/>
        <v>10</v>
      </c>
      <c r="AH196" s="71"/>
      <c r="AI196" s="71"/>
      <c r="AK196" s="82"/>
      <c r="AL196" s="59">
        <v>25</v>
      </c>
      <c r="AM196" s="57">
        <f t="shared" si="33"/>
        <v>10</v>
      </c>
      <c r="AN196" s="57"/>
      <c r="AO196" s="57">
        <f t="shared" si="34"/>
        <v>10</v>
      </c>
    </row>
    <row r="197" spans="21:41" x14ac:dyDescent="0.25">
      <c r="U197" s="82"/>
      <c r="V197" s="59">
        <v>35</v>
      </c>
      <c r="W197" s="57">
        <f>'Sens_BEP-AN_ASHP'!W$39</f>
        <v>4</v>
      </c>
      <c r="X197" s="57">
        <f>'Sens_BEP-AN_GB'!W$39</f>
        <v>0</v>
      </c>
      <c r="Y197" s="57">
        <f>'Sens_BEP-DH_ASHP'!W$39</f>
        <v>9</v>
      </c>
      <c r="Z197" s="57">
        <f>'Sens_BEP-DH_GB'!W$39</f>
        <v>9</v>
      </c>
      <c r="AA197" s="57">
        <f>'Sens_BEP-DH_AN'!W$39</f>
        <v>19</v>
      </c>
      <c r="AC197" s="82"/>
      <c r="AD197" s="59">
        <v>35</v>
      </c>
      <c r="AE197" s="57"/>
      <c r="AF197" s="57">
        <f t="shared" si="35"/>
        <v>19</v>
      </c>
      <c r="AG197" s="57">
        <f t="shared" si="32"/>
        <v>10</v>
      </c>
      <c r="AH197" s="71"/>
      <c r="AI197" s="71"/>
      <c r="AK197" s="82"/>
      <c r="AL197" s="59">
        <v>35</v>
      </c>
      <c r="AM197" s="57">
        <f t="shared" si="33"/>
        <v>9</v>
      </c>
      <c r="AN197" s="57"/>
      <c r="AO197" s="57">
        <f t="shared" si="34"/>
        <v>10</v>
      </c>
    </row>
    <row r="198" spans="21:41" x14ac:dyDescent="0.25">
      <c r="U198" s="82"/>
      <c r="V198" s="59">
        <v>50</v>
      </c>
      <c r="W198" s="57">
        <f>'Sens_BEP-AN_ASHP'!W$40</f>
        <v>4</v>
      </c>
      <c r="X198" s="57">
        <f>'Sens_BEP-AN_GB'!W$40</f>
        <v>0</v>
      </c>
      <c r="Y198" s="57">
        <f>'Sens_BEP-DH_ASHP'!W$40</f>
        <v>9</v>
      </c>
      <c r="Z198" s="57">
        <f>'Sens_BEP-DH_GB'!W$40</f>
        <v>9</v>
      </c>
      <c r="AA198" s="57">
        <f>'Sens_BEP-DH_AN'!W$40</f>
        <v>18</v>
      </c>
      <c r="AC198" s="82"/>
      <c r="AD198" s="59">
        <v>50</v>
      </c>
      <c r="AE198" s="57"/>
      <c r="AF198" s="57">
        <f t="shared" si="35"/>
        <v>18</v>
      </c>
      <c r="AG198" s="57">
        <f t="shared" si="32"/>
        <v>10</v>
      </c>
      <c r="AH198" s="71"/>
      <c r="AI198" s="71"/>
      <c r="AK198" s="82"/>
      <c r="AL198" s="59">
        <v>50</v>
      </c>
      <c r="AM198" s="57">
        <f t="shared" si="33"/>
        <v>9</v>
      </c>
      <c r="AN198" s="57"/>
      <c r="AO198" s="57">
        <f t="shared" si="34"/>
        <v>10</v>
      </c>
    </row>
    <row r="199" spans="21:41" x14ac:dyDescent="0.25">
      <c r="U199" s="83"/>
      <c r="V199" s="59">
        <v>75</v>
      </c>
      <c r="W199" s="57">
        <f>'Sens_BEP-AN_ASHP'!W$41</f>
        <v>4</v>
      </c>
      <c r="X199" s="57">
        <f>'Sens_BEP-AN_GB'!W$41</f>
        <v>0</v>
      </c>
      <c r="Y199" s="57">
        <f>'Sens_BEP-DH_ASHP'!W$41</f>
        <v>8</v>
      </c>
      <c r="Z199" s="57">
        <f>'Sens_BEP-DH_GB'!W$41</f>
        <v>8</v>
      </c>
      <c r="AA199" s="57">
        <f>'Sens_BEP-DH_AN'!W$41</f>
        <v>18</v>
      </c>
      <c r="AC199" s="83"/>
      <c r="AD199" s="59">
        <v>75</v>
      </c>
      <c r="AE199" s="57"/>
      <c r="AF199" s="57">
        <f t="shared" si="35"/>
        <v>18</v>
      </c>
      <c r="AG199" s="57">
        <f t="shared" si="32"/>
        <v>10</v>
      </c>
      <c r="AH199" s="71"/>
      <c r="AI199" s="71"/>
      <c r="AK199" s="83"/>
      <c r="AL199" s="59">
        <v>75</v>
      </c>
      <c r="AM199" s="57">
        <f t="shared" si="33"/>
        <v>8</v>
      </c>
      <c r="AN199" s="57"/>
      <c r="AO199" s="57">
        <f t="shared" si="34"/>
        <v>10</v>
      </c>
    </row>
    <row r="200" spans="21:41" x14ac:dyDescent="0.25">
      <c r="U200" s="81">
        <v>13</v>
      </c>
      <c r="V200" s="59">
        <v>10</v>
      </c>
      <c r="W200" s="57">
        <f>'Sens_BEP-AN_ASHP'!X$37</f>
        <v>4</v>
      </c>
      <c r="X200" s="57">
        <f>'Sens_BEP-AN_GB'!X$37</f>
        <v>0</v>
      </c>
      <c r="Y200" s="57">
        <f>'Sens_BEP-DH_ASHP'!X$37</f>
        <v>8</v>
      </c>
      <c r="Z200" s="57">
        <f>'Sens_BEP-DH_GB'!X$37</f>
        <v>8</v>
      </c>
      <c r="AA200" s="57">
        <f>'Sens_BEP-DH_AN'!X$37</f>
        <v>18</v>
      </c>
      <c r="AC200" s="81">
        <v>13</v>
      </c>
      <c r="AD200" s="59">
        <v>10</v>
      </c>
      <c r="AE200" s="57"/>
      <c r="AF200" s="57">
        <f t="shared" si="35"/>
        <v>18</v>
      </c>
      <c r="AG200" s="57">
        <f t="shared" si="32"/>
        <v>10</v>
      </c>
      <c r="AH200" s="71"/>
      <c r="AI200" s="71"/>
      <c r="AK200" s="81">
        <v>13</v>
      </c>
      <c r="AL200" s="59">
        <v>10</v>
      </c>
      <c r="AM200" s="57">
        <f t="shared" si="33"/>
        <v>8</v>
      </c>
      <c r="AN200" s="57"/>
      <c r="AO200" s="57">
        <f t="shared" si="34"/>
        <v>10</v>
      </c>
    </row>
    <row r="201" spans="21:41" x14ac:dyDescent="0.25">
      <c r="U201" s="82"/>
      <c r="V201" s="59">
        <v>25</v>
      </c>
      <c r="W201" s="57">
        <f>'Sens_BEP-AN_ASHP'!X$38</f>
        <v>4</v>
      </c>
      <c r="X201" s="57">
        <f>'Sens_BEP-AN_GB'!X$38</f>
        <v>0</v>
      </c>
      <c r="Y201" s="57">
        <f>'Sens_BEP-DH_ASHP'!X$38</f>
        <v>7</v>
      </c>
      <c r="Z201" s="57">
        <f>'Sens_BEP-DH_GB'!X$38</f>
        <v>7</v>
      </c>
      <c r="AA201" s="57">
        <f>'Sens_BEP-DH_AN'!X$38</f>
        <v>16</v>
      </c>
      <c r="AC201" s="82"/>
      <c r="AD201" s="59">
        <v>25</v>
      </c>
      <c r="AE201" s="57"/>
      <c r="AF201" s="57">
        <f t="shared" si="35"/>
        <v>16</v>
      </c>
      <c r="AG201" s="57">
        <f t="shared" si="32"/>
        <v>10</v>
      </c>
      <c r="AH201" s="71"/>
      <c r="AI201" s="71"/>
      <c r="AK201" s="82"/>
      <c r="AL201" s="59">
        <v>25</v>
      </c>
      <c r="AM201" s="57">
        <f t="shared" si="33"/>
        <v>7</v>
      </c>
      <c r="AN201" s="57"/>
      <c r="AO201" s="57">
        <f t="shared" si="34"/>
        <v>10</v>
      </c>
    </row>
    <row r="202" spans="21:41" x14ac:dyDescent="0.25">
      <c r="U202" s="82"/>
      <c r="V202" s="59">
        <v>35</v>
      </c>
      <c r="W202" s="57">
        <f>'Sens_BEP-AN_ASHP'!X$39</f>
        <v>4</v>
      </c>
      <c r="X202" s="57">
        <f>'Sens_BEP-AN_GB'!X$39</f>
        <v>7</v>
      </c>
      <c r="Y202" s="57">
        <f>'Sens_BEP-DH_ASHP'!X$39</f>
        <v>7</v>
      </c>
      <c r="Z202" s="57">
        <f>'Sens_BEP-DH_GB'!X$39</f>
        <v>7</v>
      </c>
      <c r="AA202" s="57">
        <f>'Sens_BEP-DH_AN'!X$39</f>
        <v>15</v>
      </c>
      <c r="AC202" s="82"/>
      <c r="AD202" s="59">
        <v>35</v>
      </c>
      <c r="AE202" s="57"/>
      <c r="AF202" s="57">
        <f t="shared" si="35"/>
        <v>15</v>
      </c>
      <c r="AG202" s="57">
        <f t="shared" si="32"/>
        <v>10</v>
      </c>
      <c r="AH202" s="71"/>
      <c r="AI202" s="71"/>
      <c r="AK202" s="82"/>
      <c r="AL202" s="59">
        <v>35</v>
      </c>
      <c r="AM202" s="57">
        <f t="shared" si="33"/>
        <v>7</v>
      </c>
      <c r="AN202" s="57">
        <f t="shared" ref="AN202:AN214" si="36">IF(X202=0,0,IF(X202=4,AA202,AA202-X202))</f>
        <v>8</v>
      </c>
      <c r="AO202" s="57">
        <f t="shared" si="34"/>
        <v>10</v>
      </c>
    </row>
    <row r="203" spans="21:41" x14ac:dyDescent="0.25">
      <c r="U203" s="82"/>
      <c r="V203" s="59">
        <v>50</v>
      </c>
      <c r="W203" s="57">
        <f>'Sens_BEP-AN_ASHP'!X$40</f>
        <v>4</v>
      </c>
      <c r="X203" s="57">
        <f>'Sens_BEP-AN_GB'!X$40</f>
        <v>4</v>
      </c>
      <c r="Y203" s="57">
        <f>'Sens_BEP-DH_ASHP'!X$40</f>
        <v>6</v>
      </c>
      <c r="Z203" s="57">
        <f>'Sens_BEP-DH_GB'!X$40</f>
        <v>6</v>
      </c>
      <c r="AA203" s="57">
        <f>'Sens_BEP-DH_AN'!X$40</f>
        <v>15</v>
      </c>
      <c r="AC203" s="82"/>
      <c r="AD203" s="59">
        <v>50</v>
      </c>
      <c r="AE203" s="57"/>
      <c r="AF203" s="57">
        <f t="shared" si="35"/>
        <v>15</v>
      </c>
      <c r="AG203" s="57">
        <f t="shared" si="32"/>
        <v>10</v>
      </c>
      <c r="AH203" s="71"/>
      <c r="AI203" s="71"/>
      <c r="AK203" s="82"/>
      <c r="AL203" s="59">
        <v>50</v>
      </c>
      <c r="AM203" s="57"/>
      <c r="AN203" s="57">
        <f t="shared" si="36"/>
        <v>15</v>
      </c>
      <c r="AO203" s="57">
        <f t="shared" si="34"/>
        <v>10</v>
      </c>
    </row>
    <row r="204" spans="21:41" x14ac:dyDescent="0.25">
      <c r="U204" s="83"/>
      <c r="V204" s="59">
        <v>75</v>
      </c>
      <c r="W204" s="57">
        <f>'Sens_BEP-AN_ASHP'!X$41</f>
        <v>4</v>
      </c>
      <c r="X204" s="57">
        <f>'Sens_BEP-AN_GB'!X$41</f>
        <v>4</v>
      </c>
      <c r="Y204" s="57">
        <f>'Sens_BEP-DH_ASHP'!X$41</f>
        <v>6</v>
      </c>
      <c r="Z204" s="57">
        <f>'Sens_BEP-DH_GB'!X$41</f>
        <v>6</v>
      </c>
      <c r="AA204" s="57">
        <f>'Sens_BEP-DH_AN'!X$41</f>
        <v>15</v>
      </c>
      <c r="AC204" s="83"/>
      <c r="AD204" s="59">
        <v>75</v>
      </c>
      <c r="AE204" s="57"/>
      <c r="AF204" s="57">
        <f t="shared" si="35"/>
        <v>15</v>
      </c>
      <c r="AG204" s="57">
        <f t="shared" si="32"/>
        <v>10</v>
      </c>
      <c r="AH204" s="71"/>
      <c r="AI204" s="71"/>
      <c r="AK204" s="83"/>
      <c r="AL204" s="59">
        <v>75</v>
      </c>
      <c r="AM204" s="57"/>
      <c r="AN204" s="57">
        <f t="shared" si="36"/>
        <v>15</v>
      </c>
      <c r="AO204" s="57">
        <f t="shared" si="34"/>
        <v>10</v>
      </c>
    </row>
    <row r="205" spans="21:41" x14ac:dyDescent="0.25">
      <c r="U205" s="81">
        <v>16</v>
      </c>
      <c r="V205" s="59">
        <v>10</v>
      </c>
      <c r="W205" s="57">
        <f>'Sens_BEP-AN_ASHP'!Y$37</f>
        <v>4</v>
      </c>
      <c r="X205" s="57">
        <f>'Sens_BEP-AN_GB'!Y$37</f>
        <v>0</v>
      </c>
      <c r="Y205" s="57">
        <f>'Sens_BEP-DH_ASHP'!Y$37</f>
        <v>6</v>
      </c>
      <c r="Z205" s="57">
        <f>'Sens_BEP-DH_GB'!Y$37</f>
        <v>6</v>
      </c>
      <c r="AA205" s="57">
        <f>'Sens_BEP-DH_AN'!Y$37</f>
        <v>15</v>
      </c>
      <c r="AC205" s="81">
        <v>16</v>
      </c>
      <c r="AD205" s="59">
        <v>10</v>
      </c>
      <c r="AE205" s="57"/>
      <c r="AF205" s="57">
        <f t="shared" si="35"/>
        <v>15</v>
      </c>
      <c r="AG205" s="57">
        <f t="shared" si="32"/>
        <v>10</v>
      </c>
      <c r="AH205" s="71"/>
      <c r="AI205" s="71"/>
      <c r="AK205" s="81">
        <v>16</v>
      </c>
      <c r="AL205" s="59">
        <v>10</v>
      </c>
      <c r="AM205" s="57">
        <f t="shared" si="33"/>
        <v>6</v>
      </c>
      <c r="AN205" s="57"/>
      <c r="AO205" s="57">
        <f t="shared" si="34"/>
        <v>10</v>
      </c>
    </row>
    <row r="206" spans="21:41" x14ac:dyDescent="0.25">
      <c r="U206" s="82"/>
      <c r="V206" s="59">
        <v>25</v>
      </c>
      <c r="W206" s="57">
        <f>'Sens_BEP-AN_ASHP'!Y$38</f>
        <v>4</v>
      </c>
      <c r="X206" s="57">
        <f>'Sens_BEP-AN_GB'!Y$38</f>
        <v>4</v>
      </c>
      <c r="Y206" s="57">
        <f>'Sens_BEP-DH_ASHP'!Y$38</f>
        <v>5</v>
      </c>
      <c r="Z206" s="57">
        <f>'Sens_BEP-DH_GB'!Y$38</f>
        <v>5</v>
      </c>
      <c r="AA206" s="57">
        <f>'Sens_BEP-DH_AN'!Y$38</f>
        <v>13</v>
      </c>
      <c r="AC206" s="82"/>
      <c r="AD206" s="59">
        <v>25</v>
      </c>
      <c r="AE206" s="57"/>
      <c r="AF206" s="57">
        <f t="shared" si="35"/>
        <v>13</v>
      </c>
      <c r="AG206" s="57">
        <f t="shared" si="32"/>
        <v>10</v>
      </c>
      <c r="AH206" s="71"/>
      <c r="AI206" s="71"/>
      <c r="AK206" s="82"/>
      <c r="AL206" s="59">
        <v>25</v>
      </c>
      <c r="AM206" s="57"/>
      <c r="AN206" s="57">
        <f t="shared" si="36"/>
        <v>13</v>
      </c>
      <c r="AO206" s="57">
        <f t="shared" si="34"/>
        <v>10</v>
      </c>
    </row>
    <row r="207" spans="21:41" x14ac:dyDescent="0.25">
      <c r="U207" s="82"/>
      <c r="V207" s="59">
        <v>35</v>
      </c>
      <c r="W207" s="57">
        <f>'Sens_BEP-AN_ASHP'!Y$39</f>
        <v>4</v>
      </c>
      <c r="X207" s="57">
        <f>'Sens_BEP-AN_GB'!Y$39</f>
        <v>4</v>
      </c>
      <c r="Y207" s="57">
        <f>'Sens_BEP-DH_ASHP'!Y$39</f>
        <v>5</v>
      </c>
      <c r="Z207" s="57">
        <f>'Sens_BEP-DH_GB'!Y$39</f>
        <v>5</v>
      </c>
      <c r="AA207" s="57">
        <f>'Sens_BEP-DH_AN'!Y$39</f>
        <v>13</v>
      </c>
      <c r="AC207" s="82"/>
      <c r="AD207" s="59">
        <v>35</v>
      </c>
      <c r="AE207" s="57"/>
      <c r="AF207" s="57">
        <f t="shared" si="35"/>
        <v>13</v>
      </c>
      <c r="AG207" s="57">
        <f t="shared" si="32"/>
        <v>10</v>
      </c>
      <c r="AH207" s="71"/>
      <c r="AI207" s="71"/>
      <c r="AK207" s="82"/>
      <c r="AL207" s="59">
        <v>35</v>
      </c>
      <c r="AM207" s="57"/>
      <c r="AN207" s="57">
        <f t="shared" si="36"/>
        <v>13</v>
      </c>
      <c r="AO207" s="57">
        <f t="shared" si="34"/>
        <v>10</v>
      </c>
    </row>
    <row r="208" spans="21:41" x14ac:dyDescent="0.25">
      <c r="U208" s="82"/>
      <c r="V208" s="59">
        <v>50</v>
      </c>
      <c r="W208" s="57">
        <f>'Sens_BEP-AN_ASHP'!Y$40</f>
        <v>4</v>
      </c>
      <c r="X208" s="57">
        <f>'Sens_BEP-AN_GB'!Y$40</f>
        <v>4</v>
      </c>
      <c r="Y208" s="57">
        <f>'Sens_BEP-DH_ASHP'!Y$40</f>
        <v>5</v>
      </c>
      <c r="Z208" s="57">
        <f>'Sens_BEP-DH_GB'!Y$40</f>
        <v>5</v>
      </c>
      <c r="AA208" s="57">
        <f>'Sens_BEP-DH_AN'!Y$40</f>
        <v>13</v>
      </c>
      <c r="AC208" s="82"/>
      <c r="AD208" s="59">
        <v>50</v>
      </c>
      <c r="AE208" s="57"/>
      <c r="AF208" s="57">
        <f t="shared" si="35"/>
        <v>13</v>
      </c>
      <c r="AG208" s="57">
        <f t="shared" si="32"/>
        <v>10</v>
      </c>
      <c r="AH208" s="71"/>
      <c r="AI208" s="71"/>
      <c r="AK208" s="82"/>
      <c r="AL208" s="59">
        <v>50</v>
      </c>
      <c r="AM208" s="57"/>
      <c r="AN208" s="57">
        <f t="shared" si="36"/>
        <v>13</v>
      </c>
      <c r="AO208" s="57">
        <f t="shared" si="34"/>
        <v>10</v>
      </c>
    </row>
    <row r="209" spans="21:41" x14ac:dyDescent="0.25">
      <c r="U209" s="83"/>
      <c r="V209" s="59">
        <v>75</v>
      </c>
      <c r="W209" s="57">
        <f>'Sens_BEP-AN_ASHP'!Y$41</f>
        <v>4</v>
      </c>
      <c r="X209" s="57">
        <f>'Sens_BEP-AN_GB'!Y$41</f>
        <v>4</v>
      </c>
      <c r="Y209" s="57">
        <f>'Sens_BEP-DH_ASHP'!Y$41</f>
        <v>5</v>
      </c>
      <c r="Z209" s="57">
        <f>'Sens_BEP-DH_GB'!Y$41</f>
        <v>5</v>
      </c>
      <c r="AA209" s="57">
        <f>'Sens_BEP-DH_AN'!Y$41</f>
        <v>13</v>
      </c>
      <c r="AC209" s="83"/>
      <c r="AD209" s="59">
        <v>75</v>
      </c>
      <c r="AE209" s="57"/>
      <c r="AF209" s="57">
        <f t="shared" si="35"/>
        <v>13</v>
      </c>
      <c r="AG209" s="57">
        <f t="shared" si="32"/>
        <v>10</v>
      </c>
      <c r="AH209" s="71"/>
      <c r="AI209" s="71"/>
      <c r="AK209" s="83"/>
      <c r="AL209" s="59">
        <v>75</v>
      </c>
      <c r="AM209" s="57"/>
      <c r="AN209" s="57">
        <f t="shared" si="36"/>
        <v>13</v>
      </c>
      <c r="AO209" s="57">
        <f t="shared" si="34"/>
        <v>10</v>
      </c>
    </row>
    <row r="210" spans="21:41" x14ac:dyDescent="0.25">
      <c r="U210" s="81">
        <v>20</v>
      </c>
      <c r="V210" s="59">
        <v>10</v>
      </c>
      <c r="W210" s="57">
        <f>'Sens_BEP-AN_ASHP'!Z$37</f>
        <v>4</v>
      </c>
      <c r="X210" s="57">
        <f>'Sens_BEP-AN_GB'!Z$37</f>
        <v>4</v>
      </c>
      <c r="Y210" s="57">
        <f>'Sens_BEP-DH_ASHP'!Z$37</f>
        <v>5</v>
      </c>
      <c r="Z210" s="57">
        <f>'Sens_BEP-DH_GB'!Z$37</f>
        <v>5</v>
      </c>
      <c r="AA210" s="57">
        <f>'Sens_BEP-DH_AN'!Z$37</f>
        <v>12</v>
      </c>
      <c r="AC210" s="81">
        <v>20</v>
      </c>
      <c r="AD210" s="59">
        <v>10</v>
      </c>
      <c r="AE210" s="57"/>
      <c r="AF210" s="57">
        <f t="shared" si="35"/>
        <v>12</v>
      </c>
      <c r="AG210" s="57">
        <f t="shared" si="32"/>
        <v>10</v>
      </c>
      <c r="AH210" s="71"/>
      <c r="AI210" s="71"/>
      <c r="AK210" s="81">
        <v>20</v>
      </c>
      <c r="AL210" s="59">
        <v>10</v>
      </c>
      <c r="AM210" s="57"/>
      <c r="AN210" s="57">
        <f t="shared" si="36"/>
        <v>12</v>
      </c>
      <c r="AO210" s="57">
        <f t="shared" si="34"/>
        <v>10</v>
      </c>
    </row>
    <row r="211" spans="21:41" x14ac:dyDescent="0.25">
      <c r="U211" s="82"/>
      <c r="V211" s="59">
        <v>25</v>
      </c>
      <c r="W211" s="57">
        <f>'Sens_BEP-AN_ASHP'!Z$38</f>
        <v>4</v>
      </c>
      <c r="X211" s="57">
        <f>'Sens_BEP-AN_GB'!Z$38</f>
        <v>4</v>
      </c>
      <c r="Y211" s="57">
        <f>'Sens_BEP-DH_ASHP'!Z$38</f>
        <v>4</v>
      </c>
      <c r="Z211" s="57">
        <f>'Sens_BEP-DH_GB'!Z$38</f>
        <v>4</v>
      </c>
      <c r="AA211" s="57">
        <f>'Sens_BEP-DH_AN'!Z$38</f>
        <v>11</v>
      </c>
      <c r="AC211" s="82"/>
      <c r="AD211" s="59">
        <v>25</v>
      </c>
      <c r="AE211" s="57"/>
      <c r="AF211" s="57">
        <f t="shared" si="35"/>
        <v>11</v>
      </c>
      <c r="AG211" s="57">
        <f t="shared" si="32"/>
        <v>10</v>
      </c>
      <c r="AH211" s="71"/>
      <c r="AI211" s="71"/>
      <c r="AK211" s="82"/>
      <c r="AL211" s="59">
        <v>25</v>
      </c>
      <c r="AM211" s="57"/>
      <c r="AN211" s="57">
        <f t="shared" si="36"/>
        <v>11</v>
      </c>
      <c r="AO211" s="57">
        <f t="shared" si="34"/>
        <v>10</v>
      </c>
    </row>
    <row r="212" spans="21:41" x14ac:dyDescent="0.25">
      <c r="U212" s="82"/>
      <c r="V212" s="59">
        <v>35</v>
      </c>
      <c r="W212" s="57">
        <f>'Sens_BEP-AN_ASHP'!Z$39</f>
        <v>4</v>
      </c>
      <c r="X212" s="57">
        <f>'Sens_BEP-AN_GB'!Z$39</f>
        <v>4</v>
      </c>
      <c r="Y212" s="57">
        <f>'Sens_BEP-DH_ASHP'!Z$39</f>
        <v>4</v>
      </c>
      <c r="Z212" s="57">
        <f>'Sens_BEP-DH_GB'!Z$39</f>
        <v>4</v>
      </c>
      <c r="AA212" s="57">
        <f>'Sens_BEP-DH_AN'!Z$39</f>
        <v>11</v>
      </c>
      <c r="AC212" s="82"/>
      <c r="AD212" s="59">
        <v>35</v>
      </c>
      <c r="AE212" s="57"/>
      <c r="AF212" s="57">
        <f t="shared" si="35"/>
        <v>11</v>
      </c>
      <c r="AG212" s="57">
        <f t="shared" si="32"/>
        <v>10</v>
      </c>
      <c r="AH212" s="71"/>
      <c r="AI212" s="71"/>
      <c r="AK212" s="82"/>
      <c r="AL212" s="59">
        <v>35</v>
      </c>
      <c r="AM212" s="57"/>
      <c r="AN212" s="57">
        <f t="shared" si="36"/>
        <v>11</v>
      </c>
      <c r="AO212" s="57">
        <f t="shared" si="34"/>
        <v>10</v>
      </c>
    </row>
    <row r="213" spans="21:41" x14ac:dyDescent="0.25">
      <c r="U213" s="82"/>
      <c r="V213" s="59">
        <v>50</v>
      </c>
      <c r="W213" s="57">
        <f>'Sens_BEP-AN_ASHP'!Z$40</f>
        <v>4</v>
      </c>
      <c r="X213" s="57">
        <f>'Sens_BEP-AN_GB'!Z$40</f>
        <v>4</v>
      </c>
      <c r="Y213" s="57">
        <f>'Sens_BEP-DH_ASHP'!Z$40</f>
        <v>4</v>
      </c>
      <c r="Z213" s="57">
        <f>'Sens_BEP-DH_GB'!Z$40</f>
        <v>4</v>
      </c>
      <c r="AA213" s="57">
        <f>'Sens_BEP-DH_AN'!Z$40</f>
        <v>11</v>
      </c>
      <c r="AC213" s="82"/>
      <c r="AD213" s="59">
        <v>50</v>
      </c>
      <c r="AE213" s="57"/>
      <c r="AF213" s="57">
        <f t="shared" si="35"/>
        <v>11</v>
      </c>
      <c r="AG213" s="57">
        <f t="shared" si="32"/>
        <v>10</v>
      </c>
      <c r="AH213" s="71"/>
      <c r="AI213" s="71"/>
      <c r="AK213" s="82"/>
      <c r="AL213" s="59">
        <v>50</v>
      </c>
      <c r="AM213" s="57"/>
      <c r="AN213" s="57">
        <f t="shared" si="36"/>
        <v>11</v>
      </c>
      <c r="AO213" s="57">
        <f t="shared" si="34"/>
        <v>10</v>
      </c>
    </row>
    <row r="214" spans="21:41" x14ac:dyDescent="0.25">
      <c r="U214" s="83"/>
      <c r="V214" s="59">
        <v>75</v>
      </c>
      <c r="W214" s="57">
        <f>'Sens_BEP-AN_ASHP'!Z$41</f>
        <v>4</v>
      </c>
      <c r="X214" s="57">
        <f>'Sens_BEP-AN_GB'!Z$41</f>
        <v>4</v>
      </c>
      <c r="Y214" s="57">
        <f>'Sens_BEP-DH_ASHP'!Z$41</f>
        <v>4</v>
      </c>
      <c r="Z214" s="57">
        <f>'Sens_BEP-DH_GB'!Z$41</f>
        <v>4</v>
      </c>
      <c r="AA214" s="57">
        <f>'Sens_BEP-DH_AN'!Z$41</f>
        <v>11</v>
      </c>
      <c r="AC214" s="83"/>
      <c r="AD214" s="59">
        <v>75</v>
      </c>
      <c r="AE214" s="57"/>
      <c r="AF214" s="57">
        <f t="shared" si="35"/>
        <v>11</v>
      </c>
      <c r="AG214" s="57">
        <f t="shared" si="32"/>
        <v>10</v>
      </c>
      <c r="AH214" s="71"/>
      <c r="AI214" s="71"/>
      <c r="AK214" s="83"/>
      <c r="AL214" s="59">
        <v>75</v>
      </c>
      <c r="AM214" s="57"/>
      <c r="AN214" s="57">
        <f t="shared" si="36"/>
        <v>11</v>
      </c>
      <c r="AO214" s="57">
        <f t="shared" si="34"/>
        <v>10</v>
      </c>
    </row>
  </sheetData>
  <mergeCells count="162">
    <mergeCell ref="AK28:AK32"/>
    <mergeCell ref="AC33:AC37"/>
    <mergeCell ref="AK33:AK37"/>
    <mergeCell ref="AC38:AC42"/>
    <mergeCell ref="AK38:AK42"/>
    <mergeCell ref="AC46:AC50"/>
    <mergeCell ref="AK46:AK50"/>
    <mergeCell ref="AC51:AC55"/>
    <mergeCell ref="AK51:AK55"/>
    <mergeCell ref="AK3:AK7"/>
    <mergeCell ref="AC8:AC12"/>
    <mergeCell ref="AK8:AK12"/>
    <mergeCell ref="AK1:AO1"/>
    <mergeCell ref="AK13:AK17"/>
    <mergeCell ref="AC18:AC22"/>
    <mergeCell ref="AK18:AK22"/>
    <mergeCell ref="AC23:AC27"/>
    <mergeCell ref="AK23:AK27"/>
    <mergeCell ref="U38:U42"/>
    <mergeCell ref="AC13:AC17"/>
    <mergeCell ref="AC28:AC32"/>
    <mergeCell ref="U3:U7"/>
    <mergeCell ref="U8:U12"/>
    <mergeCell ref="U13:U17"/>
    <mergeCell ref="U18:U22"/>
    <mergeCell ref="U1:AA1"/>
    <mergeCell ref="AC1:AG1"/>
    <mergeCell ref="AC3:AC7"/>
    <mergeCell ref="C1:G1"/>
    <mergeCell ref="K1:M1"/>
    <mergeCell ref="Q1:S1"/>
    <mergeCell ref="A3:A7"/>
    <mergeCell ref="I3:I7"/>
    <mergeCell ref="O3:O7"/>
    <mergeCell ref="U23:U27"/>
    <mergeCell ref="U28:U32"/>
    <mergeCell ref="U33:U37"/>
    <mergeCell ref="A18:A22"/>
    <mergeCell ref="I18:I22"/>
    <mergeCell ref="O18:O22"/>
    <mergeCell ref="A23:A27"/>
    <mergeCell ref="I23:I27"/>
    <mergeCell ref="O23:O27"/>
    <mergeCell ref="A8:A12"/>
    <mergeCell ref="I8:I12"/>
    <mergeCell ref="O8:O12"/>
    <mergeCell ref="A13:A17"/>
    <mergeCell ref="I13:I17"/>
    <mergeCell ref="O13:O17"/>
    <mergeCell ref="A28:A32"/>
    <mergeCell ref="I28:I32"/>
    <mergeCell ref="O28:O32"/>
    <mergeCell ref="A33:A37"/>
    <mergeCell ref="I33:I37"/>
    <mergeCell ref="O33:O37"/>
    <mergeCell ref="A38:A42"/>
    <mergeCell ref="I38:I42"/>
    <mergeCell ref="O38:O42"/>
    <mergeCell ref="U56:U60"/>
    <mergeCell ref="U61:U65"/>
    <mergeCell ref="U66:U70"/>
    <mergeCell ref="U71:U75"/>
    <mergeCell ref="U76:U80"/>
    <mergeCell ref="U44:AA44"/>
    <mergeCell ref="AC44:AG44"/>
    <mergeCell ref="AK44:AO44"/>
    <mergeCell ref="U46:U50"/>
    <mergeCell ref="U51:U55"/>
    <mergeCell ref="AC56:AC60"/>
    <mergeCell ref="AK56:AK60"/>
    <mergeCell ref="AC61:AC65"/>
    <mergeCell ref="AK61:AK65"/>
    <mergeCell ref="AC66:AC70"/>
    <mergeCell ref="AK66:AK70"/>
    <mergeCell ref="AC71:AC75"/>
    <mergeCell ref="AK71:AK75"/>
    <mergeCell ref="AC76:AC80"/>
    <mergeCell ref="AK76:AK80"/>
    <mergeCell ref="U94:U98"/>
    <mergeCell ref="AC94:AC98"/>
    <mergeCell ref="AK94:AK98"/>
    <mergeCell ref="U99:U103"/>
    <mergeCell ref="AC99:AC103"/>
    <mergeCell ref="AK99:AK103"/>
    <mergeCell ref="U81:U85"/>
    <mergeCell ref="U87:AA87"/>
    <mergeCell ref="AC87:AG87"/>
    <mergeCell ref="AK87:AO87"/>
    <mergeCell ref="U89:U93"/>
    <mergeCell ref="AC89:AC93"/>
    <mergeCell ref="AK89:AK93"/>
    <mergeCell ref="AC81:AC85"/>
    <mergeCell ref="AK81:AK85"/>
    <mergeCell ref="U114:U118"/>
    <mergeCell ref="AC114:AC118"/>
    <mergeCell ref="AK114:AK118"/>
    <mergeCell ref="U119:U123"/>
    <mergeCell ref="AC119:AC123"/>
    <mergeCell ref="AK119:AK123"/>
    <mergeCell ref="U104:U108"/>
    <mergeCell ref="AC104:AC108"/>
    <mergeCell ref="AK104:AK108"/>
    <mergeCell ref="U109:U113"/>
    <mergeCell ref="AC109:AC113"/>
    <mergeCell ref="AK109:AK113"/>
    <mergeCell ref="U132:U136"/>
    <mergeCell ref="AC132:AC136"/>
    <mergeCell ref="AK132:AK136"/>
    <mergeCell ref="U137:U141"/>
    <mergeCell ref="AC137:AC141"/>
    <mergeCell ref="AK137:AK141"/>
    <mergeCell ref="U124:U128"/>
    <mergeCell ref="AC124:AC128"/>
    <mergeCell ref="AK124:AK128"/>
    <mergeCell ref="U130:AA130"/>
    <mergeCell ref="AC130:AG130"/>
    <mergeCell ref="AK130:AO130"/>
    <mergeCell ref="U152:U156"/>
    <mergeCell ref="AC152:AC156"/>
    <mergeCell ref="AK152:AK156"/>
    <mergeCell ref="U157:U161"/>
    <mergeCell ref="AC157:AC161"/>
    <mergeCell ref="AK157:AK161"/>
    <mergeCell ref="U142:U146"/>
    <mergeCell ref="AC142:AC146"/>
    <mergeCell ref="AK142:AK146"/>
    <mergeCell ref="U147:U151"/>
    <mergeCell ref="AC147:AC151"/>
    <mergeCell ref="AK147:AK151"/>
    <mergeCell ref="U173:AA173"/>
    <mergeCell ref="AC173:AG173"/>
    <mergeCell ref="AK173:AO173"/>
    <mergeCell ref="U175:U179"/>
    <mergeCell ref="AC175:AC179"/>
    <mergeCell ref="AK175:AK179"/>
    <mergeCell ref="U162:U166"/>
    <mergeCell ref="AC162:AC166"/>
    <mergeCell ref="AK162:AK166"/>
    <mergeCell ref="U167:U171"/>
    <mergeCell ref="AC167:AC171"/>
    <mergeCell ref="AK167:AK171"/>
    <mergeCell ref="U190:U194"/>
    <mergeCell ref="AC190:AC194"/>
    <mergeCell ref="AK190:AK194"/>
    <mergeCell ref="U195:U199"/>
    <mergeCell ref="AC195:AC199"/>
    <mergeCell ref="AK195:AK199"/>
    <mergeCell ref="U180:U184"/>
    <mergeCell ref="AC180:AC184"/>
    <mergeCell ref="AK180:AK184"/>
    <mergeCell ref="U185:U189"/>
    <mergeCell ref="AC185:AC189"/>
    <mergeCell ref="AK185:AK189"/>
    <mergeCell ref="U210:U214"/>
    <mergeCell ref="AC210:AC214"/>
    <mergeCell ref="AK210:AK214"/>
    <mergeCell ref="U200:U204"/>
    <mergeCell ref="AC200:AC204"/>
    <mergeCell ref="AK200:AK204"/>
    <mergeCell ref="U205:U209"/>
    <mergeCell ref="AC205:AC209"/>
    <mergeCell ref="AK205:AK209"/>
  </mergeCells>
  <pageMargins left="0.7" right="0.7" top="0.75" bottom="0.75" header="0.3" footer="0.3"/>
  <pageSetup paperSize="0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C979362AB7464E88C05F1F08089D68" ma:contentTypeVersion="14" ma:contentTypeDescription="Create a new document." ma:contentTypeScope="" ma:versionID="20015d24df324c2d430453d22358b9ef">
  <xsd:schema xmlns:xsd="http://www.w3.org/2001/XMLSchema" xmlns:xs="http://www.w3.org/2001/XMLSchema" xmlns:p="http://schemas.microsoft.com/office/2006/metadata/properties" xmlns:ns2="22195db8-706f-4c5b-ae79-1a97c1aace84" xmlns:ns3="8dc708e8-d086-4e2a-be0c-c372e04fd741" targetNamespace="http://schemas.microsoft.com/office/2006/metadata/properties" ma:root="true" ma:fieldsID="0173e316b3f626237949b674250132b0" ns2:_="" ns3:_="">
    <xsd:import namespace="22195db8-706f-4c5b-ae79-1a97c1aace84"/>
    <xsd:import namespace="8dc708e8-d086-4e2a-be0c-c372e04fd7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195db8-706f-4c5b-ae79-1a97c1aace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306b285-ac2c-4225-b56d-e54690cf9c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c708e8-d086-4e2a-be0c-c372e04fd74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80c7efea-8d60-4ad9-a1d1-44fadb796693}" ma:internalName="TaxCatchAll" ma:showField="CatchAllData" ma:web="8dc708e8-d086-4e2a-be0c-c372e04fd7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2195db8-706f-4c5b-ae79-1a97c1aace84">
      <Terms xmlns="http://schemas.microsoft.com/office/infopath/2007/PartnerControls"/>
    </lcf76f155ced4ddcb4097134ff3c332f>
    <TaxCatchAll xmlns="8dc708e8-d086-4e2a-be0c-c372e04fd741" xsi:nil="true"/>
  </documentManagement>
</p:properties>
</file>

<file path=customXml/itemProps1.xml><?xml version="1.0" encoding="utf-8"?>
<ds:datastoreItem xmlns:ds="http://schemas.openxmlformats.org/officeDocument/2006/customXml" ds:itemID="{5C6206F5-F190-4CC2-9287-4D278E5244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605061-ECB1-4C50-899C-D78C0EFEF9D1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D72183D5-BA90-4F09-B8AF-77F320848A8C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4638414A-22B0-4076-AC35-7C23DBFDBB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195db8-706f-4c5b-ae79-1a97c1aace84"/>
    <ds:schemaRef ds:uri="8dc708e8-d086-4e2a-be0c-c372e04fd7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95AE104E-E894-4267-AF86-F8929B9CB2A7}">
  <ds:schemaRefs>
    <ds:schemaRef ds:uri="http://purl.org/dc/dcmitype/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8dc708e8-d086-4e2a-be0c-c372e04fd741"/>
    <ds:schemaRef ds:uri="22195db8-706f-4c5b-ae79-1a97c1aace8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BEP-ASHP_GB</vt:lpstr>
      <vt:lpstr>BEP-AN_ASHP</vt:lpstr>
      <vt:lpstr>BEP-AN_GB</vt:lpstr>
      <vt:lpstr>BEP-DH_AN</vt:lpstr>
      <vt:lpstr>BEP-DH_ASHP</vt:lpstr>
      <vt:lpstr>BEP-DH_GB</vt:lpstr>
      <vt:lpstr>BEP Summary</vt:lpstr>
      <vt:lpstr>AHD</vt:lpstr>
      <vt:lpstr>Density</vt:lpstr>
      <vt:lpstr>Connections</vt:lpstr>
      <vt:lpstr>Properties</vt:lpstr>
      <vt:lpstr>Class</vt:lpstr>
      <vt:lpstr>Sensitivity</vt:lpstr>
      <vt:lpstr>Sens_BEP-DH_AN</vt:lpstr>
      <vt:lpstr>Sens_BEP-DH_ASHP</vt:lpstr>
      <vt:lpstr>Sens_BEP-DH_GB</vt:lpstr>
      <vt:lpstr>Sens_BEP-AN_ASHP</vt:lpstr>
      <vt:lpstr>Sens_BEP-AN_GB</vt:lpstr>
      <vt:lpstr>BEP Summary Sens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ANGELIDIS Orestis</dc:creator>
  <cp:keywords/>
  <dc:description/>
  <cp:lastModifiedBy>Orestis Angelidis (PGR)</cp:lastModifiedBy>
  <cp:revision/>
  <dcterms:created xsi:type="dcterms:W3CDTF">2006-09-16T00:00:00Z</dcterms:created>
  <dcterms:modified xsi:type="dcterms:W3CDTF">2023-03-04T13:41:55Z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0x01010073C979362AB7464E88C05F1F08089D68</vt:lpwstr>
  </property>
  <property fmtid="{D5CDD505-2E9C-101B-9397-08002B2CF9AE}" pid="3" name="MediaServiceImageTags">
    <vt:lpwstr/>
  </property>
</Properties>
</file>