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yd\Desktop\"/>
    </mc:Choice>
  </mc:AlternateContent>
  <bookViews>
    <workbookView xWindow="0" yWindow="0" windowWidth="17904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O41" i="1"/>
  <c r="V37" i="1"/>
  <c r="U37" i="1"/>
  <c r="T37" i="1"/>
  <c r="S37" i="1"/>
  <c r="R37" i="1"/>
  <c r="V24" i="1"/>
  <c r="U24" i="1"/>
  <c r="T24" i="1"/>
  <c r="S24" i="1"/>
  <c r="R24" i="1"/>
  <c r="V11" i="1"/>
  <c r="U11" i="1"/>
  <c r="T11" i="1"/>
  <c r="S11" i="1"/>
  <c r="R11" i="1"/>
  <c r="E3" i="1" l="1"/>
  <c r="I15" i="1"/>
  <c r="O15" i="1" s="1"/>
  <c r="O40" i="1"/>
  <c r="P28" i="1"/>
  <c r="O28" i="1" s="1"/>
  <c r="O27" i="1"/>
  <c r="P15" i="1"/>
  <c r="O14" i="1"/>
  <c r="I41" i="1"/>
  <c r="M37" i="1"/>
  <c r="L37" i="1"/>
  <c r="K37" i="1"/>
  <c r="J37" i="1"/>
  <c r="I37" i="1"/>
  <c r="I28" i="1"/>
  <c r="M24" i="1"/>
  <c r="L24" i="1"/>
  <c r="K24" i="1"/>
  <c r="J24" i="1"/>
  <c r="I24" i="1"/>
  <c r="I38" i="1" l="1"/>
  <c r="I39" i="1" s="1"/>
  <c r="I25" i="1"/>
  <c r="J11" i="1"/>
  <c r="K11" i="1"/>
  <c r="L11" i="1"/>
  <c r="M11" i="1"/>
  <c r="I11" i="1"/>
  <c r="J32" i="1" l="1"/>
  <c r="K32" i="1"/>
  <c r="I32" i="1"/>
  <c r="L32" i="1"/>
  <c r="J31" i="1"/>
  <c r="I42" i="1" s="1"/>
  <c r="M32" i="1"/>
  <c r="I12" i="1"/>
  <c r="I26" i="1"/>
  <c r="J18" i="1" s="1"/>
  <c r="L19" i="1"/>
  <c r="J19" i="1"/>
  <c r="K19" i="1"/>
  <c r="M19" i="1"/>
  <c r="I19" i="1"/>
  <c r="O38" i="1" l="1"/>
  <c r="P38" i="1" s="1"/>
  <c r="P39" i="1" s="1"/>
  <c r="O39" i="1" s="1"/>
  <c r="P42" i="1" s="1"/>
  <c r="O42" i="1" s="1"/>
  <c r="M6" i="1"/>
  <c r="I13" i="1"/>
  <c r="J6" i="1"/>
  <c r="K6" i="1"/>
  <c r="L6" i="1"/>
  <c r="I6" i="1"/>
  <c r="O25" i="1"/>
  <c r="P25" i="1" s="1"/>
  <c r="P26" i="1" s="1"/>
  <c r="O26" i="1" s="1"/>
  <c r="P29" i="1" s="1"/>
  <c r="I29" i="1"/>
  <c r="O12" i="1" l="1"/>
  <c r="P12" i="1" s="1"/>
  <c r="P13" i="1" s="1"/>
  <c r="O13" i="1" s="1"/>
  <c r="P16" i="1" s="1"/>
  <c r="J5" i="1"/>
  <c r="I16" i="1" s="1"/>
  <c r="O29" i="1"/>
  <c r="O30" i="1" s="1"/>
  <c r="O16" i="1" l="1"/>
</calcChain>
</file>

<file path=xl/sharedStrings.xml><?xml version="1.0" encoding="utf-8"?>
<sst xmlns="http://schemas.openxmlformats.org/spreadsheetml/2006/main" count="41" uniqueCount="27">
  <si>
    <r>
      <rPr>
        <b/>
        <sz val="11"/>
        <color theme="1"/>
        <rFont val="Calibri"/>
        <family val="2"/>
        <charset val="204"/>
        <scheme val="minor"/>
      </rPr>
      <t>Таблица 1:</t>
    </r>
    <r>
      <rPr>
        <sz val="11"/>
        <color theme="1"/>
        <rFont val="Calibri"/>
        <family val="2"/>
        <scheme val="minor"/>
      </rPr>
      <t xml:space="preserve"> Параметры установки</t>
    </r>
  </si>
  <si>
    <t>x</t>
  </si>
  <si>
    <t>delta x</t>
  </si>
  <si>
    <t>N опыта</t>
  </si>
  <si>
    <t>k</t>
  </si>
  <si>
    <r>
      <rPr>
        <b/>
        <sz val="11"/>
        <color theme="1"/>
        <rFont val="Calibri"/>
        <family val="2"/>
        <charset val="204"/>
        <scheme val="minor"/>
      </rPr>
      <t>Таблица 2.1:</t>
    </r>
    <r>
      <rPr>
        <sz val="11"/>
        <color theme="1"/>
        <rFont val="Calibri"/>
        <family val="2"/>
        <scheme val="minor"/>
      </rPr>
      <t xml:space="preserve"> Первый шарик</t>
    </r>
  </si>
  <si>
    <r>
      <rPr>
        <b/>
        <sz val="11"/>
        <color theme="1"/>
        <rFont val="Calibri"/>
        <family val="2"/>
        <charset val="204"/>
        <scheme val="minor"/>
      </rPr>
      <t>Таблица 2.2:</t>
    </r>
    <r>
      <rPr>
        <sz val="11"/>
        <color theme="1"/>
        <rFont val="Calibri"/>
        <family val="2"/>
        <scheme val="minor"/>
      </rPr>
      <t xml:space="preserve"> Второй шарик</t>
    </r>
  </si>
  <si>
    <r>
      <rPr>
        <b/>
        <sz val="11"/>
        <color theme="1"/>
        <rFont val="Calibri"/>
        <family val="2"/>
        <charset val="204"/>
        <scheme val="minor"/>
      </rPr>
      <t>Таблица 2.3:</t>
    </r>
    <r>
      <rPr>
        <sz val="11"/>
        <color theme="1"/>
        <rFont val="Calibri"/>
        <family val="2"/>
        <scheme val="minor"/>
      </rPr>
      <t xml:space="preserve"> Третий шарик</t>
    </r>
  </si>
  <si>
    <t>Ks</t>
  </si>
  <si>
    <t>delta</t>
  </si>
  <si>
    <t>rel delta</t>
  </si>
  <si>
    <t>delta t</t>
  </si>
  <si>
    <t>7,446 ± 0,047</t>
  </si>
  <si>
    <t>0,014 ± 0,0001</t>
  </si>
  <si>
    <r>
      <t xml:space="preserve">0,961 </t>
    </r>
    <r>
      <rPr>
        <sz val="11"/>
        <color theme="1"/>
        <rFont val="Calibri"/>
        <family val="2"/>
        <charset val="204"/>
      </rPr>
      <t>± 0,022</t>
    </r>
  </si>
  <si>
    <r>
      <t xml:space="preserve">5,674 </t>
    </r>
    <r>
      <rPr>
        <sz val="11"/>
        <color theme="1"/>
        <rFont val="Calibri"/>
        <family val="2"/>
        <charset val="204"/>
        <scheme val="minor"/>
      </rPr>
      <t>± 0,281</t>
    </r>
  </si>
  <si>
    <r>
      <t xml:space="preserve">0,755 </t>
    </r>
    <r>
      <rPr>
        <sz val="11"/>
        <color theme="1"/>
        <rFont val="Calibri"/>
        <family val="2"/>
        <charset val="204"/>
      </rPr>
      <t>± 0,037</t>
    </r>
  </si>
  <si>
    <t>10,81 ± 0,01</t>
  </si>
  <si>
    <t>0,009 ± 0,0001</t>
  </si>
  <si>
    <t>0,866 ± 0,087</t>
  </si>
  <si>
    <r>
      <t xml:space="preserve">3,362 </t>
    </r>
    <r>
      <rPr>
        <sz val="11"/>
        <color theme="1"/>
        <rFont val="Calibri"/>
        <family val="2"/>
        <charset val="204"/>
        <scheme val="minor"/>
      </rPr>
      <t>± 0,028</t>
    </r>
  </si>
  <si>
    <r>
      <t xml:space="preserve">0,447 </t>
    </r>
    <r>
      <rPr>
        <sz val="11"/>
        <color theme="1"/>
        <rFont val="Calibri"/>
        <family val="2"/>
        <charset val="204"/>
      </rPr>
      <t>± 0,004</t>
    </r>
  </si>
  <si>
    <t>28,6 ± 0,010</t>
  </si>
  <si>
    <t>0,824 ± 0,021</t>
  </si>
  <si>
    <t>0,003 ± 0,00003</t>
  </si>
  <si>
    <t>7,09 ± 0,01</t>
  </si>
  <si>
    <t>0,99 ± 0,006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</si>
</sst>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0.000"/>
    <numFmt numFmtId="166" formatCode="0.000E+00"/>
    <numFmt numFmtId="167" formatCode="0.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166" fontId="0" fillId="0" borderId="9" xfId="0" applyNumberFormat="1" applyBorder="1" applyAlignment="1">
      <alignment horizontal="left" vertical="center"/>
    </xf>
    <xf numFmtId="166" fontId="0" fillId="0" borderId="6" xfId="0" applyNumberForma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7" xfId="0" applyNumberFormat="1" applyBorder="1" applyAlignment="1">
      <alignment horizontal="left" vertical="center"/>
    </xf>
    <xf numFmtId="165" fontId="0" fillId="0" borderId="4" xfId="0" applyNumberForma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9" xfId="0" applyNumberFormat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168" fontId="0" fillId="0" borderId="7" xfId="0" applyNumberFormat="1" applyBorder="1" applyAlignment="1">
      <alignment horizontal="left" vertical="center"/>
    </xf>
    <xf numFmtId="168" fontId="0" fillId="0" borderId="4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65" fontId="0" fillId="0" borderId="12" xfId="0" applyNumberFormat="1" applyBorder="1" applyAlignment="1">
      <alignment horizontal="left" vertical="center"/>
    </xf>
    <xf numFmtId="165" fontId="0" fillId="0" borderId="13" xfId="0" applyNumberForma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5656</xdr:colOff>
      <xdr:row>0</xdr:row>
      <xdr:rowOff>185736</xdr:rowOff>
    </xdr:from>
    <xdr:ext cx="7462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C29D59-6C18-4B0A-B09D-FD82A74ADF65}"/>
                </a:ext>
              </a:extLst>
            </xdr:cNvPr>
            <xdr:cNvSpPr txBox="1"/>
          </xdr:nvSpPr>
          <xdr:spPr>
            <a:xfrm>
              <a:off x="653058" y="185736"/>
              <a:ext cx="7462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  <m:r>
                      <a:rPr lang="ru-RU" sz="1100" b="0" i="1">
                        <a:latin typeface="Cambria Math" panose="02040503050406030204" pitchFamily="18" charset="0"/>
                      </a:rPr>
                      <m:t>см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C29D59-6C18-4B0A-B09D-FD82A74ADF65}"/>
                </a:ext>
              </a:extLst>
            </xdr:cNvPr>
            <xdr:cNvSpPr txBox="1"/>
          </xdr:nvSpPr>
          <xdr:spPr>
            <a:xfrm>
              <a:off x="653058" y="185736"/>
              <a:ext cx="7462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𝑅±Δ𝑅)</a:t>
              </a:r>
              <a:r>
                <a:rPr lang="ru-RU" sz="1100" b="0" i="0">
                  <a:latin typeface="Cambria Math" panose="02040503050406030204" pitchFamily="18" charset="0"/>
                </a:rPr>
                <a:t>см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8336</xdr:colOff>
      <xdr:row>2</xdr:row>
      <xdr:rowOff>39886</xdr:rowOff>
    </xdr:from>
    <xdr:ext cx="809902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5B2B018-48D1-4FF1-9D3B-4AA1F6C98D51}"/>
                </a:ext>
              </a:extLst>
            </xdr:cNvPr>
            <xdr:cNvSpPr txBox="1"/>
          </xdr:nvSpPr>
          <xdr:spPr>
            <a:xfrm>
              <a:off x="655738" y="408236"/>
              <a:ext cx="809902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𝜌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</m:d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г</m:t>
                        </m:r>
                      </m:num>
                      <m:den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см</m:t>
                            </m:r>
                          </m:e>
                          <m:sup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5B2B018-48D1-4FF1-9D3B-4AA1F6C98D51}"/>
                </a:ext>
              </a:extLst>
            </xdr:cNvPr>
            <xdr:cNvSpPr txBox="1"/>
          </xdr:nvSpPr>
          <xdr:spPr>
            <a:xfrm>
              <a:off x="655738" y="408236"/>
              <a:ext cx="809902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(𝜌±Δ𝜌)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г/〖см〗^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3 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19347</xdr:colOff>
      <xdr:row>3</xdr:row>
      <xdr:rowOff>37951</xdr:rowOff>
    </xdr:from>
    <xdr:ext cx="925703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97E747F-A394-45E9-8F8A-589AA4427740}"/>
                </a:ext>
              </a:extLst>
            </xdr:cNvPr>
            <xdr:cNvSpPr txBox="1"/>
          </xdr:nvSpPr>
          <xdr:spPr>
            <a:xfrm>
              <a:off x="666749" y="782092"/>
              <a:ext cx="925703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г</m:t>
                        </m:r>
                      </m:num>
                      <m:den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см</m:t>
                            </m:r>
                          </m:e>
                          <m:sup>
                            <m:r>
                              <a:rPr lang="ru-RU" sz="11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97E747F-A394-45E9-8F8A-589AA4427740}"/>
                </a:ext>
              </a:extLst>
            </xdr:cNvPr>
            <xdr:cNvSpPr txBox="1"/>
          </xdr:nvSpPr>
          <xdr:spPr>
            <a:xfrm>
              <a:off x="666749" y="782092"/>
              <a:ext cx="925703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𝜌_0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±Δ𝜌_0 )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г/〖см〗^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3 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24855</xdr:colOff>
      <xdr:row>4</xdr:row>
      <xdr:rowOff>25597</xdr:rowOff>
    </xdr:from>
    <xdr:ext cx="828817" cy="310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CDE852-878D-4975-A519-FAFBEFF17A90}"/>
                </a:ext>
              </a:extLst>
            </xdr:cNvPr>
            <xdr:cNvSpPr txBox="1"/>
          </xdr:nvSpPr>
          <xdr:spPr>
            <a:xfrm>
              <a:off x="672257" y="1160412"/>
              <a:ext cx="828817" cy="310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d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мм</m:t>
                        </m:r>
                      </m:num>
                      <m:den>
                        <m:r>
                          <a:rPr lang="ru-RU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дел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CDE852-878D-4975-A519-FAFBEFF17A90}"/>
                </a:ext>
              </a:extLst>
            </xdr:cNvPr>
            <xdr:cNvSpPr txBox="1"/>
          </xdr:nvSpPr>
          <xdr:spPr>
            <a:xfrm>
              <a:off x="672257" y="1160412"/>
              <a:ext cx="828817" cy="310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(𝛼±Δ𝛼)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мм/дел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36314</xdr:colOff>
      <xdr:row>5</xdr:row>
      <xdr:rowOff>6102</xdr:rowOff>
    </xdr:from>
    <xdr:ext cx="6563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EB1D1F-DCA1-4E51-A717-F39CE35E24FC}"/>
                </a:ext>
              </a:extLst>
            </xdr:cNvPr>
            <xdr:cNvSpPr txBox="1"/>
          </xdr:nvSpPr>
          <xdr:spPr>
            <a:xfrm>
              <a:off x="683716" y="1501825"/>
              <a:ext cx="6563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𝑙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</m:d>
                    <m:r>
                      <a:rPr lang="ru-RU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см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EB1D1F-DCA1-4E51-A717-F39CE35E24FC}"/>
                </a:ext>
              </a:extLst>
            </xdr:cNvPr>
            <xdr:cNvSpPr txBox="1"/>
          </xdr:nvSpPr>
          <xdr:spPr>
            <a:xfrm>
              <a:off x="683716" y="1501825"/>
              <a:ext cx="6563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(𝑙±Δ𝑙)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см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25449</xdr:colOff>
      <xdr:row>1</xdr:row>
      <xdr:rowOff>9823</xdr:rowOff>
    </xdr:from>
    <xdr:ext cx="7264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173401B-11E8-4D4C-BC8D-A7CE294EDF18}"/>
                </a:ext>
              </a:extLst>
            </xdr:cNvPr>
            <xdr:cNvSpPr txBox="1"/>
          </xdr:nvSpPr>
          <xdr:spPr>
            <a:xfrm>
              <a:off x="1710928" y="195858"/>
              <a:ext cx="726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2,95±0,05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173401B-11E8-4D4C-BC8D-A7CE294EDF18}"/>
                </a:ext>
              </a:extLst>
            </xdr:cNvPr>
            <xdr:cNvSpPr txBox="1"/>
          </xdr:nvSpPr>
          <xdr:spPr>
            <a:xfrm>
              <a:off x="1710928" y="195858"/>
              <a:ext cx="726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2,95±0,05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25152</xdr:colOff>
      <xdr:row>2</xdr:row>
      <xdr:rowOff>113555</xdr:rowOff>
    </xdr:from>
    <xdr:ext cx="5702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0A3EBCF-678F-4D6A-B851-03D7245B05B0}"/>
                </a:ext>
              </a:extLst>
            </xdr:cNvPr>
            <xdr:cNvSpPr txBox="1"/>
          </xdr:nvSpPr>
          <xdr:spPr>
            <a:xfrm>
              <a:off x="1710631" y="481905"/>
              <a:ext cx="570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7,8±0,1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0A3EBCF-678F-4D6A-B851-03D7245B05B0}"/>
                </a:ext>
              </a:extLst>
            </xdr:cNvPr>
            <xdr:cNvSpPr txBox="1"/>
          </xdr:nvSpPr>
          <xdr:spPr>
            <a:xfrm>
              <a:off x="1710631" y="481905"/>
              <a:ext cx="5702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7,8±0,1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20687</xdr:colOff>
      <xdr:row>3</xdr:row>
      <xdr:rowOff>106562</xdr:rowOff>
    </xdr:from>
    <xdr:ext cx="7264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237DD4E-DA84-47F8-9180-7100EE29AC21}"/>
                </a:ext>
              </a:extLst>
            </xdr:cNvPr>
            <xdr:cNvSpPr txBox="1"/>
          </xdr:nvSpPr>
          <xdr:spPr>
            <a:xfrm>
              <a:off x="1706166" y="850703"/>
              <a:ext cx="726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0,96±0,04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237DD4E-DA84-47F8-9180-7100EE29AC21}"/>
                </a:ext>
              </a:extLst>
            </xdr:cNvPr>
            <xdr:cNvSpPr txBox="1"/>
          </xdr:nvSpPr>
          <xdr:spPr>
            <a:xfrm>
              <a:off x="1706166" y="850703"/>
              <a:ext cx="726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0,96±0,04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23217</xdr:colOff>
      <xdr:row>4</xdr:row>
      <xdr:rowOff>91232</xdr:rowOff>
    </xdr:from>
    <xdr:ext cx="8826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1D21187-93FE-4929-B342-A66DE74924D6}"/>
                </a:ext>
              </a:extLst>
            </xdr:cNvPr>
            <xdr:cNvSpPr txBox="1"/>
          </xdr:nvSpPr>
          <xdr:spPr>
            <a:xfrm>
              <a:off x="1708696" y="1226047"/>
              <a:ext cx="8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0,266±0,001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1D21187-93FE-4929-B342-A66DE74924D6}"/>
                </a:ext>
              </a:extLst>
            </xdr:cNvPr>
            <xdr:cNvSpPr txBox="1"/>
          </xdr:nvSpPr>
          <xdr:spPr>
            <a:xfrm>
              <a:off x="1708696" y="1226047"/>
              <a:ext cx="8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0,266±0,001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23068</xdr:colOff>
      <xdr:row>5</xdr:row>
      <xdr:rowOff>15925</xdr:rowOff>
    </xdr:from>
    <xdr:ext cx="5413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17D6467-5319-4705-A042-3CCA3F9E6C41}"/>
                </a:ext>
              </a:extLst>
            </xdr:cNvPr>
            <xdr:cNvSpPr txBox="1"/>
          </xdr:nvSpPr>
          <xdr:spPr>
            <a:xfrm>
              <a:off x="1708547" y="1511648"/>
              <a:ext cx="5413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10±0,1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17D6467-5319-4705-A042-3CCA3F9E6C41}"/>
                </a:ext>
              </a:extLst>
            </xdr:cNvPr>
            <xdr:cNvSpPr txBox="1"/>
          </xdr:nvSpPr>
          <xdr:spPr>
            <a:xfrm>
              <a:off x="1708547" y="1511648"/>
              <a:ext cx="5413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10±0,1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352054</xdr:colOff>
      <xdr:row>8</xdr:row>
      <xdr:rowOff>175318</xdr:rowOff>
    </xdr:from>
    <xdr:ext cx="425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B2E4B5C-32C4-471B-B0A8-3CAB6B1C9DE4}"/>
                </a:ext>
              </a:extLst>
            </xdr:cNvPr>
            <xdr:cNvSpPr txBox="1"/>
          </xdr:nvSpPr>
          <xdr:spPr>
            <a:xfrm>
              <a:off x="5326634" y="2221705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B2E4B5C-32C4-471B-B0A8-3CAB6B1C9DE4}"/>
                </a:ext>
              </a:extLst>
            </xdr:cNvPr>
            <xdr:cNvSpPr txBox="1"/>
          </xdr:nvSpPr>
          <xdr:spPr>
            <a:xfrm>
              <a:off x="5326634" y="2221705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</xdr:colOff>
      <xdr:row>8</xdr:row>
      <xdr:rowOff>3721</xdr:rowOff>
    </xdr:from>
    <xdr:ext cx="4284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970AB05-ABC7-4C51-A416-C96932B1DFD9}"/>
                </a:ext>
              </a:extLst>
            </xdr:cNvPr>
            <xdr:cNvSpPr txBox="1"/>
          </xdr:nvSpPr>
          <xdr:spPr>
            <a:xfrm>
              <a:off x="5328048" y="2050108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970AB05-ABC7-4C51-A416-C96932B1DFD9}"/>
                </a:ext>
              </a:extLst>
            </xdr:cNvPr>
            <xdr:cNvSpPr txBox="1"/>
          </xdr:nvSpPr>
          <xdr:spPr>
            <a:xfrm>
              <a:off x="5328048" y="2050108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349747</xdr:colOff>
      <xdr:row>10</xdr:row>
      <xdr:rowOff>14882</xdr:rowOff>
    </xdr:from>
    <xdr:ext cx="3755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A75E625-7344-49A8-8A3D-D4CA91A3003F}"/>
                </a:ext>
              </a:extLst>
            </xdr:cNvPr>
            <xdr:cNvSpPr txBox="1"/>
          </xdr:nvSpPr>
          <xdr:spPr>
            <a:xfrm>
              <a:off x="5324327" y="2425898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0">
                        <a:latin typeface="Cambria Math" panose="02040503050406030204" pitchFamily="18" charset="0"/>
                      </a:rPr>
                      <m:t>𝑑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 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A75E625-7344-49A8-8A3D-D4CA91A3003F}"/>
                </a:ext>
              </a:extLst>
            </xdr:cNvPr>
            <xdr:cNvSpPr txBox="1"/>
          </xdr:nvSpPr>
          <xdr:spPr>
            <a:xfrm>
              <a:off x="5324327" y="2425898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𝑑 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346027</xdr:colOff>
      <xdr:row>10</xdr:row>
      <xdr:rowOff>178593</xdr:rowOff>
    </xdr:from>
    <xdr:ext cx="831061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BA24F37-DD65-45E9-A7C6-94362BDA0909}"/>
                </a:ext>
              </a:extLst>
            </xdr:cNvPr>
            <xdr:cNvSpPr txBox="1"/>
          </xdr:nvSpPr>
          <xdr:spPr>
            <a:xfrm>
              <a:off x="5320607" y="2589609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r>
                      <m:rPr>
                        <m:sty m:val="p"/>
                      </m:rP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) дел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BA24F37-DD65-45E9-A7C6-94362BDA0909}"/>
                </a:ext>
              </a:extLst>
            </xdr:cNvPr>
            <xdr:cNvSpPr txBox="1"/>
          </xdr:nvSpPr>
          <xdr:spPr>
            <a:xfrm>
              <a:off x="5320607" y="2589609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(𝑑 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𝑑) дел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346027</xdr:colOff>
      <xdr:row>12</xdr:row>
      <xdr:rowOff>0</xdr:rowOff>
    </xdr:from>
    <xdr:ext cx="762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6195E4D-5AB8-4147-9532-BF8308B38B95}"/>
                </a:ext>
              </a:extLst>
            </xdr:cNvPr>
            <xdr:cNvSpPr txBox="1"/>
          </xdr:nvSpPr>
          <xdr:spPr>
            <a:xfrm>
              <a:off x="5320607" y="2775645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мм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6195E4D-5AB8-4147-9532-BF8308B38B95}"/>
                </a:ext>
              </a:extLst>
            </xdr:cNvPr>
            <xdr:cNvSpPr txBox="1"/>
          </xdr:nvSpPr>
          <xdr:spPr>
            <a:xfrm>
              <a:off x="5320607" y="2775645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мм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7441</xdr:colOff>
      <xdr:row>13</xdr:row>
      <xdr:rowOff>11163</xdr:rowOff>
    </xdr:from>
    <xdr:ext cx="612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0A489D1-5E7B-4A0F-A08D-684BD7971A94}"/>
                </a:ext>
              </a:extLst>
            </xdr:cNvPr>
            <xdr:cNvSpPr txBox="1"/>
          </xdr:nvSpPr>
          <xdr:spPr>
            <a:xfrm>
              <a:off x="5335488" y="2969122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0A489D1-5E7B-4A0F-A08D-684BD7971A94}"/>
                </a:ext>
              </a:extLst>
            </xdr:cNvPr>
            <xdr:cNvSpPr txBox="1"/>
          </xdr:nvSpPr>
          <xdr:spPr>
            <a:xfrm>
              <a:off x="5335488" y="2969122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𝑡±Δ𝑡)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7443</xdr:colOff>
      <xdr:row>14</xdr:row>
      <xdr:rowOff>3720</xdr:rowOff>
    </xdr:from>
    <xdr:ext cx="712311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0C9CDB8-4151-4347-9BB9-4E38494933A1}"/>
                </a:ext>
              </a:extLst>
            </xdr:cNvPr>
            <xdr:cNvSpPr txBox="1"/>
          </xdr:nvSpPr>
          <xdr:spPr>
            <a:xfrm>
              <a:off x="5335490" y="3143993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м</m:t>
                        </m:r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с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0C9CDB8-4151-4347-9BB9-4E38494933A1}"/>
                </a:ext>
              </a:extLst>
            </xdr:cNvPr>
            <xdr:cNvSpPr txBox="1"/>
          </xdr:nvSpPr>
          <xdr:spPr>
            <a:xfrm>
              <a:off x="5335490" y="3143993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𝑣±Δ𝑣)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м/с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352052</xdr:colOff>
      <xdr:row>15</xdr:row>
      <xdr:rowOff>4167</xdr:rowOff>
    </xdr:from>
    <xdr:ext cx="917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BB2D2F1-3E6A-44B0-A237-283C3E6B3D74}"/>
                </a:ext>
              </a:extLst>
            </xdr:cNvPr>
            <xdr:cNvSpPr txBox="1"/>
          </xdr:nvSpPr>
          <xdr:spPr>
            <a:xfrm>
              <a:off x="5326632" y="3449538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Па</m:t>
                    </m:r>
                    <m:r>
                      <a:rPr lang="ru-RU" sz="110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BB2D2F1-3E6A-44B0-A237-283C3E6B3D74}"/>
                </a:ext>
              </a:extLst>
            </xdr:cNvPr>
            <xdr:cNvSpPr txBox="1"/>
          </xdr:nvSpPr>
          <xdr:spPr>
            <a:xfrm>
              <a:off x="5326632" y="3449538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(𝜂±Δ𝜂)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Па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⋅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352054</xdr:colOff>
      <xdr:row>21</xdr:row>
      <xdr:rowOff>175318</xdr:rowOff>
    </xdr:from>
    <xdr:ext cx="425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565425DC-8ACA-4098-AFCA-DFB87F53ECA7}"/>
                </a:ext>
              </a:extLst>
            </xdr:cNvPr>
            <xdr:cNvSpPr txBox="1"/>
          </xdr:nvSpPr>
          <xdr:spPr>
            <a:xfrm>
              <a:off x="5326634" y="2225426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565425DC-8ACA-4098-AFCA-DFB87F53ECA7}"/>
                </a:ext>
              </a:extLst>
            </xdr:cNvPr>
            <xdr:cNvSpPr txBox="1"/>
          </xdr:nvSpPr>
          <xdr:spPr>
            <a:xfrm>
              <a:off x="5326634" y="2225426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</xdr:colOff>
      <xdr:row>21</xdr:row>
      <xdr:rowOff>3721</xdr:rowOff>
    </xdr:from>
    <xdr:ext cx="4284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5B7897-43FF-49FC-A088-F02E9FA2E5A3}"/>
                </a:ext>
              </a:extLst>
            </xdr:cNvPr>
            <xdr:cNvSpPr txBox="1"/>
          </xdr:nvSpPr>
          <xdr:spPr>
            <a:xfrm>
              <a:off x="5328048" y="2053829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5B7897-43FF-49FC-A088-F02E9FA2E5A3}"/>
                </a:ext>
              </a:extLst>
            </xdr:cNvPr>
            <xdr:cNvSpPr txBox="1"/>
          </xdr:nvSpPr>
          <xdr:spPr>
            <a:xfrm>
              <a:off x="5328048" y="2053829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349747</xdr:colOff>
      <xdr:row>23</xdr:row>
      <xdr:rowOff>14882</xdr:rowOff>
    </xdr:from>
    <xdr:ext cx="3755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1E774BAE-E9A6-4EF4-B8EA-E6E148487DD2}"/>
                </a:ext>
              </a:extLst>
            </xdr:cNvPr>
            <xdr:cNvSpPr txBox="1"/>
          </xdr:nvSpPr>
          <xdr:spPr>
            <a:xfrm>
              <a:off x="5324327" y="2429619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0">
                        <a:latin typeface="Cambria Math" panose="02040503050406030204" pitchFamily="18" charset="0"/>
                      </a:rPr>
                      <m:t>𝑑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 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1E774BAE-E9A6-4EF4-B8EA-E6E148487DD2}"/>
                </a:ext>
              </a:extLst>
            </xdr:cNvPr>
            <xdr:cNvSpPr txBox="1"/>
          </xdr:nvSpPr>
          <xdr:spPr>
            <a:xfrm>
              <a:off x="5324327" y="2429619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𝑑 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346027</xdr:colOff>
      <xdr:row>23</xdr:row>
      <xdr:rowOff>178593</xdr:rowOff>
    </xdr:from>
    <xdr:ext cx="831061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278C643-BEA0-4F9D-A442-A24880B83A3A}"/>
                </a:ext>
              </a:extLst>
            </xdr:cNvPr>
            <xdr:cNvSpPr txBox="1"/>
          </xdr:nvSpPr>
          <xdr:spPr>
            <a:xfrm>
              <a:off x="5320607" y="2593330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r>
                      <m:rPr>
                        <m:sty m:val="p"/>
                      </m:rP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) дел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9278C643-BEA0-4F9D-A442-A24880B83A3A}"/>
                </a:ext>
              </a:extLst>
            </xdr:cNvPr>
            <xdr:cNvSpPr txBox="1"/>
          </xdr:nvSpPr>
          <xdr:spPr>
            <a:xfrm>
              <a:off x="5320607" y="2593330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(𝑑 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𝑑) дел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346027</xdr:colOff>
      <xdr:row>25</xdr:row>
      <xdr:rowOff>0</xdr:rowOff>
    </xdr:from>
    <xdr:ext cx="762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9516DB-2252-4D57-AEDD-EE0899E23E6D}"/>
                </a:ext>
              </a:extLst>
            </xdr:cNvPr>
            <xdr:cNvSpPr txBox="1"/>
          </xdr:nvSpPr>
          <xdr:spPr>
            <a:xfrm>
              <a:off x="5320607" y="2779366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мм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9516DB-2252-4D57-AEDD-EE0899E23E6D}"/>
                </a:ext>
              </a:extLst>
            </xdr:cNvPr>
            <xdr:cNvSpPr txBox="1"/>
          </xdr:nvSpPr>
          <xdr:spPr>
            <a:xfrm>
              <a:off x="5320607" y="2779366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мм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7441</xdr:colOff>
      <xdr:row>26</xdr:row>
      <xdr:rowOff>11163</xdr:rowOff>
    </xdr:from>
    <xdr:ext cx="612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252168D8-3FCF-4233-A889-E5B20130CE26}"/>
                </a:ext>
              </a:extLst>
            </xdr:cNvPr>
            <xdr:cNvSpPr txBox="1"/>
          </xdr:nvSpPr>
          <xdr:spPr>
            <a:xfrm>
              <a:off x="5335488" y="2972843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252168D8-3FCF-4233-A889-E5B20130CE26}"/>
                </a:ext>
              </a:extLst>
            </xdr:cNvPr>
            <xdr:cNvSpPr txBox="1"/>
          </xdr:nvSpPr>
          <xdr:spPr>
            <a:xfrm>
              <a:off x="5335488" y="2972843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𝑡±Δ𝑡)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7443</xdr:colOff>
      <xdr:row>27</xdr:row>
      <xdr:rowOff>3720</xdr:rowOff>
    </xdr:from>
    <xdr:ext cx="712311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9A5E45BA-5B9D-408C-8CE0-831C407FE453}"/>
                </a:ext>
              </a:extLst>
            </xdr:cNvPr>
            <xdr:cNvSpPr txBox="1"/>
          </xdr:nvSpPr>
          <xdr:spPr>
            <a:xfrm>
              <a:off x="5335490" y="3147715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м</m:t>
                        </m:r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с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9A5E45BA-5B9D-408C-8CE0-831C407FE453}"/>
                </a:ext>
              </a:extLst>
            </xdr:cNvPr>
            <xdr:cNvSpPr txBox="1"/>
          </xdr:nvSpPr>
          <xdr:spPr>
            <a:xfrm>
              <a:off x="5335490" y="3147715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𝑣±Δ𝑣)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м/с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352052</xdr:colOff>
      <xdr:row>28</xdr:row>
      <xdr:rowOff>4167</xdr:rowOff>
    </xdr:from>
    <xdr:ext cx="917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FA93366F-B41C-4086-A2BD-88B43442FD0B}"/>
                </a:ext>
              </a:extLst>
            </xdr:cNvPr>
            <xdr:cNvSpPr txBox="1"/>
          </xdr:nvSpPr>
          <xdr:spPr>
            <a:xfrm>
              <a:off x="5326632" y="3453259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Па</m:t>
                    </m:r>
                    <m:r>
                      <a:rPr lang="ru-RU" sz="110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FA93366F-B41C-4086-A2BD-88B43442FD0B}"/>
                </a:ext>
              </a:extLst>
            </xdr:cNvPr>
            <xdr:cNvSpPr txBox="1"/>
          </xdr:nvSpPr>
          <xdr:spPr>
            <a:xfrm>
              <a:off x="5326632" y="3453259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(𝜂±Δ𝜂)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Па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⋅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352054</xdr:colOff>
      <xdr:row>34</xdr:row>
      <xdr:rowOff>175318</xdr:rowOff>
    </xdr:from>
    <xdr:ext cx="425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B51075B8-0BC4-454E-AD0C-0205EB45D7E0}"/>
                </a:ext>
              </a:extLst>
            </xdr:cNvPr>
            <xdr:cNvSpPr txBox="1"/>
          </xdr:nvSpPr>
          <xdr:spPr>
            <a:xfrm>
              <a:off x="5338672" y="4685686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B51075B8-0BC4-454E-AD0C-0205EB45D7E0}"/>
                </a:ext>
              </a:extLst>
            </xdr:cNvPr>
            <xdr:cNvSpPr txBox="1"/>
          </xdr:nvSpPr>
          <xdr:spPr>
            <a:xfrm>
              <a:off x="5338672" y="4685686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</xdr:colOff>
      <xdr:row>34</xdr:row>
      <xdr:rowOff>3721</xdr:rowOff>
    </xdr:from>
    <xdr:ext cx="4284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19AC3520-381C-4B48-B772-D9A78CD1BB73}"/>
                </a:ext>
              </a:extLst>
            </xdr:cNvPr>
            <xdr:cNvSpPr txBox="1"/>
          </xdr:nvSpPr>
          <xdr:spPr>
            <a:xfrm>
              <a:off x="5339605" y="4514089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19AC3520-381C-4B48-B772-D9A78CD1BB73}"/>
                </a:ext>
              </a:extLst>
            </xdr:cNvPr>
            <xdr:cNvSpPr txBox="1"/>
          </xdr:nvSpPr>
          <xdr:spPr>
            <a:xfrm>
              <a:off x="5339605" y="4514089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349747</xdr:colOff>
      <xdr:row>36</xdr:row>
      <xdr:rowOff>14882</xdr:rowOff>
    </xdr:from>
    <xdr:ext cx="3755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3E0FBDF-5E8A-44E5-980E-486205ADBA1C}"/>
                </a:ext>
              </a:extLst>
            </xdr:cNvPr>
            <xdr:cNvSpPr txBox="1"/>
          </xdr:nvSpPr>
          <xdr:spPr>
            <a:xfrm>
              <a:off x="5336365" y="4883838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0">
                        <a:latin typeface="Cambria Math" panose="02040503050406030204" pitchFamily="18" charset="0"/>
                      </a:rPr>
                      <m:t>𝑑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 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3E0FBDF-5E8A-44E5-980E-486205ADBA1C}"/>
                </a:ext>
              </a:extLst>
            </xdr:cNvPr>
            <xdr:cNvSpPr txBox="1"/>
          </xdr:nvSpPr>
          <xdr:spPr>
            <a:xfrm>
              <a:off x="5336365" y="4883838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𝑑 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346027</xdr:colOff>
      <xdr:row>36</xdr:row>
      <xdr:rowOff>178593</xdr:rowOff>
    </xdr:from>
    <xdr:ext cx="831061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B4F1411D-40CC-4213-8A24-F87FBB2AAFC2}"/>
                </a:ext>
              </a:extLst>
            </xdr:cNvPr>
            <xdr:cNvSpPr txBox="1"/>
          </xdr:nvSpPr>
          <xdr:spPr>
            <a:xfrm>
              <a:off x="5332645" y="5047549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r>
                      <m:rPr>
                        <m:sty m:val="p"/>
                      </m:rP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) дел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B4F1411D-40CC-4213-8A24-F87FBB2AAFC2}"/>
                </a:ext>
              </a:extLst>
            </xdr:cNvPr>
            <xdr:cNvSpPr txBox="1"/>
          </xdr:nvSpPr>
          <xdr:spPr>
            <a:xfrm>
              <a:off x="5332645" y="5047549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(𝑑 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𝑑) дел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346027</xdr:colOff>
      <xdr:row>38</xdr:row>
      <xdr:rowOff>0</xdr:rowOff>
    </xdr:from>
    <xdr:ext cx="762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80DFE7AD-3092-4A06-ABCB-D63FFFB9835B}"/>
                </a:ext>
              </a:extLst>
            </xdr:cNvPr>
            <xdr:cNvSpPr txBox="1"/>
          </xdr:nvSpPr>
          <xdr:spPr>
            <a:xfrm>
              <a:off x="5332645" y="5227545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мм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80DFE7AD-3092-4A06-ABCB-D63FFFB9835B}"/>
                </a:ext>
              </a:extLst>
            </xdr:cNvPr>
            <xdr:cNvSpPr txBox="1"/>
          </xdr:nvSpPr>
          <xdr:spPr>
            <a:xfrm>
              <a:off x="5332645" y="5227545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мм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7441</xdr:colOff>
      <xdr:row>39</xdr:row>
      <xdr:rowOff>11163</xdr:rowOff>
    </xdr:from>
    <xdr:ext cx="612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DE1C1AC2-A447-42A5-B53C-817A687DF500}"/>
                </a:ext>
              </a:extLst>
            </xdr:cNvPr>
            <xdr:cNvSpPr txBox="1"/>
          </xdr:nvSpPr>
          <xdr:spPr>
            <a:xfrm>
              <a:off x="5347045" y="5418002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DE1C1AC2-A447-42A5-B53C-817A687DF500}"/>
                </a:ext>
              </a:extLst>
            </xdr:cNvPr>
            <xdr:cNvSpPr txBox="1"/>
          </xdr:nvSpPr>
          <xdr:spPr>
            <a:xfrm>
              <a:off x="5347045" y="5418002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𝑡±Δ𝑡)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7443</xdr:colOff>
      <xdr:row>40</xdr:row>
      <xdr:rowOff>3720</xdr:rowOff>
    </xdr:from>
    <xdr:ext cx="712311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DB42ABB-CD4D-4A80-AB77-63813663E26F}"/>
                </a:ext>
              </a:extLst>
            </xdr:cNvPr>
            <xdr:cNvSpPr txBox="1"/>
          </xdr:nvSpPr>
          <xdr:spPr>
            <a:xfrm>
              <a:off x="5347047" y="5589853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м</m:t>
                        </m:r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с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DB42ABB-CD4D-4A80-AB77-63813663E26F}"/>
                </a:ext>
              </a:extLst>
            </xdr:cNvPr>
            <xdr:cNvSpPr txBox="1"/>
          </xdr:nvSpPr>
          <xdr:spPr>
            <a:xfrm>
              <a:off x="5347047" y="5589853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𝑣±Δ𝑣)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м/с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352052</xdr:colOff>
      <xdr:row>41</xdr:row>
      <xdr:rowOff>4167</xdr:rowOff>
    </xdr:from>
    <xdr:ext cx="917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B69291FA-17D5-47DA-9551-399A66FDECBE}"/>
                </a:ext>
              </a:extLst>
            </xdr:cNvPr>
            <xdr:cNvSpPr txBox="1"/>
          </xdr:nvSpPr>
          <xdr:spPr>
            <a:xfrm>
              <a:off x="5338670" y="5892859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Па</m:t>
                    </m:r>
                    <m:r>
                      <a:rPr lang="ru-RU" sz="110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B69291FA-17D5-47DA-9551-399A66FDECBE}"/>
                </a:ext>
              </a:extLst>
            </xdr:cNvPr>
            <xdr:cNvSpPr txBox="1"/>
          </xdr:nvSpPr>
          <xdr:spPr>
            <a:xfrm>
              <a:off x="5338670" y="5892859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(𝜂±Δ𝜂)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Па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⋅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352054</xdr:colOff>
      <xdr:row>21</xdr:row>
      <xdr:rowOff>175318</xdr:rowOff>
    </xdr:from>
    <xdr:ext cx="425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50C54E28-3272-4465-AB15-3D7DF394D7AF}"/>
                </a:ext>
              </a:extLst>
            </xdr:cNvPr>
            <xdr:cNvSpPr txBox="1"/>
          </xdr:nvSpPr>
          <xdr:spPr>
            <a:xfrm>
              <a:off x="5338672" y="2220392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50C54E28-3272-4465-AB15-3D7DF394D7AF}"/>
                </a:ext>
              </a:extLst>
            </xdr:cNvPr>
            <xdr:cNvSpPr txBox="1"/>
          </xdr:nvSpPr>
          <xdr:spPr>
            <a:xfrm>
              <a:off x="5338672" y="2220392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</xdr:colOff>
      <xdr:row>21</xdr:row>
      <xdr:rowOff>3721</xdr:rowOff>
    </xdr:from>
    <xdr:ext cx="4284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57279C94-C77B-4CA4-BA10-FEC9D0929A95}"/>
                </a:ext>
              </a:extLst>
            </xdr:cNvPr>
            <xdr:cNvSpPr txBox="1"/>
          </xdr:nvSpPr>
          <xdr:spPr>
            <a:xfrm>
              <a:off x="5339605" y="2048795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57279C94-C77B-4CA4-BA10-FEC9D0929A95}"/>
                </a:ext>
              </a:extLst>
            </xdr:cNvPr>
            <xdr:cNvSpPr txBox="1"/>
          </xdr:nvSpPr>
          <xdr:spPr>
            <a:xfrm>
              <a:off x="5339605" y="2048795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349747</xdr:colOff>
      <xdr:row>23</xdr:row>
      <xdr:rowOff>14882</xdr:rowOff>
    </xdr:from>
    <xdr:ext cx="3755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BDBC19E6-57FC-46D6-992A-07391197E4ED}"/>
                </a:ext>
              </a:extLst>
            </xdr:cNvPr>
            <xdr:cNvSpPr txBox="1"/>
          </xdr:nvSpPr>
          <xdr:spPr>
            <a:xfrm>
              <a:off x="5336365" y="2418544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0">
                        <a:latin typeface="Cambria Math" panose="02040503050406030204" pitchFamily="18" charset="0"/>
                      </a:rPr>
                      <m:t>𝑑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 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BDBC19E6-57FC-46D6-992A-07391197E4ED}"/>
                </a:ext>
              </a:extLst>
            </xdr:cNvPr>
            <xdr:cNvSpPr txBox="1"/>
          </xdr:nvSpPr>
          <xdr:spPr>
            <a:xfrm>
              <a:off x="5336365" y="2418544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𝑑 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346027</xdr:colOff>
      <xdr:row>23</xdr:row>
      <xdr:rowOff>178593</xdr:rowOff>
    </xdr:from>
    <xdr:ext cx="831061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F928824F-640E-4C84-A893-EDB4940B3E3F}"/>
                </a:ext>
              </a:extLst>
            </xdr:cNvPr>
            <xdr:cNvSpPr txBox="1"/>
          </xdr:nvSpPr>
          <xdr:spPr>
            <a:xfrm>
              <a:off x="5332645" y="2582255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r>
                      <m:rPr>
                        <m:sty m:val="p"/>
                      </m:rP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) дел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F928824F-640E-4C84-A893-EDB4940B3E3F}"/>
                </a:ext>
              </a:extLst>
            </xdr:cNvPr>
            <xdr:cNvSpPr txBox="1"/>
          </xdr:nvSpPr>
          <xdr:spPr>
            <a:xfrm>
              <a:off x="5332645" y="2582255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(𝑑 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𝑑) дел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346027</xdr:colOff>
      <xdr:row>25</xdr:row>
      <xdr:rowOff>0</xdr:rowOff>
    </xdr:from>
    <xdr:ext cx="762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167751B7-2632-4B1A-9DE6-2E2C78DFFEEF}"/>
                </a:ext>
              </a:extLst>
            </xdr:cNvPr>
            <xdr:cNvSpPr txBox="1"/>
          </xdr:nvSpPr>
          <xdr:spPr>
            <a:xfrm>
              <a:off x="5332645" y="2762251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мм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167751B7-2632-4B1A-9DE6-2E2C78DFFEEF}"/>
                </a:ext>
              </a:extLst>
            </xdr:cNvPr>
            <xdr:cNvSpPr txBox="1"/>
          </xdr:nvSpPr>
          <xdr:spPr>
            <a:xfrm>
              <a:off x="5332645" y="2762251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мм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7441</xdr:colOff>
      <xdr:row>26</xdr:row>
      <xdr:rowOff>11163</xdr:rowOff>
    </xdr:from>
    <xdr:ext cx="612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3AABC7B-C979-4522-BD18-6C8A0C2C71E8}"/>
                </a:ext>
              </a:extLst>
            </xdr:cNvPr>
            <xdr:cNvSpPr txBox="1"/>
          </xdr:nvSpPr>
          <xdr:spPr>
            <a:xfrm>
              <a:off x="5347045" y="2952708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3AABC7B-C979-4522-BD18-6C8A0C2C71E8}"/>
                </a:ext>
              </a:extLst>
            </xdr:cNvPr>
            <xdr:cNvSpPr txBox="1"/>
          </xdr:nvSpPr>
          <xdr:spPr>
            <a:xfrm>
              <a:off x="5347045" y="2952708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𝑡±Δ𝑡)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7443</xdr:colOff>
      <xdr:row>27</xdr:row>
      <xdr:rowOff>3720</xdr:rowOff>
    </xdr:from>
    <xdr:ext cx="712311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11897BD8-CB43-4DE3-B41A-A0D455BA7DDD}"/>
                </a:ext>
              </a:extLst>
            </xdr:cNvPr>
            <xdr:cNvSpPr txBox="1"/>
          </xdr:nvSpPr>
          <xdr:spPr>
            <a:xfrm>
              <a:off x="5347047" y="3124559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м</m:t>
                        </m:r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с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11897BD8-CB43-4DE3-B41A-A0D455BA7DDD}"/>
                </a:ext>
              </a:extLst>
            </xdr:cNvPr>
            <xdr:cNvSpPr txBox="1"/>
          </xdr:nvSpPr>
          <xdr:spPr>
            <a:xfrm>
              <a:off x="5347047" y="3124559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𝑣±Δ𝑣)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м/с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352052</xdr:colOff>
      <xdr:row>28</xdr:row>
      <xdr:rowOff>4167</xdr:rowOff>
    </xdr:from>
    <xdr:ext cx="917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D93A5855-CE15-4688-8073-31DF7A9BD0AF}"/>
                </a:ext>
              </a:extLst>
            </xdr:cNvPr>
            <xdr:cNvSpPr txBox="1"/>
          </xdr:nvSpPr>
          <xdr:spPr>
            <a:xfrm>
              <a:off x="5338670" y="3427565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Па</m:t>
                    </m:r>
                    <m:r>
                      <a:rPr lang="ru-RU" sz="110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D93A5855-CE15-4688-8073-31DF7A9BD0AF}"/>
                </a:ext>
              </a:extLst>
            </xdr:cNvPr>
            <xdr:cNvSpPr txBox="1"/>
          </xdr:nvSpPr>
          <xdr:spPr>
            <a:xfrm>
              <a:off x="5338670" y="3427565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(𝜂±Δ𝜂)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Па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⋅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7182</xdr:colOff>
      <xdr:row>8</xdr:row>
      <xdr:rowOff>178602</xdr:rowOff>
    </xdr:from>
    <xdr:ext cx="425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" name="TextBox 236">
              <a:extLst>
                <a:ext uri="{FF2B5EF4-FFF2-40B4-BE49-F238E27FC236}">
                  <a16:creationId xmlns:a16="http://schemas.microsoft.com/office/drawing/2014/main" id="{E04D4796-0361-4FE3-8742-38CCDCB81838}"/>
                </a:ext>
              </a:extLst>
            </xdr:cNvPr>
            <xdr:cNvSpPr txBox="1"/>
          </xdr:nvSpPr>
          <xdr:spPr>
            <a:xfrm>
              <a:off x="11617829" y="2231404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7" name="TextBox 236">
              <a:extLst>
                <a:ext uri="{FF2B5EF4-FFF2-40B4-BE49-F238E27FC236}">
                  <a16:creationId xmlns:a16="http://schemas.microsoft.com/office/drawing/2014/main" id="{E04D4796-0361-4FE3-8742-38CCDCB81838}"/>
                </a:ext>
              </a:extLst>
            </xdr:cNvPr>
            <xdr:cNvSpPr txBox="1"/>
          </xdr:nvSpPr>
          <xdr:spPr>
            <a:xfrm>
              <a:off x="11617829" y="2231404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</xdr:colOff>
      <xdr:row>8</xdr:row>
      <xdr:rowOff>3721</xdr:rowOff>
    </xdr:from>
    <xdr:ext cx="4284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8" name="TextBox 237">
              <a:extLst>
                <a:ext uri="{FF2B5EF4-FFF2-40B4-BE49-F238E27FC236}">
                  <a16:creationId xmlns:a16="http://schemas.microsoft.com/office/drawing/2014/main" id="{A024C222-CD3D-4784-BC76-E3C968C97529}"/>
                </a:ext>
              </a:extLst>
            </xdr:cNvPr>
            <xdr:cNvSpPr txBox="1"/>
          </xdr:nvSpPr>
          <xdr:spPr>
            <a:xfrm>
              <a:off x="5339605" y="2048795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8" name="TextBox 237">
              <a:extLst>
                <a:ext uri="{FF2B5EF4-FFF2-40B4-BE49-F238E27FC236}">
                  <a16:creationId xmlns:a16="http://schemas.microsoft.com/office/drawing/2014/main" id="{A024C222-CD3D-4784-BC76-E3C968C97529}"/>
                </a:ext>
              </a:extLst>
            </xdr:cNvPr>
            <xdr:cNvSpPr txBox="1"/>
          </xdr:nvSpPr>
          <xdr:spPr>
            <a:xfrm>
              <a:off x="5339605" y="2048795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14729</xdr:colOff>
      <xdr:row>10</xdr:row>
      <xdr:rowOff>8313</xdr:rowOff>
    </xdr:from>
    <xdr:ext cx="3755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9" name="TextBox 238">
              <a:extLst>
                <a:ext uri="{FF2B5EF4-FFF2-40B4-BE49-F238E27FC236}">
                  <a16:creationId xmlns:a16="http://schemas.microsoft.com/office/drawing/2014/main" id="{7400CE48-AAE2-4EB8-8DDA-6D1125E5C657}"/>
                </a:ext>
              </a:extLst>
            </xdr:cNvPr>
            <xdr:cNvSpPr txBox="1"/>
          </xdr:nvSpPr>
          <xdr:spPr>
            <a:xfrm>
              <a:off x="11625376" y="2422408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0">
                        <a:latin typeface="Cambria Math" panose="02040503050406030204" pitchFamily="18" charset="0"/>
                      </a:rPr>
                      <m:t>𝑑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 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9" name="TextBox 238">
              <a:extLst>
                <a:ext uri="{FF2B5EF4-FFF2-40B4-BE49-F238E27FC236}">
                  <a16:creationId xmlns:a16="http://schemas.microsoft.com/office/drawing/2014/main" id="{7400CE48-AAE2-4EB8-8DDA-6D1125E5C657}"/>
                </a:ext>
              </a:extLst>
            </xdr:cNvPr>
            <xdr:cNvSpPr txBox="1"/>
          </xdr:nvSpPr>
          <xdr:spPr>
            <a:xfrm>
              <a:off x="11625376" y="2422408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𝑑 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1155</xdr:colOff>
      <xdr:row>10</xdr:row>
      <xdr:rowOff>175309</xdr:rowOff>
    </xdr:from>
    <xdr:ext cx="831061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" name="TextBox 239">
              <a:extLst>
                <a:ext uri="{FF2B5EF4-FFF2-40B4-BE49-F238E27FC236}">
                  <a16:creationId xmlns:a16="http://schemas.microsoft.com/office/drawing/2014/main" id="{486B29CB-C2E9-4DEA-AA96-DB8F632D3AD5}"/>
                </a:ext>
              </a:extLst>
            </xdr:cNvPr>
            <xdr:cNvSpPr txBox="1"/>
          </xdr:nvSpPr>
          <xdr:spPr>
            <a:xfrm>
              <a:off x="11611802" y="2589404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r>
                      <m:rPr>
                        <m:sty m:val="p"/>
                      </m:rP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) дел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40" name="TextBox 239">
              <a:extLst>
                <a:ext uri="{FF2B5EF4-FFF2-40B4-BE49-F238E27FC236}">
                  <a16:creationId xmlns:a16="http://schemas.microsoft.com/office/drawing/2014/main" id="{486B29CB-C2E9-4DEA-AA96-DB8F632D3AD5}"/>
                </a:ext>
              </a:extLst>
            </xdr:cNvPr>
            <xdr:cNvSpPr txBox="1"/>
          </xdr:nvSpPr>
          <xdr:spPr>
            <a:xfrm>
              <a:off x="11611802" y="2589404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(𝑑 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𝑑) дел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4440</xdr:colOff>
      <xdr:row>12</xdr:row>
      <xdr:rowOff>0</xdr:rowOff>
    </xdr:from>
    <xdr:ext cx="762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1" name="TextBox 240">
              <a:extLst>
                <a:ext uri="{FF2B5EF4-FFF2-40B4-BE49-F238E27FC236}">
                  <a16:creationId xmlns:a16="http://schemas.microsoft.com/office/drawing/2014/main" id="{08BEFDCB-D413-4F83-B91B-C8BB38A0B515}"/>
                </a:ext>
              </a:extLst>
            </xdr:cNvPr>
            <xdr:cNvSpPr txBox="1"/>
          </xdr:nvSpPr>
          <xdr:spPr>
            <a:xfrm>
              <a:off x="11615087" y="2775388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мм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41" name="TextBox 240">
              <a:extLst>
                <a:ext uri="{FF2B5EF4-FFF2-40B4-BE49-F238E27FC236}">
                  <a16:creationId xmlns:a16="http://schemas.microsoft.com/office/drawing/2014/main" id="{08BEFDCB-D413-4F83-B91B-C8BB38A0B515}"/>
                </a:ext>
              </a:extLst>
            </xdr:cNvPr>
            <xdr:cNvSpPr txBox="1"/>
          </xdr:nvSpPr>
          <xdr:spPr>
            <a:xfrm>
              <a:off x="11615087" y="2775388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мм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7441</xdr:colOff>
      <xdr:row>13</xdr:row>
      <xdr:rowOff>11163</xdr:rowOff>
    </xdr:from>
    <xdr:ext cx="612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2" name="TextBox 241">
              <a:extLst>
                <a:ext uri="{FF2B5EF4-FFF2-40B4-BE49-F238E27FC236}">
                  <a16:creationId xmlns:a16="http://schemas.microsoft.com/office/drawing/2014/main" id="{4FE39790-592D-474F-93FB-C80C91C172C0}"/>
                </a:ext>
              </a:extLst>
            </xdr:cNvPr>
            <xdr:cNvSpPr txBox="1"/>
          </xdr:nvSpPr>
          <xdr:spPr>
            <a:xfrm>
              <a:off x="5347045" y="2952708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42" name="TextBox 241">
              <a:extLst>
                <a:ext uri="{FF2B5EF4-FFF2-40B4-BE49-F238E27FC236}">
                  <a16:creationId xmlns:a16="http://schemas.microsoft.com/office/drawing/2014/main" id="{4FE39790-592D-474F-93FB-C80C91C172C0}"/>
                </a:ext>
              </a:extLst>
            </xdr:cNvPr>
            <xdr:cNvSpPr txBox="1"/>
          </xdr:nvSpPr>
          <xdr:spPr>
            <a:xfrm>
              <a:off x="5347045" y="2952708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𝑡±Δ𝑡)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7443</xdr:colOff>
      <xdr:row>14</xdr:row>
      <xdr:rowOff>3720</xdr:rowOff>
    </xdr:from>
    <xdr:ext cx="712311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3" name="TextBox 242">
              <a:extLst>
                <a:ext uri="{FF2B5EF4-FFF2-40B4-BE49-F238E27FC236}">
                  <a16:creationId xmlns:a16="http://schemas.microsoft.com/office/drawing/2014/main" id="{6B5AD688-AFD0-4690-9C29-EA5900722F90}"/>
                </a:ext>
              </a:extLst>
            </xdr:cNvPr>
            <xdr:cNvSpPr txBox="1"/>
          </xdr:nvSpPr>
          <xdr:spPr>
            <a:xfrm>
              <a:off x="5347047" y="3124559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м</m:t>
                        </m:r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с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43" name="TextBox 242">
              <a:extLst>
                <a:ext uri="{FF2B5EF4-FFF2-40B4-BE49-F238E27FC236}">
                  <a16:creationId xmlns:a16="http://schemas.microsoft.com/office/drawing/2014/main" id="{6B5AD688-AFD0-4690-9C29-EA5900722F90}"/>
                </a:ext>
              </a:extLst>
            </xdr:cNvPr>
            <xdr:cNvSpPr txBox="1"/>
          </xdr:nvSpPr>
          <xdr:spPr>
            <a:xfrm>
              <a:off x="5347047" y="3124559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𝑣±Δ𝑣)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м/с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7181</xdr:colOff>
      <xdr:row>15</xdr:row>
      <xdr:rowOff>883</xdr:rowOff>
    </xdr:from>
    <xdr:ext cx="917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" name="TextBox 243">
              <a:extLst>
                <a:ext uri="{FF2B5EF4-FFF2-40B4-BE49-F238E27FC236}">
                  <a16:creationId xmlns:a16="http://schemas.microsoft.com/office/drawing/2014/main" id="{B8072D6C-28AC-42DA-9F1B-6AE9EE625167}"/>
                </a:ext>
              </a:extLst>
            </xdr:cNvPr>
            <xdr:cNvSpPr txBox="1"/>
          </xdr:nvSpPr>
          <xdr:spPr>
            <a:xfrm>
              <a:off x="11617828" y="3443021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Па</m:t>
                    </m:r>
                    <m:r>
                      <a:rPr lang="ru-RU" sz="110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44" name="TextBox 243">
              <a:extLst>
                <a:ext uri="{FF2B5EF4-FFF2-40B4-BE49-F238E27FC236}">
                  <a16:creationId xmlns:a16="http://schemas.microsoft.com/office/drawing/2014/main" id="{B8072D6C-28AC-42DA-9F1B-6AE9EE625167}"/>
                </a:ext>
              </a:extLst>
            </xdr:cNvPr>
            <xdr:cNvSpPr txBox="1"/>
          </xdr:nvSpPr>
          <xdr:spPr>
            <a:xfrm>
              <a:off x="11617828" y="3443021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(𝜂±Δ𝜂)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Па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⋅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7182</xdr:colOff>
      <xdr:row>21</xdr:row>
      <xdr:rowOff>178602</xdr:rowOff>
    </xdr:from>
    <xdr:ext cx="425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6" name="TextBox 245">
              <a:extLst>
                <a:ext uri="{FF2B5EF4-FFF2-40B4-BE49-F238E27FC236}">
                  <a16:creationId xmlns:a16="http://schemas.microsoft.com/office/drawing/2014/main" id="{4DEFE0A7-065C-41B0-85C0-0F3788AF392A}"/>
                </a:ext>
              </a:extLst>
            </xdr:cNvPr>
            <xdr:cNvSpPr txBox="1"/>
          </xdr:nvSpPr>
          <xdr:spPr>
            <a:xfrm>
              <a:off x="11672506" y="2223676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6" name="TextBox 245">
              <a:extLst>
                <a:ext uri="{FF2B5EF4-FFF2-40B4-BE49-F238E27FC236}">
                  <a16:creationId xmlns:a16="http://schemas.microsoft.com/office/drawing/2014/main" id="{4DEFE0A7-065C-41B0-85C0-0F3788AF392A}"/>
                </a:ext>
              </a:extLst>
            </xdr:cNvPr>
            <xdr:cNvSpPr txBox="1"/>
          </xdr:nvSpPr>
          <xdr:spPr>
            <a:xfrm>
              <a:off x="11672506" y="2223676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</xdr:colOff>
      <xdr:row>21</xdr:row>
      <xdr:rowOff>3721</xdr:rowOff>
    </xdr:from>
    <xdr:ext cx="4284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" name="TextBox 246">
              <a:extLst>
                <a:ext uri="{FF2B5EF4-FFF2-40B4-BE49-F238E27FC236}">
                  <a16:creationId xmlns:a16="http://schemas.microsoft.com/office/drawing/2014/main" id="{5C784486-9524-4452-9E28-5FCBF7865138}"/>
                </a:ext>
              </a:extLst>
            </xdr:cNvPr>
            <xdr:cNvSpPr txBox="1"/>
          </xdr:nvSpPr>
          <xdr:spPr>
            <a:xfrm>
              <a:off x="11665325" y="2048795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7" name="TextBox 246">
              <a:extLst>
                <a:ext uri="{FF2B5EF4-FFF2-40B4-BE49-F238E27FC236}">
                  <a16:creationId xmlns:a16="http://schemas.microsoft.com/office/drawing/2014/main" id="{5C784486-9524-4452-9E28-5FCBF7865138}"/>
                </a:ext>
              </a:extLst>
            </xdr:cNvPr>
            <xdr:cNvSpPr txBox="1"/>
          </xdr:nvSpPr>
          <xdr:spPr>
            <a:xfrm>
              <a:off x="11665325" y="2048795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14729</xdr:colOff>
      <xdr:row>23</xdr:row>
      <xdr:rowOff>8313</xdr:rowOff>
    </xdr:from>
    <xdr:ext cx="3755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8" name="TextBox 247">
              <a:extLst>
                <a:ext uri="{FF2B5EF4-FFF2-40B4-BE49-F238E27FC236}">
                  <a16:creationId xmlns:a16="http://schemas.microsoft.com/office/drawing/2014/main" id="{F48C0C00-F234-4BDF-AA64-16AF8D96A342}"/>
                </a:ext>
              </a:extLst>
            </xdr:cNvPr>
            <xdr:cNvSpPr txBox="1"/>
          </xdr:nvSpPr>
          <xdr:spPr>
            <a:xfrm>
              <a:off x="11680053" y="2411975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0">
                        <a:latin typeface="Cambria Math" panose="02040503050406030204" pitchFamily="18" charset="0"/>
                      </a:rPr>
                      <m:t>𝑑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 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8" name="TextBox 247">
              <a:extLst>
                <a:ext uri="{FF2B5EF4-FFF2-40B4-BE49-F238E27FC236}">
                  <a16:creationId xmlns:a16="http://schemas.microsoft.com/office/drawing/2014/main" id="{F48C0C00-F234-4BDF-AA64-16AF8D96A342}"/>
                </a:ext>
              </a:extLst>
            </xdr:cNvPr>
            <xdr:cNvSpPr txBox="1"/>
          </xdr:nvSpPr>
          <xdr:spPr>
            <a:xfrm>
              <a:off x="11680053" y="2411975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𝑑 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1155</xdr:colOff>
      <xdr:row>23</xdr:row>
      <xdr:rowOff>175309</xdr:rowOff>
    </xdr:from>
    <xdr:ext cx="831061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9" name="TextBox 248">
              <a:extLst>
                <a:ext uri="{FF2B5EF4-FFF2-40B4-BE49-F238E27FC236}">
                  <a16:creationId xmlns:a16="http://schemas.microsoft.com/office/drawing/2014/main" id="{7566189E-51FF-4B0C-9C37-FC2702E69C47}"/>
                </a:ext>
              </a:extLst>
            </xdr:cNvPr>
            <xdr:cNvSpPr txBox="1"/>
          </xdr:nvSpPr>
          <xdr:spPr>
            <a:xfrm>
              <a:off x="11666479" y="2578971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r>
                      <m:rPr>
                        <m:sty m:val="p"/>
                      </m:rP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) дел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49" name="TextBox 248">
              <a:extLst>
                <a:ext uri="{FF2B5EF4-FFF2-40B4-BE49-F238E27FC236}">
                  <a16:creationId xmlns:a16="http://schemas.microsoft.com/office/drawing/2014/main" id="{7566189E-51FF-4B0C-9C37-FC2702E69C47}"/>
                </a:ext>
              </a:extLst>
            </xdr:cNvPr>
            <xdr:cNvSpPr txBox="1"/>
          </xdr:nvSpPr>
          <xdr:spPr>
            <a:xfrm>
              <a:off x="11666479" y="2578971"/>
              <a:ext cx="831061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(𝑑 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𝑑) дел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4440</xdr:colOff>
      <xdr:row>25</xdr:row>
      <xdr:rowOff>0</xdr:rowOff>
    </xdr:from>
    <xdr:ext cx="762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0" name="TextBox 249">
              <a:extLst>
                <a:ext uri="{FF2B5EF4-FFF2-40B4-BE49-F238E27FC236}">
                  <a16:creationId xmlns:a16="http://schemas.microsoft.com/office/drawing/2014/main" id="{DD27E3B9-1EDA-4AAD-9FA1-2CBB6036553A}"/>
                </a:ext>
              </a:extLst>
            </xdr:cNvPr>
            <xdr:cNvSpPr txBox="1"/>
          </xdr:nvSpPr>
          <xdr:spPr>
            <a:xfrm>
              <a:off x="11669764" y="2762251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мм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50" name="TextBox 249">
              <a:extLst>
                <a:ext uri="{FF2B5EF4-FFF2-40B4-BE49-F238E27FC236}">
                  <a16:creationId xmlns:a16="http://schemas.microsoft.com/office/drawing/2014/main" id="{DD27E3B9-1EDA-4AAD-9FA1-2CBB6036553A}"/>
                </a:ext>
              </a:extLst>
            </xdr:cNvPr>
            <xdr:cNvSpPr txBox="1"/>
          </xdr:nvSpPr>
          <xdr:spPr>
            <a:xfrm>
              <a:off x="11669764" y="2762251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мм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7441</xdr:colOff>
      <xdr:row>26</xdr:row>
      <xdr:rowOff>11163</xdr:rowOff>
    </xdr:from>
    <xdr:ext cx="612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1" name="TextBox 250">
              <a:extLst>
                <a:ext uri="{FF2B5EF4-FFF2-40B4-BE49-F238E27FC236}">
                  <a16:creationId xmlns:a16="http://schemas.microsoft.com/office/drawing/2014/main" id="{CECB3F8F-7309-455E-8E4A-74730F28F29F}"/>
                </a:ext>
              </a:extLst>
            </xdr:cNvPr>
            <xdr:cNvSpPr txBox="1"/>
          </xdr:nvSpPr>
          <xdr:spPr>
            <a:xfrm>
              <a:off x="11672765" y="2952708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51" name="TextBox 250">
              <a:extLst>
                <a:ext uri="{FF2B5EF4-FFF2-40B4-BE49-F238E27FC236}">
                  <a16:creationId xmlns:a16="http://schemas.microsoft.com/office/drawing/2014/main" id="{CECB3F8F-7309-455E-8E4A-74730F28F29F}"/>
                </a:ext>
              </a:extLst>
            </xdr:cNvPr>
            <xdr:cNvSpPr txBox="1"/>
          </xdr:nvSpPr>
          <xdr:spPr>
            <a:xfrm>
              <a:off x="11672765" y="2952708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𝑡±Δ𝑡)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7443</xdr:colOff>
      <xdr:row>27</xdr:row>
      <xdr:rowOff>3720</xdr:rowOff>
    </xdr:from>
    <xdr:ext cx="712311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2" name="TextBox 251">
              <a:extLst>
                <a:ext uri="{FF2B5EF4-FFF2-40B4-BE49-F238E27FC236}">
                  <a16:creationId xmlns:a16="http://schemas.microsoft.com/office/drawing/2014/main" id="{3B806E8F-5AA5-46AC-8B47-6B9F128320B9}"/>
                </a:ext>
              </a:extLst>
            </xdr:cNvPr>
            <xdr:cNvSpPr txBox="1"/>
          </xdr:nvSpPr>
          <xdr:spPr>
            <a:xfrm>
              <a:off x="11672767" y="3124559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м</m:t>
                        </m:r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с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52" name="TextBox 251">
              <a:extLst>
                <a:ext uri="{FF2B5EF4-FFF2-40B4-BE49-F238E27FC236}">
                  <a16:creationId xmlns:a16="http://schemas.microsoft.com/office/drawing/2014/main" id="{3B806E8F-5AA5-46AC-8B47-6B9F128320B9}"/>
                </a:ext>
              </a:extLst>
            </xdr:cNvPr>
            <xdr:cNvSpPr txBox="1"/>
          </xdr:nvSpPr>
          <xdr:spPr>
            <a:xfrm>
              <a:off x="11672767" y="3124559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𝑣±Δ𝑣)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м/с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7181</xdr:colOff>
      <xdr:row>28</xdr:row>
      <xdr:rowOff>883</xdr:rowOff>
    </xdr:from>
    <xdr:ext cx="917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3" name="TextBox 252">
              <a:extLst>
                <a:ext uri="{FF2B5EF4-FFF2-40B4-BE49-F238E27FC236}">
                  <a16:creationId xmlns:a16="http://schemas.microsoft.com/office/drawing/2014/main" id="{24B9E440-CA6F-4915-88E1-CA355A055596}"/>
                </a:ext>
              </a:extLst>
            </xdr:cNvPr>
            <xdr:cNvSpPr txBox="1"/>
          </xdr:nvSpPr>
          <xdr:spPr>
            <a:xfrm>
              <a:off x="11672505" y="3424281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Па</m:t>
                    </m:r>
                    <m:r>
                      <a:rPr lang="ru-RU" sz="110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53" name="TextBox 252">
              <a:extLst>
                <a:ext uri="{FF2B5EF4-FFF2-40B4-BE49-F238E27FC236}">
                  <a16:creationId xmlns:a16="http://schemas.microsoft.com/office/drawing/2014/main" id="{24B9E440-CA6F-4915-88E1-CA355A055596}"/>
                </a:ext>
              </a:extLst>
            </xdr:cNvPr>
            <xdr:cNvSpPr txBox="1"/>
          </xdr:nvSpPr>
          <xdr:spPr>
            <a:xfrm>
              <a:off x="11672505" y="3424281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(𝜂±Δ𝜂)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Па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⋅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7182</xdr:colOff>
      <xdr:row>34</xdr:row>
      <xdr:rowOff>178602</xdr:rowOff>
    </xdr:from>
    <xdr:ext cx="4251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5" name="TextBox 254">
              <a:extLst>
                <a:ext uri="{FF2B5EF4-FFF2-40B4-BE49-F238E27FC236}">
                  <a16:creationId xmlns:a16="http://schemas.microsoft.com/office/drawing/2014/main" id="{56FE99F9-9460-446E-BA10-7A589B13693D}"/>
                </a:ext>
              </a:extLst>
            </xdr:cNvPr>
            <xdr:cNvSpPr txBox="1"/>
          </xdr:nvSpPr>
          <xdr:spPr>
            <a:xfrm>
              <a:off x="11672506" y="4688970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5" name="TextBox 254">
              <a:extLst>
                <a:ext uri="{FF2B5EF4-FFF2-40B4-BE49-F238E27FC236}">
                  <a16:creationId xmlns:a16="http://schemas.microsoft.com/office/drawing/2014/main" id="{56FE99F9-9460-446E-BA10-7A589B13693D}"/>
                </a:ext>
              </a:extLst>
            </xdr:cNvPr>
            <xdr:cNvSpPr txBox="1"/>
          </xdr:nvSpPr>
          <xdr:spPr>
            <a:xfrm>
              <a:off x="11672506" y="4688970"/>
              <a:ext cx="4251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</xdr:colOff>
      <xdr:row>34</xdr:row>
      <xdr:rowOff>3721</xdr:rowOff>
    </xdr:from>
    <xdr:ext cx="4284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" name="TextBox 255">
              <a:extLst>
                <a:ext uri="{FF2B5EF4-FFF2-40B4-BE49-F238E27FC236}">
                  <a16:creationId xmlns:a16="http://schemas.microsoft.com/office/drawing/2014/main" id="{3724F615-29FB-45FB-9BE1-3A9A459B1F16}"/>
                </a:ext>
              </a:extLst>
            </xdr:cNvPr>
            <xdr:cNvSpPr txBox="1"/>
          </xdr:nvSpPr>
          <xdr:spPr>
            <a:xfrm>
              <a:off x="11665325" y="4514089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6" name="TextBox 255">
              <a:extLst>
                <a:ext uri="{FF2B5EF4-FFF2-40B4-BE49-F238E27FC236}">
                  <a16:creationId xmlns:a16="http://schemas.microsoft.com/office/drawing/2014/main" id="{3724F615-29FB-45FB-9BE1-3A9A459B1F16}"/>
                </a:ext>
              </a:extLst>
            </xdr:cNvPr>
            <xdr:cNvSpPr txBox="1"/>
          </xdr:nvSpPr>
          <xdr:spPr>
            <a:xfrm>
              <a:off x="11665325" y="4514089"/>
              <a:ext cx="4284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latin typeface="Cambria Math" panose="02040503050406030204" pitchFamily="18" charset="0"/>
                </a:rPr>
                <a:t>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14729</xdr:colOff>
      <xdr:row>36</xdr:row>
      <xdr:rowOff>8313</xdr:rowOff>
    </xdr:from>
    <xdr:ext cx="3755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" name="TextBox 256">
              <a:extLst>
                <a:ext uri="{FF2B5EF4-FFF2-40B4-BE49-F238E27FC236}">
                  <a16:creationId xmlns:a16="http://schemas.microsoft.com/office/drawing/2014/main" id="{6BF35933-0F73-4E73-9394-BC71502144A9}"/>
                </a:ext>
              </a:extLst>
            </xdr:cNvPr>
            <xdr:cNvSpPr txBox="1"/>
          </xdr:nvSpPr>
          <xdr:spPr>
            <a:xfrm>
              <a:off x="11680053" y="4877269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0">
                        <a:latin typeface="Cambria Math" panose="02040503050406030204" pitchFamily="18" charset="0"/>
                      </a:rPr>
                      <m:t>𝑑</m:t>
                    </m:r>
                    <m:r>
                      <a:rPr lang="ru-RU" sz="1100" b="0" i="0">
                        <a:latin typeface="Cambria Math" panose="02040503050406030204" pitchFamily="18" charset="0"/>
                      </a:rPr>
                      <m:t> дел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7" name="TextBox 256">
              <a:extLst>
                <a:ext uri="{FF2B5EF4-FFF2-40B4-BE49-F238E27FC236}">
                  <a16:creationId xmlns:a16="http://schemas.microsoft.com/office/drawing/2014/main" id="{6BF35933-0F73-4E73-9394-BC71502144A9}"/>
                </a:ext>
              </a:extLst>
            </xdr:cNvPr>
            <xdr:cNvSpPr txBox="1"/>
          </xdr:nvSpPr>
          <xdr:spPr>
            <a:xfrm>
              <a:off x="11680053" y="4877269"/>
              <a:ext cx="3755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𝑑 дел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1155</xdr:colOff>
      <xdr:row>36</xdr:row>
      <xdr:rowOff>175309</xdr:rowOff>
    </xdr:from>
    <xdr:ext cx="881797" cy="179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8" name="TextBox 257">
              <a:extLst>
                <a:ext uri="{FF2B5EF4-FFF2-40B4-BE49-F238E27FC236}">
                  <a16:creationId xmlns:a16="http://schemas.microsoft.com/office/drawing/2014/main" id="{AFE133F3-39B6-4063-9C0C-3709A92FED13}"/>
                </a:ext>
              </a:extLst>
            </xdr:cNvPr>
            <xdr:cNvSpPr txBox="1"/>
          </xdr:nvSpPr>
          <xdr:spPr>
            <a:xfrm>
              <a:off x="11122726" y="7607833"/>
              <a:ext cx="881797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  <m: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r>
                      <m:rPr>
                        <m:sty m:val="p"/>
                      </m:rPr>
                      <a:rPr lang="ru-RU" sz="11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) дел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58" name="TextBox 257">
              <a:extLst>
                <a:ext uri="{FF2B5EF4-FFF2-40B4-BE49-F238E27FC236}">
                  <a16:creationId xmlns:a16="http://schemas.microsoft.com/office/drawing/2014/main" id="{AFE133F3-39B6-4063-9C0C-3709A92FED13}"/>
                </a:ext>
              </a:extLst>
            </xdr:cNvPr>
            <xdr:cNvSpPr txBox="1"/>
          </xdr:nvSpPr>
          <xdr:spPr>
            <a:xfrm>
              <a:off x="11122726" y="7607833"/>
              <a:ext cx="881797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(𝑑 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𝑑) дел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4440</xdr:colOff>
      <xdr:row>38</xdr:row>
      <xdr:rowOff>0</xdr:rowOff>
    </xdr:from>
    <xdr:ext cx="7622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" name="TextBox 258">
              <a:extLst>
                <a:ext uri="{FF2B5EF4-FFF2-40B4-BE49-F238E27FC236}">
                  <a16:creationId xmlns:a16="http://schemas.microsoft.com/office/drawing/2014/main" id="{02806073-55E3-4CA2-9525-6EA21BF279A3}"/>
                </a:ext>
              </a:extLst>
            </xdr:cNvPr>
            <xdr:cNvSpPr txBox="1"/>
          </xdr:nvSpPr>
          <xdr:spPr>
            <a:xfrm>
              <a:off x="11669764" y="5227545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мм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59" name="TextBox 258">
              <a:extLst>
                <a:ext uri="{FF2B5EF4-FFF2-40B4-BE49-F238E27FC236}">
                  <a16:creationId xmlns:a16="http://schemas.microsoft.com/office/drawing/2014/main" id="{02806073-55E3-4CA2-9525-6EA21BF279A3}"/>
                </a:ext>
              </a:extLst>
            </xdr:cNvPr>
            <xdr:cNvSpPr txBox="1"/>
          </xdr:nvSpPr>
          <xdr:spPr>
            <a:xfrm>
              <a:off x="11669764" y="5227545"/>
              <a:ext cx="7622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±Δ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𝑟)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мм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7441</xdr:colOff>
      <xdr:row>39</xdr:row>
      <xdr:rowOff>11163</xdr:rowOff>
    </xdr:from>
    <xdr:ext cx="612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" name="TextBox 259">
              <a:extLst>
                <a:ext uri="{FF2B5EF4-FFF2-40B4-BE49-F238E27FC236}">
                  <a16:creationId xmlns:a16="http://schemas.microsoft.com/office/drawing/2014/main" id="{57F53386-10D1-43AD-A960-529334AD86E4}"/>
                </a:ext>
              </a:extLst>
            </xdr:cNvPr>
            <xdr:cNvSpPr txBox="1"/>
          </xdr:nvSpPr>
          <xdr:spPr>
            <a:xfrm>
              <a:off x="11672765" y="5418002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60" name="TextBox 259">
              <a:extLst>
                <a:ext uri="{FF2B5EF4-FFF2-40B4-BE49-F238E27FC236}">
                  <a16:creationId xmlns:a16="http://schemas.microsoft.com/office/drawing/2014/main" id="{57F53386-10D1-43AD-A960-529334AD86E4}"/>
                </a:ext>
              </a:extLst>
            </xdr:cNvPr>
            <xdr:cNvSpPr txBox="1"/>
          </xdr:nvSpPr>
          <xdr:spPr>
            <a:xfrm>
              <a:off x="11672765" y="5418002"/>
              <a:ext cx="612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𝑡±Δ𝑡)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7443</xdr:colOff>
      <xdr:row>40</xdr:row>
      <xdr:rowOff>3720</xdr:rowOff>
    </xdr:from>
    <xdr:ext cx="712311" cy="288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1" name="TextBox 260">
              <a:extLst>
                <a:ext uri="{FF2B5EF4-FFF2-40B4-BE49-F238E27FC236}">
                  <a16:creationId xmlns:a16="http://schemas.microsoft.com/office/drawing/2014/main" id="{21141F41-B59B-4860-BFB6-8F2B439C0F72}"/>
                </a:ext>
              </a:extLst>
            </xdr:cNvPr>
            <xdr:cNvSpPr txBox="1"/>
          </xdr:nvSpPr>
          <xdr:spPr>
            <a:xfrm>
              <a:off x="11672767" y="5589853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</m:d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м</m:t>
                        </m:r>
                      </m:num>
                      <m:den>
                        <m:r>
                          <a:rPr lang="ru-RU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с</m:t>
                        </m:r>
                      </m:den>
                    </m:f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61" name="TextBox 260">
              <a:extLst>
                <a:ext uri="{FF2B5EF4-FFF2-40B4-BE49-F238E27FC236}">
                  <a16:creationId xmlns:a16="http://schemas.microsoft.com/office/drawing/2014/main" id="{21141F41-B59B-4860-BFB6-8F2B439C0F72}"/>
                </a:ext>
              </a:extLst>
            </xdr:cNvPr>
            <xdr:cNvSpPr txBox="1"/>
          </xdr:nvSpPr>
          <xdr:spPr>
            <a:xfrm>
              <a:off x="11672767" y="5589853"/>
              <a:ext cx="712311" cy="288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𝑣±Δ𝑣)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м/с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7181</xdr:colOff>
      <xdr:row>41</xdr:row>
      <xdr:rowOff>883</xdr:rowOff>
    </xdr:from>
    <xdr:ext cx="917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2" name="TextBox 261">
              <a:extLst>
                <a:ext uri="{FF2B5EF4-FFF2-40B4-BE49-F238E27FC236}">
                  <a16:creationId xmlns:a16="http://schemas.microsoft.com/office/drawing/2014/main" id="{31EB3B15-8A35-46DA-9BDC-B174020A3843}"/>
                </a:ext>
              </a:extLst>
            </xdr:cNvPr>
            <xdr:cNvSpPr txBox="1"/>
          </xdr:nvSpPr>
          <xdr:spPr>
            <a:xfrm>
              <a:off x="11672505" y="5889575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±</m:t>
                        </m:r>
                        <m:r>
                          <m:rPr>
                            <m:sty m:val="p"/>
                          </m:rP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𝜂</m:t>
                        </m:r>
                      </m:e>
                    </m:d>
                    <m:r>
                      <a:rPr lang="en-U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Па</m:t>
                    </m:r>
                    <m:r>
                      <a:rPr lang="ru-RU" sz="110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с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62" name="TextBox 261">
              <a:extLst>
                <a:ext uri="{FF2B5EF4-FFF2-40B4-BE49-F238E27FC236}">
                  <a16:creationId xmlns:a16="http://schemas.microsoft.com/office/drawing/2014/main" id="{31EB3B15-8A35-46DA-9BDC-B174020A3843}"/>
                </a:ext>
              </a:extLst>
            </xdr:cNvPr>
            <xdr:cNvSpPr txBox="1"/>
          </xdr:nvSpPr>
          <xdr:spPr>
            <a:xfrm>
              <a:off x="11672505" y="5889575"/>
              <a:ext cx="917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(𝜂±Δ𝜂)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 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Па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⋅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с</a:t>
              </a:r>
              <a:endParaRPr lang="ru-RU" sz="11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17</xdr:col>
      <xdr:colOff>11206</xdr:colOff>
      <xdr:row>40</xdr:row>
      <xdr:rowOff>72838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671A2ADE-86DC-4930-9C55-2968780B159E}"/>
            </a:ext>
          </a:extLst>
        </xdr:cNvPr>
        <xdr:cNvSpPr txBox="1"/>
      </xdr:nvSpPr>
      <xdr:spPr>
        <a:xfrm>
          <a:off x="13467158" y="85596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tabSelected="1" topLeftCell="F29" zoomScale="126" zoomScaleNormal="85" workbookViewId="0">
      <selection activeCell="P47" sqref="P47"/>
    </sheetView>
  </sheetViews>
  <sheetFormatPr defaultColWidth="9" defaultRowHeight="14.4" x14ac:dyDescent="0.3"/>
  <cols>
    <col min="1" max="1" width="9" style="1"/>
    <col min="2" max="2" width="14.44140625" style="1" customWidth="1"/>
    <col min="3" max="3" width="18.77734375" style="1" customWidth="1"/>
    <col min="4" max="6" width="9" style="1"/>
    <col min="7" max="7" width="5" style="1" customWidth="1"/>
    <col min="8" max="8" width="13" style="1" customWidth="1"/>
    <col min="9" max="9" width="10" style="1" customWidth="1"/>
    <col min="10" max="14" width="9" style="1"/>
    <col min="15" max="15" width="11" style="1" customWidth="1"/>
    <col min="16" max="16" width="9" style="1"/>
    <col min="17" max="17" width="14.33203125" style="1" customWidth="1"/>
    <col min="18" max="16384" width="9" style="1"/>
  </cols>
  <sheetData>
    <row r="1" spans="1:22" ht="15" thickBot="1" x14ac:dyDescent="0.35">
      <c r="B1" s="24" t="s">
        <v>0</v>
      </c>
      <c r="C1" s="25"/>
      <c r="E1" s="1" t="s">
        <v>1</v>
      </c>
      <c r="F1" s="1" t="s">
        <v>2</v>
      </c>
    </row>
    <row r="2" spans="1:22" x14ac:dyDescent="0.3">
      <c r="B2" s="7"/>
      <c r="C2" s="2"/>
      <c r="E2" s="1">
        <v>2.95</v>
      </c>
      <c r="F2" s="1">
        <v>0.05</v>
      </c>
    </row>
    <row r="3" spans="1:22" ht="29.7" customHeight="1" x14ac:dyDescent="0.3">
      <c r="A3" s="1" t="s">
        <v>8</v>
      </c>
      <c r="B3" s="8"/>
      <c r="C3" s="4"/>
      <c r="E3" s="1">
        <f>7.8</f>
        <v>7.8</v>
      </c>
      <c r="F3" s="1">
        <v>0.1</v>
      </c>
    </row>
    <row r="4" spans="1:22" ht="30.75" customHeight="1" x14ac:dyDescent="0.3">
      <c r="A4" s="1">
        <v>2.78</v>
      </c>
      <c r="B4" s="8"/>
      <c r="C4" s="4"/>
      <c r="E4" s="1">
        <v>0.96</v>
      </c>
      <c r="F4" s="1">
        <v>0.04</v>
      </c>
    </row>
    <row r="5" spans="1:22" ht="28.5" customHeight="1" x14ac:dyDescent="0.3">
      <c r="B5" s="8"/>
      <c r="C5" s="4"/>
      <c r="E5" s="1">
        <v>0.26600000000000001</v>
      </c>
      <c r="F5" s="1">
        <v>1E-3</v>
      </c>
      <c r="I5" s="1" t="s">
        <v>4</v>
      </c>
      <c r="J5" s="1">
        <f>1/(1+2.4*(I13/1000)/($E$2/100))</f>
        <v>0.92543900442187932</v>
      </c>
    </row>
    <row r="6" spans="1:22" ht="15" thickBot="1" x14ac:dyDescent="0.35">
      <c r="B6" s="9"/>
      <c r="C6" s="6"/>
      <c r="E6" s="1">
        <v>10</v>
      </c>
      <c r="F6" s="1">
        <v>0.1</v>
      </c>
      <c r="I6" s="15">
        <f>(I11-$I$12)*(I11-$I$12)</f>
        <v>4.3559999999999788E-3</v>
      </c>
      <c r="J6" s="15">
        <f t="shared" ref="J6:M6" si="0">(J11-$I$12)*(J11-$I$12)</f>
        <v>5.7600000000000099E-4</v>
      </c>
      <c r="K6" s="15">
        <f t="shared" si="0"/>
        <v>5.7600000000000099E-4</v>
      </c>
      <c r="L6" s="15">
        <f t="shared" si="0"/>
        <v>1.6000000000003581E-5</v>
      </c>
      <c r="M6" s="15">
        <f t="shared" si="0"/>
        <v>1.9600000000000655E-4</v>
      </c>
    </row>
    <row r="7" spans="1:22" ht="15" thickBot="1" x14ac:dyDescent="0.35">
      <c r="E7" s="1">
        <v>9.82</v>
      </c>
      <c r="F7" s="1">
        <v>0.01</v>
      </c>
      <c r="H7" s="28" t="s">
        <v>5</v>
      </c>
      <c r="I7" s="29"/>
      <c r="J7" s="29"/>
      <c r="K7" s="29"/>
      <c r="L7" s="29"/>
      <c r="M7" s="29"/>
      <c r="Q7" s="37" t="s">
        <v>5</v>
      </c>
      <c r="R7" s="29"/>
      <c r="S7" s="29"/>
      <c r="T7" s="29"/>
      <c r="U7" s="29"/>
      <c r="V7" s="29"/>
    </row>
    <row r="8" spans="1:22" x14ac:dyDescent="0.3">
      <c r="B8" s="1" t="s">
        <v>11</v>
      </c>
      <c r="H8" s="7" t="s">
        <v>3</v>
      </c>
      <c r="I8" s="12">
        <v>1</v>
      </c>
      <c r="J8" s="12">
        <v>2</v>
      </c>
      <c r="K8" s="12">
        <v>3</v>
      </c>
      <c r="L8" s="12">
        <v>4</v>
      </c>
      <c r="M8" s="2">
        <v>5</v>
      </c>
      <c r="Q8" s="7" t="s">
        <v>3</v>
      </c>
      <c r="R8" s="12">
        <v>1</v>
      </c>
      <c r="S8" s="12">
        <v>2</v>
      </c>
      <c r="T8" s="12">
        <v>3</v>
      </c>
      <c r="U8" s="12">
        <v>4</v>
      </c>
      <c r="V8" s="2">
        <v>5</v>
      </c>
    </row>
    <row r="9" spans="1:22" x14ac:dyDescent="0.3">
      <c r="B9" s="1">
        <v>0.01</v>
      </c>
      <c r="H9" s="3"/>
      <c r="I9" s="11">
        <v>7.53</v>
      </c>
      <c r="J9" s="11">
        <v>7.64</v>
      </c>
      <c r="K9" s="11">
        <v>7.63</v>
      </c>
      <c r="L9" s="11">
        <v>7.48</v>
      </c>
      <c r="M9" s="13">
        <v>7.79</v>
      </c>
      <c r="Q9" s="3"/>
      <c r="R9" s="11">
        <v>7.53</v>
      </c>
      <c r="S9" s="11">
        <v>7.64</v>
      </c>
      <c r="T9" s="11">
        <v>7.63</v>
      </c>
      <c r="U9" s="11">
        <v>7.48</v>
      </c>
      <c r="V9" s="13">
        <v>7.79</v>
      </c>
    </row>
    <row r="10" spans="1:22" x14ac:dyDescent="0.3">
      <c r="H10" s="3"/>
      <c r="I10" s="11">
        <v>0.15</v>
      </c>
      <c r="J10" s="11">
        <v>0.17</v>
      </c>
      <c r="K10" s="11">
        <v>0.16</v>
      </c>
      <c r="L10" s="11">
        <v>0.03</v>
      </c>
      <c r="M10" s="13">
        <v>0.33</v>
      </c>
      <c r="Q10" s="3"/>
      <c r="R10" s="11">
        <v>0.15</v>
      </c>
      <c r="S10" s="11">
        <v>0.17</v>
      </c>
      <c r="T10" s="11">
        <v>0.16</v>
      </c>
      <c r="U10" s="11">
        <v>0.03</v>
      </c>
      <c r="V10" s="13">
        <v>0.33</v>
      </c>
    </row>
    <row r="11" spans="1:22" x14ac:dyDescent="0.3">
      <c r="H11" s="3"/>
      <c r="I11" s="11">
        <f>I9-I10</f>
        <v>7.38</v>
      </c>
      <c r="J11" s="11">
        <f t="shared" ref="J11:M11" si="1">J9-J10</f>
        <v>7.47</v>
      </c>
      <c r="K11" s="11">
        <f t="shared" si="1"/>
        <v>7.47</v>
      </c>
      <c r="L11" s="11">
        <f t="shared" si="1"/>
        <v>7.45</v>
      </c>
      <c r="M11" s="13">
        <f t="shared" si="1"/>
        <v>7.46</v>
      </c>
      <c r="O11" s="1" t="s">
        <v>9</v>
      </c>
      <c r="P11" s="1" t="s">
        <v>10</v>
      </c>
      <c r="Q11" s="3"/>
      <c r="R11" s="11">
        <f>R9-R10</f>
        <v>7.38</v>
      </c>
      <c r="S11" s="11">
        <f t="shared" ref="S11:V11" si="2">S9-S10</f>
        <v>7.47</v>
      </c>
      <c r="T11" s="11">
        <f t="shared" si="2"/>
        <v>7.47</v>
      </c>
      <c r="U11" s="11">
        <f t="shared" si="2"/>
        <v>7.45</v>
      </c>
      <c r="V11" s="13">
        <f t="shared" si="2"/>
        <v>7.46</v>
      </c>
    </row>
    <row r="12" spans="1:22" x14ac:dyDescent="0.3">
      <c r="H12" s="3"/>
      <c r="I12" s="26">
        <f>AVERAGE(I11:M11)</f>
        <v>7.4459999999999997</v>
      </c>
      <c r="J12" s="26"/>
      <c r="K12" s="26"/>
      <c r="L12" s="26"/>
      <c r="M12" s="27"/>
      <c r="O12" s="14">
        <f>$A$4*SQRT(SUM(I6:M6)/20)</f>
        <v>4.7014065980299939E-2</v>
      </c>
      <c r="P12" s="18">
        <f>O12/I12</f>
        <v>6.3140029519607767E-3</v>
      </c>
      <c r="Q12" s="3"/>
      <c r="R12" s="26" t="s">
        <v>12</v>
      </c>
      <c r="S12" s="26"/>
      <c r="T12" s="26"/>
      <c r="U12" s="26"/>
      <c r="V12" s="27"/>
    </row>
    <row r="13" spans="1:22" x14ac:dyDescent="0.3">
      <c r="H13" s="3"/>
      <c r="I13" s="26">
        <f>I12*$E$5/2</f>
        <v>0.99031800000000003</v>
      </c>
      <c r="J13" s="26"/>
      <c r="K13" s="26"/>
      <c r="L13" s="26"/>
      <c r="M13" s="27"/>
      <c r="O13" s="14">
        <f>P13*I13</f>
        <v>6.2528707753798929E-3</v>
      </c>
      <c r="P13" s="19">
        <f>P12</f>
        <v>6.3140029519607767E-3</v>
      </c>
      <c r="Q13" s="3"/>
      <c r="R13" s="26" t="s">
        <v>26</v>
      </c>
      <c r="S13" s="26"/>
      <c r="T13" s="26"/>
      <c r="U13" s="26"/>
      <c r="V13" s="27"/>
    </row>
    <row r="14" spans="1:22" x14ac:dyDescent="0.3">
      <c r="H14" s="3"/>
      <c r="I14" s="26">
        <v>7.09</v>
      </c>
      <c r="J14" s="26"/>
      <c r="K14" s="26"/>
      <c r="L14" s="26"/>
      <c r="M14" s="27"/>
      <c r="O14" s="14">
        <f>$B$9</f>
        <v>0.01</v>
      </c>
      <c r="P14" s="17"/>
      <c r="Q14" s="3"/>
      <c r="R14" s="26" t="s">
        <v>25</v>
      </c>
      <c r="S14" s="26"/>
      <c r="T14" s="26"/>
      <c r="U14" s="26"/>
      <c r="V14" s="27"/>
    </row>
    <row r="15" spans="1:22" ht="24" customHeight="1" x14ac:dyDescent="0.3">
      <c r="H15" s="3"/>
      <c r="I15" s="26">
        <f>$E$6/100/I14</f>
        <v>1.4104372355430184E-2</v>
      </c>
      <c r="J15" s="26"/>
      <c r="K15" s="26"/>
      <c r="L15" s="26"/>
      <c r="M15" s="27"/>
      <c r="O15" s="16">
        <f>I15*P15</f>
        <v>1.4243972974664349E-4</v>
      </c>
      <c r="P15" s="20">
        <f>SQRT(POWER(F6/E6,2)+POWER($B$9/I14,2))</f>
        <v>1.0098976839037023E-2</v>
      </c>
      <c r="Q15" s="3"/>
      <c r="R15" s="26" t="s">
        <v>13</v>
      </c>
      <c r="S15" s="26"/>
      <c r="T15" s="26"/>
      <c r="U15" s="26"/>
      <c r="V15" s="27"/>
    </row>
    <row r="16" spans="1:22" ht="15" thickBot="1" x14ac:dyDescent="0.35">
      <c r="H16" s="5"/>
      <c r="I16" s="30">
        <f>(2/9)*(((I13/1000) * (I13/1000) * ($E$3*1000 - $E$4*1000))/I15)*9.82*J5</f>
        <v>0.96050240437746215</v>
      </c>
      <c r="J16" s="30"/>
      <c r="K16" s="30"/>
      <c r="L16" s="30"/>
      <c r="M16" s="31"/>
      <c r="O16" s="14">
        <f>P16*I16</f>
        <v>2.1700391686184529E-2</v>
      </c>
      <c r="P16" s="17">
        <f>SQRT(POWER(2*O13/I13,2)+POWER(O15/I15,2)+POWER($F$7/$E$7,2)+($F$3*$F$3+$F$4*$F$4)/(POWER(E3-E4,2)))</f>
        <v>2.2592751030383284E-2</v>
      </c>
      <c r="Q16" s="5"/>
      <c r="R16" s="22" t="s">
        <v>14</v>
      </c>
      <c r="S16" s="22"/>
      <c r="T16" s="22"/>
      <c r="U16" s="22"/>
      <c r="V16" s="23"/>
    </row>
    <row r="17" spans="8:22" x14ac:dyDescent="0.3">
      <c r="O17" s="21"/>
    </row>
    <row r="18" spans="8:22" x14ac:dyDescent="0.3">
      <c r="I18" s="1" t="s">
        <v>4</v>
      </c>
      <c r="J18" s="1">
        <f>1/(1+2.4*(I26/1000)/($E$2/100))</f>
        <v>0.94215666520844232</v>
      </c>
    </row>
    <row r="19" spans="8:22" x14ac:dyDescent="0.3">
      <c r="I19" s="15">
        <f>(I24-$I$25)*(I24-$I$25)</f>
        <v>1.1235999999999973E-2</v>
      </c>
      <c r="J19" s="15">
        <f t="shared" ref="J19:M19" si="3">(J24-$I$25)*(J24-$I$25)</f>
        <v>0.1552360000000001</v>
      </c>
      <c r="K19" s="15">
        <f t="shared" si="3"/>
        <v>1.849599999999979E-2</v>
      </c>
      <c r="L19" s="15">
        <f t="shared" si="3"/>
        <v>1.849599999999979E-2</v>
      </c>
      <c r="M19" s="15">
        <f t="shared" si="3"/>
        <v>2.5600000000000048E-4</v>
      </c>
    </row>
    <row r="20" spans="8:22" ht="15" thickBot="1" x14ac:dyDescent="0.35">
      <c r="H20" s="28" t="s">
        <v>6</v>
      </c>
      <c r="I20" s="29"/>
      <c r="J20" s="29"/>
      <c r="K20" s="29"/>
      <c r="L20" s="29"/>
      <c r="M20" s="29"/>
      <c r="Q20" s="37" t="s">
        <v>6</v>
      </c>
      <c r="R20" s="29"/>
      <c r="S20" s="29"/>
      <c r="T20" s="29"/>
      <c r="U20" s="29"/>
      <c r="V20" s="29"/>
    </row>
    <row r="21" spans="8:22" x14ac:dyDescent="0.3">
      <c r="H21" s="7" t="s">
        <v>3</v>
      </c>
      <c r="I21" s="12">
        <v>1</v>
      </c>
      <c r="J21" s="12">
        <v>2</v>
      </c>
      <c r="K21" s="12">
        <v>3</v>
      </c>
      <c r="L21" s="12">
        <v>4</v>
      </c>
      <c r="M21" s="2">
        <v>5</v>
      </c>
      <c r="Q21" s="7" t="s">
        <v>3</v>
      </c>
      <c r="R21" s="12">
        <v>1</v>
      </c>
      <c r="S21" s="12">
        <v>2</v>
      </c>
      <c r="T21" s="12">
        <v>3</v>
      </c>
      <c r="U21" s="12">
        <v>4</v>
      </c>
      <c r="V21" s="2">
        <v>5</v>
      </c>
    </row>
    <row r="22" spans="8:22" x14ac:dyDescent="0.3">
      <c r="H22" s="3"/>
      <c r="I22" s="11">
        <v>7.61</v>
      </c>
      <c r="J22" s="11">
        <v>6.29</v>
      </c>
      <c r="K22" s="11">
        <v>6.85</v>
      </c>
      <c r="L22" s="11">
        <v>6.84</v>
      </c>
      <c r="M22" s="13">
        <v>6.87</v>
      </c>
      <c r="Q22" s="3"/>
      <c r="R22" s="11">
        <v>7.61</v>
      </c>
      <c r="S22" s="11">
        <v>6.29</v>
      </c>
      <c r="T22" s="11">
        <v>6.85</v>
      </c>
      <c r="U22" s="11">
        <v>6.84</v>
      </c>
      <c r="V22" s="13">
        <v>6.87</v>
      </c>
    </row>
    <row r="23" spans="8:22" x14ac:dyDescent="0.3">
      <c r="H23" s="3"/>
      <c r="I23" s="11">
        <v>1.83</v>
      </c>
      <c r="J23" s="11">
        <v>1.01</v>
      </c>
      <c r="K23" s="11">
        <v>1.04</v>
      </c>
      <c r="L23" s="11">
        <v>1.03</v>
      </c>
      <c r="M23" s="13">
        <v>1.18</v>
      </c>
      <c r="Q23" s="3"/>
      <c r="R23" s="11">
        <v>1.83</v>
      </c>
      <c r="S23" s="11">
        <v>1.01</v>
      </c>
      <c r="T23" s="11">
        <v>1.04</v>
      </c>
      <c r="U23" s="11">
        <v>1.03</v>
      </c>
      <c r="V23" s="13">
        <v>1.18</v>
      </c>
    </row>
    <row r="24" spans="8:22" x14ac:dyDescent="0.3">
      <c r="H24" s="3"/>
      <c r="I24" s="11">
        <f>I22-I23</f>
        <v>5.78</v>
      </c>
      <c r="J24" s="11">
        <f t="shared" ref="J24:M24" si="4">J22-J23</f>
        <v>5.28</v>
      </c>
      <c r="K24" s="11">
        <f t="shared" si="4"/>
        <v>5.81</v>
      </c>
      <c r="L24" s="11">
        <f t="shared" si="4"/>
        <v>5.81</v>
      </c>
      <c r="M24" s="13">
        <f t="shared" si="4"/>
        <v>5.69</v>
      </c>
      <c r="O24" s="1" t="s">
        <v>9</v>
      </c>
      <c r="P24" s="1" t="s">
        <v>10</v>
      </c>
      <c r="Q24" s="3"/>
      <c r="R24" s="11">
        <f>R22-R23</f>
        <v>5.78</v>
      </c>
      <c r="S24" s="11">
        <f t="shared" ref="S24:V24" si="5">S22-S23</f>
        <v>5.28</v>
      </c>
      <c r="T24" s="11">
        <f t="shared" si="5"/>
        <v>5.81</v>
      </c>
      <c r="U24" s="11">
        <f t="shared" si="5"/>
        <v>5.81</v>
      </c>
      <c r="V24" s="13">
        <f t="shared" si="5"/>
        <v>5.69</v>
      </c>
    </row>
    <row r="25" spans="8:22" x14ac:dyDescent="0.3">
      <c r="H25" s="3"/>
      <c r="I25" s="26">
        <f>AVERAGE(I24:M24)</f>
        <v>5.6740000000000004</v>
      </c>
      <c r="J25" s="26"/>
      <c r="K25" s="26"/>
      <c r="L25" s="26"/>
      <c r="M25" s="27"/>
      <c r="O25" s="14">
        <f>$A$4*SQRT(SUM(I19:M19)/20)</f>
        <v>0.28057348841257235</v>
      </c>
      <c r="P25" s="18">
        <f>O25/I25</f>
        <v>4.9448975751246446E-2</v>
      </c>
      <c r="Q25" s="3"/>
      <c r="R25" s="26" t="s">
        <v>15</v>
      </c>
      <c r="S25" s="26"/>
      <c r="T25" s="26"/>
      <c r="U25" s="26"/>
      <c r="V25" s="27"/>
    </row>
    <row r="26" spans="8:22" x14ac:dyDescent="0.3">
      <c r="H26" s="3"/>
      <c r="I26" s="26">
        <f>I25*$E$5/2</f>
        <v>0.75464200000000003</v>
      </c>
      <c r="J26" s="26"/>
      <c r="K26" s="26"/>
      <c r="L26" s="26"/>
      <c r="M26" s="27"/>
      <c r="O26" s="14">
        <f>P26*I26</f>
        <v>3.7316273958872125E-2</v>
      </c>
      <c r="P26" s="19">
        <f>P25</f>
        <v>4.9448975751246446E-2</v>
      </c>
      <c r="Q26" s="3"/>
      <c r="R26" s="26" t="s">
        <v>16</v>
      </c>
      <c r="S26" s="26"/>
      <c r="T26" s="26"/>
      <c r="U26" s="26"/>
      <c r="V26" s="27"/>
    </row>
    <row r="27" spans="8:22" x14ac:dyDescent="0.3">
      <c r="H27" s="3"/>
      <c r="I27" s="26">
        <v>10.81</v>
      </c>
      <c r="J27" s="26"/>
      <c r="K27" s="26"/>
      <c r="L27" s="26"/>
      <c r="M27" s="27"/>
      <c r="O27" s="14">
        <f>$B$9</f>
        <v>0.01</v>
      </c>
      <c r="P27" s="17"/>
      <c r="Q27" s="3"/>
      <c r="R27" s="26" t="s">
        <v>17</v>
      </c>
      <c r="S27" s="26"/>
      <c r="T27" s="26"/>
      <c r="U27" s="26"/>
      <c r="V27" s="27"/>
    </row>
    <row r="28" spans="8:22" ht="24" customHeight="1" x14ac:dyDescent="0.3">
      <c r="H28" s="3"/>
      <c r="I28" s="32">
        <f>$E$6/100/I27</f>
        <v>9.2506938020351526E-3</v>
      </c>
      <c r="J28" s="32"/>
      <c r="K28" s="32"/>
      <c r="L28" s="32"/>
      <c r="M28" s="33"/>
      <c r="O28" s="16">
        <f>I28*P28</f>
        <v>9.2901910437334515E-5</v>
      </c>
      <c r="P28" s="20">
        <f>SQRT(POWER($F$6/$E$6,2)+POWER($B$9/I27,2))</f>
        <v>1.0042696518275862E-2</v>
      </c>
      <c r="Q28" s="3"/>
      <c r="R28" s="26" t="s">
        <v>18</v>
      </c>
      <c r="S28" s="26"/>
      <c r="T28" s="26"/>
      <c r="U28" s="26"/>
      <c r="V28" s="27"/>
    </row>
    <row r="29" spans="8:22" ht="15" thickBot="1" x14ac:dyDescent="0.35">
      <c r="H29" s="5"/>
      <c r="I29" s="30">
        <f>(2/9)*(((I26/1000) * (I26/1000) * ($E$3*1000 - $E$4*1000))/I28)*9.82*J18</f>
        <v>0.86573672197927576</v>
      </c>
      <c r="J29" s="30"/>
      <c r="K29" s="30"/>
      <c r="L29" s="30"/>
      <c r="M29" s="31"/>
      <c r="O29" s="14">
        <f>P29*I29</f>
        <v>8.7137323988264265E-2</v>
      </c>
      <c r="P29" s="17">
        <f>SQRT(POWER(2*O26/I26,2)+POWER(O28/I28,2)+POWER($F$7/$E$7,2)+($F$3*$F$3+$F$4*$F$4)/(POWER($E$3-$E$4,2)))</f>
        <v>0.10065106605279264</v>
      </c>
      <c r="Q29" s="5"/>
      <c r="R29" s="22" t="s">
        <v>19</v>
      </c>
      <c r="S29" s="22"/>
      <c r="T29" s="22"/>
      <c r="U29" s="22"/>
      <c r="V29" s="23"/>
    </row>
    <row r="30" spans="8:22" x14ac:dyDescent="0.3">
      <c r="O30" s="10">
        <f>I29-O29</f>
        <v>0.77859939799101152</v>
      </c>
    </row>
    <row r="31" spans="8:22" x14ac:dyDescent="0.3">
      <c r="I31" s="1" t="s">
        <v>4</v>
      </c>
      <c r="J31" s="1">
        <f>1/(1+2.4*(I39/1000)/(E2/100))</f>
        <v>0.96489892647765874</v>
      </c>
    </row>
    <row r="32" spans="8:22" x14ac:dyDescent="0.3">
      <c r="I32" s="15">
        <f>(I37-$I$38)*(I37-$I$38)</f>
        <v>4.0000000000008951E-6</v>
      </c>
      <c r="J32" s="15">
        <f t="shared" ref="J32:M32" si="6">(J37-$I$38)*(J37-$I$38)</f>
        <v>4.840000000000302E-4</v>
      </c>
      <c r="K32" s="15">
        <f t="shared" si="6"/>
        <v>3.239999999999766E-4</v>
      </c>
      <c r="L32" s="15">
        <f t="shared" si="6"/>
        <v>7.8400000000000138E-4</v>
      </c>
      <c r="M32" s="15">
        <f t="shared" si="6"/>
        <v>4.8400000000001063E-4</v>
      </c>
    </row>
    <row r="33" spans="8:22" ht="15" thickBot="1" x14ac:dyDescent="0.35">
      <c r="H33" s="28" t="s">
        <v>7</v>
      </c>
      <c r="I33" s="29"/>
      <c r="J33" s="29"/>
      <c r="K33" s="29"/>
      <c r="L33" s="29"/>
      <c r="M33" s="29"/>
      <c r="Q33" s="37" t="s">
        <v>7</v>
      </c>
      <c r="R33" s="29"/>
      <c r="S33" s="29"/>
      <c r="T33" s="29"/>
      <c r="U33" s="29"/>
      <c r="V33" s="29"/>
    </row>
    <row r="34" spans="8:22" x14ac:dyDescent="0.3">
      <c r="H34" s="7" t="s">
        <v>3</v>
      </c>
      <c r="I34" s="12">
        <v>1</v>
      </c>
      <c r="J34" s="12">
        <v>2</v>
      </c>
      <c r="K34" s="12">
        <v>3</v>
      </c>
      <c r="L34" s="12">
        <v>4</v>
      </c>
      <c r="M34" s="2">
        <v>5</v>
      </c>
      <c r="Q34" s="7" t="s">
        <v>3</v>
      </c>
      <c r="R34" s="12">
        <v>1</v>
      </c>
      <c r="S34" s="12">
        <v>2</v>
      </c>
      <c r="T34" s="12">
        <v>3</v>
      </c>
      <c r="U34" s="12">
        <v>4</v>
      </c>
      <c r="V34" s="2">
        <v>5</v>
      </c>
    </row>
    <row r="35" spans="8:22" x14ac:dyDescent="0.3">
      <c r="H35" s="3"/>
      <c r="I35" s="11">
        <v>5.61</v>
      </c>
      <c r="J35" s="11">
        <v>5.34</v>
      </c>
      <c r="K35" s="11">
        <v>5.38</v>
      </c>
      <c r="L35" s="11">
        <v>5.4</v>
      </c>
      <c r="M35" s="13">
        <v>5.49</v>
      </c>
      <c r="Q35" s="3"/>
      <c r="R35" s="11">
        <v>5.61</v>
      </c>
      <c r="S35" s="11">
        <v>5.34</v>
      </c>
      <c r="T35" s="11">
        <v>5.38</v>
      </c>
      <c r="U35" s="11">
        <v>5.4</v>
      </c>
      <c r="V35" s="13">
        <v>5.49</v>
      </c>
    </row>
    <row r="36" spans="8:22" x14ac:dyDescent="0.3">
      <c r="H36" s="3"/>
      <c r="I36" s="11">
        <v>2.25</v>
      </c>
      <c r="J36" s="11">
        <v>2</v>
      </c>
      <c r="K36" s="11">
        <v>2</v>
      </c>
      <c r="L36" s="11">
        <v>2.0099999999999998</v>
      </c>
      <c r="M36" s="13">
        <v>2.15</v>
      </c>
      <c r="Q36" s="3"/>
      <c r="R36" s="11">
        <v>2.25</v>
      </c>
      <c r="S36" s="11">
        <v>2</v>
      </c>
      <c r="T36" s="11">
        <v>2</v>
      </c>
      <c r="U36" s="11">
        <v>2.0099999999999998</v>
      </c>
      <c r="V36" s="13">
        <v>2.15</v>
      </c>
    </row>
    <row r="37" spans="8:22" x14ac:dyDescent="0.3">
      <c r="H37" s="3"/>
      <c r="I37" s="11">
        <f>I35-I36</f>
        <v>3.3600000000000003</v>
      </c>
      <c r="J37" s="11">
        <f t="shared" ref="J37:M37" si="7">J35-J36</f>
        <v>3.34</v>
      </c>
      <c r="K37" s="11">
        <f t="shared" si="7"/>
        <v>3.38</v>
      </c>
      <c r="L37" s="11">
        <f t="shared" si="7"/>
        <v>3.3900000000000006</v>
      </c>
      <c r="M37" s="13">
        <f t="shared" si="7"/>
        <v>3.3400000000000003</v>
      </c>
      <c r="O37" s="1" t="s">
        <v>9</v>
      </c>
      <c r="P37" s="1" t="s">
        <v>10</v>
      </c>
      <c r="Q37" s="3"/>
      <c r="R37" s="11">
        <f>R35-R36</f>
        <v>3.3600000000000003</v>
      </c>
      <c r="S37" s="11">
        <f t="shared" ref="S37:V37" si="8">S35-S36</f>
        <v>3.34</v>
      </c>
      <c r="T37" s="11">
        <f t="shared" si="8"/>
        <v>3.38</v>
      </c>
      <c r="U37" s="11">
        <f t="shared" si="8"/>
        <v>3.3900000000000006</v>
      </c>
      <c r="V37" s="13">
        <f t="shared" si="8"/>
        <v>3.3400000000000003</v>
      </c>
    </row>
    <row r="38" spans="8:22" x14ac:dyDescent="0.3">
      <c r="H38" s="3"/>
      <c r="I38" s="34">
        <f>AVERAGE(I37:M37)</f>
        <v>3.3620000000000005</v>
      </c>
      <c r="J38" s="35"/>
      <c r="K38" s="35"/>
      <c r="L38" s="35"/>
      <c r="M38" s="36"/>
      <c r="O38" s="14">
        <f>$A$4*SQRT(SUM(I32:M32)/20)</f>
        <v>2.8350548495576014E-2</v>
      </c>
      <c r="P38" s="18">
        <f>O38/I38</f>
        <v>8.4326438118905445E-3</v>
      </c>
      <c r="Q38" s="3"/>
      <c r="R38" s="26" t="s">
        <v>20</v>
      </c>
      <c r="S38" s="26"/>
      <c r="T38" s="26"/>
      <c r="U38" s="26"/>
      <c r="V38" s="27"/>
    </row>
    <row r="39" spans="8:22" x14ac:dyDescent="0.3">
      <c r="H39" s="3"/>
      <c r="I39" s="34">
        <f>I38*$E$5/2</f>
        <v>0.4471460000000001</v>
      </c>
      <c r="J39" s="35"/>
      <c r="K39" s="35"/>
      <c r="L39" s="35"/>
      <c r="M39" s="36"/>
      <c r="O39" s="14">
        <f>P39*I39</f>
        <v>3.7706229499116103E-3</v>
      </c>
      <c r="P39" s="19">
        <f>P38</f>
        <v>8.4326438118905445E-3</v>
      </c>
      <c r="Q39" s="3"/>
      <c r="R39" s="26" t="s">
        <v>21</v>
      </c>
      <c r="S39" s="26"/>
      <c r="T39" s="26"/>
      <c r="U39" s="26"/>
      <c r="V39" s="27"/>
    </row>
    <row r="40" spans="8:22" x14ac:dyDescent="0.3">
      <c r="H40" s="3"/>
      <c r="I40" s="34">
        <v>28.6</v>
      </c>
      <c r="J40" s="35"/>
      <c r="K40" s="35"/>
      <c r="L40" s="35"/>
      <c r="M40" s="36"/>
      <c r="O40" s="14">
        <f>$B$9</f>
        <v>0.01</v>
      </c>
      <c r="P40" s="17"/>
      <c r="Q40" s="3"/>
      <c r="R40" s="26" t="s">
        <v>22</v>
      </c>
      <c r="S40" s="26"/>
      <c r="T40" s="26"/>
      <c r="U40" s="26"/>
      <c r="V40" s="27"/>
    </row>
    <row r="41" spans="8:22" ht="25.2" customHeight="1" x14ac:dyDescent="0.3">
      <c r="H41" s="3"/>
      <c r="I41" s="34">
        <f>$E$6/100/I40</f>
        <v>3.4965034965034965E-3</v>
      </c>
      <c r="J41" s="35"/>
      <c r="K41" s="35"/>
      <c r="L41" s="35"/>
      <c r="M41" s="36"/>
      <c r="O41" s="10">
        <f>I41*P41</f>
        <v>3.4986401752429583E-5</v>
      </c>
      <c r="P41" s="20">
        <f>SQRT(POWER($F$6/$E$6,2)+POWER($B$9/I40,2))</f>
        <v>1.000611090119486E-2</v>
      </c>
      <c r="Q41" s="3"/>
      <c r="R41" s="26" t="s">
        <v>24</v>
      </c>
      <c r="S41" s="26"/>
      <c r="T41" s="26"/>
      <c r="U41" s="26"/>
      <c r="V41" s="27"/>
    </row>
    <row r="42" spans="8:22" ht="15" thickBot="1" x14ac:dyDescent="0.35">
      <c r="H42" s="5"/>
      <c r="I42" s="30">
        <f>(2/9)*(((I39/1000) * (I39/1000) * ($E$3*1000 - $E$4*1000))/I41)*9.82*J31</f>
        <v>0.82357211239834882</v>
      </c>
      <c r="J42" s="30"/>
      <c r="K42" s="30"/>
      <c r="L42" s="30"/>
      <c r="M42" s="31"/>
      <c r="O42" s="14">
        <f>P42*I42</f>
        <v>2.0729437920567646E-2</v>
      </c>
      <c r="P42" s="17">
        <f>SQRT(POWER(2*O39/I39,2)+POWER(O41/I41,2)+POWER($F$7/$E$7,2)+($F$3*$F$3+$F$4*$F$4)/(POWER($E$3-$E$4,2)))</f>
        <v>2.5170155240202143E-2</v>
      </c>
      <c r="Q42" s="5"/>
      <c r="R42" s="22" t="s">
        <v>23</v>
      </c>
      <c r="S42" s="22"/>
      <c r="T42" s="22"/>
      <c r="U42" s="22"/>
      <c r="V42" s="23"/>
    </row>
  </sheetData>
  <mergeCells count="37">
    <mergeCell ref="Q20:V20"/>
    <mergeCell ref="R25:V25"/>
    <mergeCell ref="R26:V26"/>
    <mergeCell ref="R27:V27"/>
    <mergeCell ref="R28:V28"/>
    <mergeCell ref="R29:V29"/>
    <mergeCell ref="Q33:V33"/>
    <mergeCell ref="R38:V38"/>
    <mergeCell ref="R39:V39"/>
    <mergeCell ref="R40:V40"/>
    <mergeCell ref="R41:V41"/>
    <mergeCell ref="R42:V42"/>
    <mergeCell ref="I39:M39"/>
    <mergeCell ref="I40:M40"/>
    <mergeCell ref="I41:M41"/>
    <mergeCell ref="I42:M42"/>
    <mergeCell ref="I27:M27"/>
    <mergeCell ref="I28:M28"/>
    <mergeCell ref="I29:M29"/>
    <mergeCell ref="H33:M33"/>
    <mergeCell ref="I38:M38"/>
    <mergeCell ref="H20:M20"/>
    <mergeCell ref="I25:M25"/>
    <mergeCell ref="I26:M26"/>
    <mergeCell ref="I16:M16"/>
    <mergeCell ref="H7:M7"/>
    <mergeCell ref="R16:V16"/>
    <mergeCell ref="B1:C1"/>
    <mergeCell ref="I12:M12"/>
    <mergeCell ref="I13:M13"/>
    <mergeCell ref="I14:M14"/>
    <mergeCell ref="I15:M15"/>
    <mergeCell ref="Q7:V7"/>
    <mergeCell ref="R12:V12"/>
    <mergeCell ref="R13:V13"/>
    <mergeCell ref="R14:V14"/>
    <mergeCell ref="R15:V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Богданов</dc:creator>
  <cp:lastModifiedBy>Dmitry Khaydapov</cp:lastModifiedBy>
  <dcterms:created xsi:type="dcterms:W3CDTF">2015-06-05T18:19:34Z</dcterms:created>
  <dcterms:modified xsi:type="dcterms:W3CDTF">2020-12-19T23:52:22Z</dcterms:modified>
</cp:coreProperties>
</file>