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днс\Downloads\универ\физика\"/>
    </mc:Choice>
  </mc:AlternateContent>
  <xr:revisionPtr revIDLastSave="0" documentId="13_ncr:1_{4EA9FC4A-88DD-4672-9F3F-02E2A30B5A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2" i="1"/>
  <c r="Q5" i="1" a="1"/>
  <c r="Q5" i="1" s="1"/>
  <c r="A21" i="1" s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6" i="1"/>
  <c r="U22" i="1"/>
  <c r="U30" i="1" s="1"/>
  <c r="U2" i="1"/>
  <c r="U5" i="1" s="1"/>
  <c r="T13" i="1" l="1"/>
  <c r="T12" i="1"/>
  <c r="T11" i="1"/>
  <c r="T18" i="1"/>
  <c r="T9" i="1"/>
  <c r="T16" i="1"/>
  <c r="T8" i="1"/>
  <c r="U4" i="1"/>
  <c r="T19" i="1"/>
  <c r="T10" i="1"/>
  <c r="T17" i="1"/>
  <c r="T15" i="1"/>
  <c r="T7" i="1"/>
  <c r="T14" i="1"/>
  <c r="T6" i="1"/>
  <c r="T5" i="1"/>
  <c r="T4" i="1"/>
  <c r="U34" i="1"/>
  <c r="U6" i="1"/>
  <c r="U12" i="1"/>
  <c r="U11" i="1"/>
  <c r="U19" i="1"/>
  <c r="U10" i="1"/>
  <c r="U18" i="1"/>
  <c r="U9" i="1"/>
  <c r="U17" i="1"/>
  <c r="U8" i="1"/>
  <c r="U16" i="1"/>
  <c r="U7" i="1"/>
  <c r="U15" i="1"/>
  <c r="U14" i="1"/>
  <c r="D8" i="1"/>
  <c r="E8" i="1" s="1"/>
  <c r="D5" i="1"/>
  <c r="E5" i="1" s="1"/>
  <c r="D15" i="1"/>
  <c r="E15" i="1" s="1"/>
  <c r="D7" i="1"/>
  <c r="E7" i="1" s="1"/>
  <c r="D12" i="1"/>
  <c r="E12" i="1" s="1"/>
  <c r="D4" i="1"/>
  <c r="E4" i="1" s="1"/>
  <c r="D11" i="1"/>
  <c r="E11" i="1" s="1"/>
  <c r="D3" i="1"/>
  <c r="E3" i="1" s="1"/>
  <c r="D10" i="1"/>
  <c r="E10" i="1" s="1"/>
  <c r="D2" i="1"/>
  <c r="E2" i="1" s="1"/>
  <c r="D9" i="1"/>
  <c r="E9" i="1" s="1"/>
  <c r="D16" i="1"/>
  <c r="E16" i="1" s="1"/>
  <c r="D14" i="1"/>
  <c r="E14" i="1" s="1"/>
  <c r="D6" i="1"/>
  <c r="E6" i="1" s="1"/>
  <c r="D13" i="1"/>
  <c r="E13" i="1" s="1"/>
  <c r="W19" i="1"/>
  <c r="U26" i="1"/>
  <c r="U33" i="1"/>
  <c r="U32" i="1"/>
  <c r="B21" i="1"/>
  <c r="U31" i="1"/>
  <c r="U38" i="1"/>
  <c r="U37" i="1"/>
  <c r="U29" i="1"/>
  <c r="U36" i="1"/>
  <c r="U28" i="1"/>
  <c r="U13" i="1"/>
  <c r="U35" i="1"/>
  <c r="U27" i="1"/>
  <c r="U25" i="1"/>
  <c r="W14" i="1" s="1"/>
  <c r="U24" i="1"/>
  <c r="U39" i="1"/>
  <c r="W25" i="1" l="1"/>
  <c r="W13" i="1"/>
  <c r="W17" i="1"/>
  <c r="W26" i="1"/>
  <c r="W23" i="1"/>
  <c r="W15" i="1"/>
  <c r="W18" i="1"/>
  <c r="W27" i="1"/>
  <c r="W16" i="1"/>
  <c r="W20" i="1"/>
  <c r="W24" i="1"/>
  <c r="W28" i="1"/>
  <c r="W22" i="1"/>
  <c r="W21" i="1"/>
  <c r="V4" i="1"/>
  <c r="A23" i="1" s="1"/>
  <c r="F7" i="1"/>
  <c r="F14" i="1"/>
  <c r="F6" i="1"/>
  <c r="F11" i="1"/>
  <c r="F3" i="1"/>
  <c r="F10" i="1"/>
  <c r="F2" i="1"/>
  <c r="F9" i="1"/>
  <c r="F8" i="1"/>
  <c r="F16" i="1"/>
  <c r="F15" i="1"/>
  <c r="F13" i="1"/>
  <c r="F5" i="1"/>
  <c r="F12" i="1"/>
  <c r="F4" i="1"/>
  <c r="B2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<sst xmlns="http://schemas.openxmlformats.org/spreadsheetml/2006/main" count="16" uniqueCount="16">
  <si>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U, В</t>
  </si>
  <si>
    <t>I, мА</t>
  </si>
  <si>
    <t>Pr, мВт</t>
  </si>
  <si>
    <t>Ps, мВт</t>
  </si>
  <si>
    <t>P, мВт</t>
  </si>
  <si>
    <t>ƞ</t>
  </si>
  <si>
    <t>МНК</t>
  </si>
  <si>
    <t>a</t>
  </si>
  <si>
    <t>b</t>
  </si>
  <si>
    <t>di</t>
  </si>
  <si>
    <t>D</t>
  </si>
  <si>
    <t>(x-xср)</t>
  </si>
  <si>
    <t>ε</t>
  </si>
  <si>
    <t>∆r</t>
  </si>
  <si>
    <t>∆ε</t>
  </si>
  <si>
    <t>r, 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</si>
</sst>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/>
    <xf numFmtId="2" fontId="0" fillId="0" borderId="0" xfId="0" applyNumberFormat="1" applyBorder="1"/>
    <xf numFmtId="2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4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Лист1!$B$2:$B$16</c:f>
              <c:numCache>
                <c:formatCode>General</c:formatCode>
                <c:ptCount val="15"/>
                <c:pt idx="0">
                  <c:v>5.05</c:v>
                </c:pt>
                <c:pt idx="1">
                  <c:v>5.2</c:v>
                </c:pt>
                <c:pt idx="2">
                  <c:v>5.47</c:v>
                </c:pt>
                <c:pt idx="3">
                  <c:v>5.76</c:v>
                </c:pt>
                <c:pt idx="4">
                  <c:v>6.12</c:v>
                </c:pt>
                <c:pt idx="5">
                  <c:v>6.47</c:v>
                </c:pt>
                <c:pt idx="6">
                  <c:v>6.96</c:v>
                </c:pt>
                <c:pt idx="7">
                  <c:v>7.42</c:v>
                </c:pt>
                <c:pt idx="8">
                  <c:v>8.15</c:v>
                </c:pt>
                <c:pt idx="9">
                  <c:v>9.32</c:v>
                </c:pt>
                <c:pt idx="10">
                  <c:v>10.119999999999999</c:v>
                </c:pt>
                <c:pt idx="11">
                  <c:v>10.91</c:v>
                </c:pt>
                <c:pt idx="12">
                  <c:v>11.87</c:v>
                </c:pt>
                <c:pt idx="13">
                  <c:v>13.38</c:v>
                </c:pt>
                <c:pt idx="14">
                  <c:v>16.07</c:v>
                </c:pt>
              </c:numCache>
            </c:numRef>
          </c:cat>
          <c:val>
            <c:numRef>
              <c:f>Лист1!$C$2:$C$16</c:f>
              <c:numCache>
                <c:formatCode>0.00</c:formatCode>
                <c:ptCount val="15"/>
                <c:pt idx="0">
                  <c:v>38.127499999999998</c:v>
                </c:pt>
                <c:pt idx="1">
                  <c:v>38.792000000000002</c:v>
                </c:pt>
                <c:pt idx="2">
                  <c:v>39.821599999999997</c:v>
                </c:pt>
                <c:pt idx="3">
                  <c:v>40.665599999999998</c:v>
                </c:pt>
                <c:pt idx="4">
                  <c:v>41.738400000000006</c:v>
                </c:pt>
                <c:pt idx="5">
                  <c:v>42.507899999999999</c:v>
                </c:pt>
                <c:pt idx="6">
                  <c:v>43.639199999999995</c:v>
                </c:pt>
                <c:pt idx="7">
                  <c:v>43.926400000000001</c:v>
                </c:pt>
                <c:pt idx="8">
                  <c:v>41.076000000000001</c:v>
                </c:pt>
                <c:pt idx="9">
                  <c:v>43.338000000000008</c:v>
                </c:pt>
                <c:pt idx="10">
                  <c:v>42.402799999999999</c:v>
                </c:pt>
                <c:pt idx="11">
                  <c:v>39.0578</c:v>
                </c:pt>
                <c:pt idx="12">
                  <c:v>34.897799999999997</c:v>
                </c:pt>
                <c:pt idx="13">
                  <c:v>24.753000000000004</c:v>
                </c:pt>
                <c:pt idx="14">
                  <c:v>1.6070000000000002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D-4AA4-9D6A-F30D1FF86DA3}"/>
            </c:ext>
          </c:extLst>
        </c:ser>
        <c:ser>
          <c:idx val="1"/>
          <c:order val="1"/>
          <c:tx>
            <c:v>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Лист1!$B$2:$B$16</c:f>
              <c:numCache>
                <c:formatCode>General</c:formatCode>
                <c:ptCount val="15"/>
                <c:pt idx="0">
                  <c:v>5.05</c:v>
                </c:pt>
                <c:pt idx="1">
                  <c:v>5.2</c:v>
                </c:pt>
                <c:pt idx="2">
                  <c:v>5.47</c:v>
                </c:pt>
                <c:pt idx="3">
                  <c:v>5.76</c:v>
                </c:pt>
                <c:pt idx="4">
                  <c:v>6.12</c:v>
                </c:pt>
                <c:pt idx="5">
                  <c:v>6.47</c:v>
                </c:pt>
                <c:pt idx="6">
                  <c:v>6.96</c:v>
                </c:pt>
                <c:pt idx="7">
                  <c:v>7.42</c:v>
                </c:pt>
                <c:pt idx="8">
                  <c:v>8.15</c:v>
                </c:pt>
                <c:pt idx="9">
                  <c:v>9.32</c:v>
                </c:pt>
                <c:pt idx="10">
                  <c:v>10.119999999999999</c:v>
                </c:pt>
                <c:pt idx="11">
                  <c:v>10.91</c:v>
                </c:pt>
                <c:pt idx="12">
                  <c:v>11.87</c:v>
                </c:pt>
                <c:pt idx="13">
                  <c:v>13.38</c:v>
                </c:pt>
                <c:pt idx="14">
                  <c:v>16.07</c:v>
                </c:pt>
              </c:numCache>
            </c:numRef>
          </c:cat>
          <c:val>
            <c:numRef>
              <c:f>Лист1!$D$2:$D$16</c:f>
              <c:numCache>
                <c:formatCode>0.00</c:formatCode>
                <c:ptCount val="15"/>
                <c:pt idx="0">
                  <c:v>17.252141668827477</c:v>
                </c:pt>
                <c:pt idx="1">
                  <c:v>18.292242357615727</c:v>
                </c:pt>
                <c:pt idx="2">
                  <c:v>20.24113736531007</c:v>
                </c:pt>
                <c:pt idx="3">
                  <c:v>22.444256658433115</c:v>
                </c:pt>
                <c:pt idx="4">
                  <c:v>25.337461618309259</c:v>
                </c:pt>
                <c:pt idx="5">
                  <c:v>28.318407104582693</c:v>
                </c:pt>
                <c:pt idx="6">
                  <c:v>32.770173350246964</c:v>
                </c:pt>
                <c:pt idx="7">
                  <c:v>37.245007845334108</c:v>
                </c:pt>
                <c:pt idx="8">
                  <c:v>44.934040976284415</c:v>
                </c:pt>
                <c:pt idx="9">
                  <c:v>58.761393216130188</c:v>
                </c:pt>
                <c:pt idx="10">
                  <c:v>69.282138524770701</c:v>
                </c:pt>
                <c:pt idx="11">
                  <c:v>80.521111411483744</c:v>
                </c:pt>
                <c:pt idx="12">
                  <c:v>95.315097715856027</c:v>
                </c:pt>
                <c:pt idx="13">
                  <c:v>121.10790357717237</c:v>
                </c:pt>
                <c:pt idx="14">
                  <c:v>174.69964121369222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CD-4AA4-9D6A-F30D1FF86DA3}"/>
            </c:ext>
          </c:extLst>
        </c:ser>
        <c:ser>
          <c:idx val="2"/>
          <c:order val="2"/>
          <c:tx>
            <c:v>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Лист1!$B$2:$B$16</c:f>
              <c:numCache>
                <c:formatCode>General</c:formatCode>
                <c:ptCount val="15"/>
                <c:pt idx="0">
                  <c:v>5.05</c:v>
                </c:pt>
                <c:pt idx="1">
                  <c:v>5.2</c:v>
                </c:pt>
                <c:pt idx="2">
                  <c:v>5.47</c:v>
                </c:pt>
                <c:pt idx="3">
                  <c:v>5.76</c:v>
                </c:pt>
                <c:pt idx="4">
                  <c:v>6.12</c:v>
                </c:pt>
                <c:pt idx="5">
                  <c:v>6.47</c:v>
                </c:pt>
                <c:pt idx="6">
                  <c:v>6.96</c:v>
                </c:pt>
                <c:pt idx="7">
                  <c:v>7.42</c:v>
                </c:pt>
                <c:pt idx="8">
                  <c:v>8.15</c:v>
                </c:pt>
                <c:pt idx="9">
                  <c:v>9.32</c:v>
                </c:pt>
                <c:pt idx="10">
                  <c:v>10.119999999999999</c:v>
                </c:pt>
                <c:pt idx="11">
                  <c:v>10.91</c:v>
                </c:pt>
                <c:pt idx="12">
                  <c:v>11.87</c:v>
                </c:pt>
                <c:pt idx="13">
                  <c:v>13.38</c:v>
                </c:pt>
                <c:pt idx="14">
                  <c:v>16.07</c:v>
                </c:pt>
              </c:numCache>
            </c:numRef>
          </c:cat>
          <c:val>
            <c:numRef>
              <c:f>Лист1!$E$2:$E$16</c:f>
              <c:numCache>
                <c:formatCode>0.00</c:formatCode>
                <c:ptCount val="15"/>
                <c:pt idx="0">
                  <c:v>55.379641668827475</c:v>
                </c:pt>
                <c:pt idx="1">
                  <c:v>57.084242357615729</c:v>
                </c:pt>
                <c:pt idx="2">
                  <c:v>60.06273736531007</c:v>
                </c:pt>
                <c:pt idx="3">
                  <c:v>63.109856658433117</c:v>
                </c:pt>
                <c:pt idx="4">
                  <c:v>67.075861618309261</c:v>
                </c:pt>
                <c:pt idx="5">
                  <c:v>70.826307104582696</c:v>
                </c:pt>
                <c:pt idx="6">
                  <c:v>76.409373350246966</c:v>
                </c:pt>
                <c:pt idx="7">
                  <c:v>81.171407845334102</c:v>
                </c:pt>
                <c:pt idx="8">
                  <c:v>86.010040976284415</c:v>
                </c:pt>
                <c:pt idx="9">
                  <c:v>102.0993932161302</c:v>
                </c:pt>
                <c:pt idx="10">
                  <c:v>111.6849385247707</c:v>
                </c:pt>
                <c:pt idx="11">
                  <c:v>119.57891141148374</c:v>
                </c:pt>
                <c:pt idx="12">
                  <c:v>130.21289771585603</c:v>
                </c:pt>
                <c:pt idx="13">
                  <c:v>145.86090357717237</c:v>
                </c:pt>
                <c:pt idx="14">
                  <c:v>176.30664121369222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CD-4AA4-9D6A-F30D1FF86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192048"/>
        <c:axId val="516195656"/>
      </c:lineChart>
      <c:catAx>
        <c:axId val="51619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195656"/>
        <c:crosses val="autoZero"/>
        <c:auto val="1"/>
        <c:lblAlgn val="ctr"/>
        <c:lblOffset val="100"/>
        <c:noMultiLvlLbl val="0"/>
      </c:catAx>
      <c:valAx>
        <c:axId val="51619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19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U(I)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Лист1!$B$2:$B$16</c:f>
              <c:numCache>
                <c:formatCode>General</c:formatCode>
                <c:ptCount val="15"/>
                <c:pt idx="0">
                  <c:v>5.05</c:v>
                </c:pt>
                <c:pt idx="1">
                  <c:v>5.2</c:v>
                </c:pt>
                <c:pt idx="2">
                  <c:v>5.47</c:v>
                </c:pt>
                <c:pt idx="3">
                  <c:v>5.76</c:v>
                </c:pt>
                <c:pt idx="4">
                  <c:v>6.12</c:v>
                </c:pt>
                <c:pt idx="5">
                  <c:v>6.47</c:v>
                </c:pt>
                <c:pt idx="6">
                  <c:v>6.96</c:v>
                </c:pt>
                <c:pt idx="7">
                  <c:v>7.42</c:v>
                </c:pt>
                <c:pt idx="8">
                  <c:v>8.15</c:v>
                </c:pt>
                <c:pt idx="9">
                  <c:v>9.32</c:v>
                </c:pt>
                <c:pt idx="10">
                  <c:v>10.119999999999999</c:v>
                </c:pt>
                <c:pt idx="11">
                  <c:v>10.91</c:v>
                </c:pt>
                <c:pt idx="12">
                  <c:v>11.87</c:v>
                </c:pt>
                <c:pt idx="13">
                  <c:v>13.38</c:v>
                </c:pt>
                <c:pt idx="14">
                  <c:v>16.07</c:v>
                </c:pt>
              </c:numCache>
            </c:numRef>
          </c:cat>
          <c:val>
            <c:numRef>
              <c:f>Лист1!$A$2:$A$16</c:f>
              <c:numCache>
                <c:formatCode>General</c:formatCode>
                <c:ptCount val="15"/>
                <c:pt idx="0">
                  <c:v>7.55</c:v>
                </c:pt>
                <c:pt idx="1">
                  <c:v>7.46</c:v>
                </c:pt>
                <c:pt idx="2">
                  <c:v>7.28</c:v>
                </c:pt>
                <c:pt idx="3">
                  <c:v>7.06</c:v>
                </c:pt>
                <c:pt idx="4">
                  <c:v>6.82</c:v>
                </c:pt>
                <c:pt idx="5">
                  <c:v>6.57</c:v>
                </c:pt>
                <c:pt idx="6">
                  <c:v>6.27</c:v>
                </c:pt>
                <c:pt idx="7">
                  <c:v>5.92</c:v>
                </c:pt>
                <c:pt idx="8">
                  <c:v>5.04</c:v>
                </c:pt>
                <c:pt idx="9">
                  <c:v>4.6500000000000004</c:v>
                </c:pt>
                <c:pt idx="10">
                  <c:v>4.1900000000000004</c:v>
                </c:pt>
                <c:pt idx="11">
                  <c:v>3.58</c:v>
                </c:pt>
                <c:pt idx="12">
                  <c:v>2.94</c:v>
                </c:pt>
                <c:pt idx="13">
                  <c:v>1.85</c:v>
                </c:pt>
                <c:pt idx="1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8-403A-8287-36C1F3582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506800"/>
        <c:axId val="523507128"/>
      </c:lineChart>
      <c:catAx>
        <c:axId val="52350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3507128"/>
        <c:crosses val="autoZero"/>
        <c:auto val="1"/>
        <c:lblAlgn val="ctr"/>
        <c:lblOffset val="100"/>
        <c:noMultiLvlLbl val="0"/>
      </c:catAx>
      <c:valAx>
        <c:axId val="52350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350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ƞ(I)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Лист1!$Y$1:$Y$17</c:f>
              <c:numCache>
                <c:formatCode>General</c:formatCode>
                <c:ptCount val="17"/>
                <c:pt idx="0">
                  <c:v>0</c:v>
                </c:pt>
                <c:pt idx="1">
                  <c:v>5.05</c:v>
                </c:pt>
                <c:pt idx="2">
                  <c:v>5.2</c:v>
                </c:pt>
                <c:pt idx="3">
                  <c:v>5.47</c:v>
                </c:pt>
                <c:pt idx="4">
                  <c:v>5.76</c:v>
                </c:pt>
                <c:pt idx="5">
                  <c:v>6.12</c:v>
                </c:pt>
                <c:pt idx="6">
                  <c:v>6.47</c:v>
                </c:pt>
                <c:pt idx="7">
                  <c:v>6.96</c:v>
                </c:pt>
                <c:pt idx="8">
                  <c:v>7.42</c:v>
                </c:pt>
                <c:pt idx="9">
                  <c:v>8.15</c:v>
                </c:pt>
                <c:pt idx="10">
                  <c:v>9.32</c:v>
                </c:pt>
                <c:pt idx="11">
                  <c:v>10.119999999999999</c:v>
                </c:pt>
                <c:pt idx="12">
                  <c:v>10.91</c:v>
                </c:pt>
                <c:pt idx="13">
                  <c:v>11.87</c:v>
                </c:pt>
                <c:pt idx="14">
                  <c:v>13.38</c:v>
                </c:pt>
                <c:pt idx="15">
                  <c:v>16.07</c:v>
                </c:pt>
                <c:pt idx="16">
                  <c:v>16.22</c:v>
                </c:pt>
              </c:numCache>
            </c:numRef>
          </c:xVal>
          <c:yVal>
            <c:numRef>
              <c:f>Лист1!$Z$1:$Z$17</c:f>
              <c:numCache>
                <c:formatCode>0.0000</c:formatCode>
                <c:ptCount val="17"/>
                <c:pt idx="0" formatCode="General">
                  <c:v>0.98809999999999998</c:v>
                </c:pt>
                <c:pt idx="1">
                  <c:v>0.68847502170570207</c:v>
                </c:pt>
                <c:pt idx="2">
                  <c:v>0.67955706159643336</c:v>
                </c:pt>
                <c:pt idx="3">
                  <c:v>0.6630000853574054</c:v>
                </c:pt>
                <c:pt idx="4">
                  <c:v>0.64436210368996327</c:v>
                </c:pt>
                <c:pt idx="5">
                  <c:v>0.62225663588951863</c:v>
                </c:pt>
                <c:pt idx="6">
                  <c:v>0.60017106267071774</c:v>
                </c:pt>
                <c:pt idx="7">
                  <c:v>0.57112364735626964</c:v>
                </c:pt>
                <c:pt idx="8">
                  <c:v>0.54115606918754433</c:v>
                </c:pt>
                <c:pt idx="9">
                  <c:v>0.47757214778360474</c:v>
                </c:pt>
                <c:pt idx="10">
                  <c:v>0.42446873223094966</c:v>
                </c:pt>
                <c:pt idx="11">
                  <c:v>0.37966444321044635</c:v>
                </c:pt>
                <c:pt idx="12">
                  <c:v>0.32662782708899196</c:v>
                </c:pt>
                <c:pt idx="13">
                  <c:v>0.26800570920518335</c:v>
                </c:pt>
                <c:pt idx="14">
                  <c:v>0.16970277430719219</c:v>
                </c:pt>
                <c:pt idx="15">
                  <c:v>9.114801285631878E-3</c:v>
                </c:pt>
                <c:pt idx="1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5-4094-B24B-52D9E9C8A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074112"/>
        <c:axId val="566073456"/>
      </c:scatterChart>
      <c:valAx>
        <c:axId val="5660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073456"/>
        <c:crosses val="autoZero"/>
        <c:crossBetween val="midCat"/>
      </c:valAx>
      <c:valAx>
        <c:axId val="56607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0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133068</xdr:colOff>
      <xdr:row>24</xdr:row>
      <xdr:rowOff>90818</xdr:rowOff>
    </xdr:from>
    <xdr:to>
      <xdr:col>7</xdr:col>
      <xdr:colOff>425796</xdr:colOff>
      <xdr:row>39</xdr:row>
      <xdr:rowOff>117979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20AF306-1C4F-4EC3-86E7-AA0004295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390525</xdr:colOff>
      <xdr:row>15</xdr:row>
      <xdr:rowOff>166688</xdr:rowOff>
    </xdr:from>
    <xdr:to>
      <xdr:col>16</xdr:col>
      <xdr:colOff>85725</xdr:colOff>
      <xdr:row>31</xdr:row>
      <xdr:rowOff>4763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03D1505-B1BA-4AE8-A89A-CB4786AFA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</xdr:colOff>
      <xdr:row>0</xdr:row>
      <xdr:rowOff>109538</xdr:rowOff>
    </xdr:from>
    <xdr:to>
      <xdr:col>14</xdr:col>
      <xdr:colOff>342900</xdr:colOff>
      <xdr:row>14</xdr:row>
      <xdr:rowOff>185738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A5CC118-FDAF-4499-9F5E-89127F1E6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topLeftCell="F2" zoomScale="180" zoomScaleNormal="180" workbookViewId="0">
      <selection activeCell="Q12" sqref="Q12"/>
    </sheetView>
  </sheetViews>
  <sheetFormatPr defaultRowHeight="14.4" x14ac:dyDescent="0.3"/>
  <cols>
    <col min="22" max="22" width="12" bestFit="1" customWidth="1"/>
  </cols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Y1">
        <v>0</v>
      </c>
      <c r="Z1">
        <v>0.98809999999999998</v>
      </c>
    </row>
    <row r="2" spans="1:26" ht="15" thickBot="1" x14ac:dyDescent="0.35">
      <c r="A2" s="13">
        <v>7.55</v>
      </c>
      <c r="B2" s="13">
        <v>5.05</v>
      </c>
      <c r="C2" s="12">
        <f>A2*B2</f>
        <v>38.127499999999998</v>
      </c>
      <c r="D2" s="12">
        <f>B2*B2*$A$21</f>
        <v>17.252141668827477</v>
      </c>
      <c r="E2" s="12">
        <f>C2+D2</f>
        <v>55.379641668827475</v>
      </c>
      <c r="F2" s="16">
        <f>C2/E2</f>
        <v>0.68847502170570207</v>
      </c>
      <c r="U2">
        <f>AVERAGE(B2:B17)</f>
        <v>8.5513333333333339</v>
      </c>
      <c r="Y2" s="13">
        <v>5.05</v>
      </c>
      <c r="Z2" s="3">
        <f>F2</f>
        <v>0.68847502170570207</v>
      </c>
    </row>
    <row r="3" spans="1:26" ht="15" thickBot="1" x14ac:dyDescent="0.35">
      <c r="A3" s="14">
        <v>7.46</v>
      </c>
      <c r="B3" s="14">
        <v>5.2</v>
      </c>
      <c r="C3" s="12">
        <f>A3*B3</f>
        <v>38.792000000000002</v>
      </c>
      <c r="D3" s="12">
        <f>B3*B3*$A$21</f>
        <v>18.292242357615727</v>
      </c>
      <c r="E3" s="12">
        <f>C3+D3</f>
        <v>57.084242357615729</v>
      </c>
      <c r="F3" s="16">
        <f>C3/E3</f>
        <v>0.67955706159643336</v>
      </c>
      <c r="Q3" s="15" t="s">
        <v>6</v>
      </c>
      <c r="R3" s="15"/>
      <c r="T3" t="s">
        <v>9</v>
      </c>
      <c r="U3" t="s">
        <v>11</v>
      </c>
      <c r="V3" t="s">
        <v>10</v>
      </c>
      <c r="Y3" s="14">
        <v>5.2</v>
      </c>
      <c r="Z3" s="3">
        <f t="shared" ref="Z3:Z16" si="0">F3</f>
        <v>0.67955706159643336</v>
      </c>
    </row>
    <row r="4" spans="1:26" ht="15" thickBot="1" x14ac:dyDescent="0.35">
      <c r="A4" s="14">
        <v>7.28</v>
      </c>
      <c r="B4" s="14">
        <v>5.47</v>
      </c>
      <c r="C4" s="12">
        <f>A4*B4</f>
        <v>39.821599999999997</v>
      </c>
      <c r="D4" s="12">
        <f>B4*B4*$A$21</f>
        <v>20.24113736531007</v>
      </c>
      <c r="E4" s="12">
        <f>C4+D4</f>
        <v>60.06273736531007</v>
      </c>
      <c r="F4" s="16">
        <f>C4/E4</f>
        <v>0.6630000853574054</v>
      </c>
      <c r="Q4" s="9" t="s">
        <v>7</v>
      </c>
      <c r="R4" s="9" t="s">
        <v>8</v>
      </c>
      <c r="T4">
        <f>A2-$R$5-$Q$5*B2</f>
        <v>2.9389130616425785E-2</v>
      </c>
      <c r="U4">
        <f>(B2-$U$2)</f>
        <v>-3.5013333333333341</v>
      </c>
      <c r="V4">
        <f>SUMSQ(U4:U19)</f>
        <v>227.59367511111117</v>
      </c>
      <c r="W4" s="3"/>
      <c r="X4" s="3"/>
      <c r="Y4" s="14">
        <v>5.47</v>
      </c>
      <c r="Z4" s="3">
        <f t="shared" si="0"/>
        <v>0.6630000853574054</v>
      </c>
    </row>
    <row r="5" spans="1:26" ht="15" thickBot="1" x14ac:dyDescent="0.35">
      <c r="A5" s="14">
        <v>7.06</v>
      </c>
      <c r="B5" s="14">
        <v>5.76</v>
      </c>
      <c r="C5" s="12">
        <f>A5*B5</f>
        <v>40.665599999999998</v>
      </c>
      <c r="D5" s="12">
        <f>B5*B5*$A$21</f>
        <v>22.444256658433115</v>
      </c>
      <c r="E5" s="12">
        <f>C5+D5</f>
        <v>63.109856658433117</v>
      </c>
      <c r="F5" s="16">
        <f>C5/E5</f>
        <v>0.64436210368996327</v>
      </c>
      <c r="Q5" s="11" cm="1">
        <f t="array" ref="Q5:R5">LINEST(A2:A16,B2:B16)</f>
        <v>-0.67648825287040404</v>
      </c>
      <c r="R5" s="11">
        <v>10.936876546379114</v>
      </c>
      <c r="T5">
        <f t="shared" ref="T5:T19" si="1">A3-$R$5-$Q$5*B3</f>
        <v>4.0862368546986882E-2</v>
      </c>
      <c r="U5">
        <f t="shared" ref="U5:U19" si="2">(B3-$U$2)</f>
        <v>-3.3513333333333337</v>
      </c>
      <c r="Y5" s="14">
        <v>5.76</v>
      </c>
      <c r="Z5" s="3">
        <f t="shared" si="0"/>
        <v>0.64436210368996327</v>
      </c>
    </row>
    <row r="6" spans="1:26" ht="15" thickBot="1" x14ac:dyDescent="0.35">
      <c r="A6" s="14">
        <v>6.82</v>
      </c>
      <c r="B6" s="14">
        <v>6.12</v>
      </c>
      <c r="C6" s="12">
        <f>A6*B6</f>
        <v>41.738400000000006</v>
      </c>
      <c r="D6" s="12">
        <f>B6*B6*$A$21</f>
        <v>25.337461618309259</v>
      </c>
      <c r="E6" s="12">
        <f>C6+D6</f>
        <v>67.075861618309261</v>
      </c>
      <c r="F6" s="16">
        <f>C6/E6</f>
        <v>0.62225663588951863</v>
      </c>
      <c r="Q6" s="8"/>
      <c r="R6" s="9"/>
      <c r="T6">
        <f t="shared" si="1"/>
        <v>4.3514196821996087E-2</v>
      </c>
      <c r="U6">
        <f t="shared" si="2"/>
        <v>-3.0813333333333341</v>
      </c>
      <c r="Y6" s="14">
        <v>6.12</v>
      </c>
      <c r="Z6" s="3">
        <f t="shared" si="0"/>
        <v>0.62225663588951863</v>
      </c>
    </row>
    <row r="7" spans="1:26" ht="15" thickBot="1" x14ac:dyDescent="0.35">
      <c r="A7" s="14">
        <v>6.57</v>
      </c>
      <c r="B7" s="14">
        <v>6.47</v>
      </c>
      <c r="C7" s="12">
        <f>A7*B7</f>
        <v>42.507899999999999</v>
      </c>
      <c r="D7" s="12">
        <f>B7*B7*$A$21</f>
        <v>28.318407104582693</v>
      </c>
      <c r="E7" s="12">
        <f>C7+D7</f>
        <v>70.826307104582696</v>
      </c>
      <c r="F7" s="16">
        <f>C7/E7</f>
        <v>0.60017106267071774</v>
      </c>
      <c r="Q7" s="10"/>
      <c r="R7" s="10"/>
      <c r="T7">
        <f t="shared" si="1"/>
        <v>1.9695790154412585E-2</v>
      </c>
      <c r="U7">
        <f t="shared" si="2"/>
        <v>-2.7913333333333341</v>
      </c>
      <c r="Y7" s="14">
        <v>6.47</v>
      </c>
      <c r="Z7" s="3">
        <f t="shared" si="0"/>
        <v>0.60017106267071774</v>
      </c>
    </row>
    <row r="8" spans="1:26" ht="15" thickBot="1" x14ac:dyDescent="0.35">
      <c r="A8" s="14">
        <v>6.27</v>
      </c>
      <c r="B8" s="14">
        <v>6.96</v>
      </c>
      <c r="C8" s="12">
        <f>A8*B8</f>
        <v>43.639199999999995</v>
      </c>
      <c r="D8" s="12">
        <f>B8*B8*$A$21</f>
        <v>32.770173350246964</v>
      </c>
      <c r="E8" s="12">
        <f>C8+D8</f>
        <v>76.409373350246966</v>
      </c>
      <c r="F8" s="16">
        <f>C8/E8</f>
        <v>0.57112364735626964</v>
      </c>
      <c r="T8">
        <f t="shared" si="1"/>
        <v>2.3231561187758487E-2</v>
      </c>
      <c r="U8">
        <f t="shared" si="2"/>
        <v>-2.4313333333333338</v>
      </c>
      <c r="Y8" s="14">
        <v>6.96</v>
      </c>
      <c r="Z8" s="3">
        <f t="shared" si="0"/>
        <v>0.57112364735626964</v>
      </c>
    </row>
    <row r="9" spans="1:26" ht="15" thickBot="1" x14ac:dyDescent="0.35">
      <c r="A9" s="14">
        <v>5.92</v>
      </c>
      <c r="B9" s="14">
        <v>7.42</v>
      </c>
      <c r="C9" s="12">
        <f>A9*B9</f>
        <v>43.926400000000001</v>
      </c>
      <c r="D9" s="12">
        <f>B9*B9*$A$21</f>
        <v>37.245007845334108</v>
      </c>
      <c r="E9" s="12">
        <f>C9+D9</f>
        <v>81.171407845334102</v>
      </c>
      <c r="F9" s="16">
        <f>C9/E9</f>
        <v>0.54115606918754433</v>
      </c>
      <c r="T9">
        <f t="shared" si="1"/>
        <v>1.0002449692399829E-2</v>
      </c>
      <c r="U9">
        <f t="shared" si="2"/>
        <v>-2.0813333333333341</v>
      </c>
      <c r="Y9" s="14">
        <v>7.42</v>
      </c>
      <c r="Z9" s="3">
        <f t="shared" si="0"/>
        <v>0.54115606918754433</v>
      </c>
    </row>
    <row r="10" spans="1:26" ht="15" thickBot="1" x14ac:dyDescent="0.35">
      <c r="A10" s="14">
        <v>5.04</v>
      </c>
      <c r="B10" s="14">
        <v>8.15</v>
      </c>
      <c r="C10" s="12">
        <f>A10*B10</f>
        <v>41.076000000000001</v>
      </c>
      <c r="D10" s="12">
        <f>B10*B10*$A$21</f>
        <v>44.934040976284415</v>
      </c>
      <c r="E10" s="12">
        <f>C10+D10</f>
        <v>86.010040976284415</v>
      </c>
      <c r="F10" s="16">
        <f>C10/E10</f>
        <v>0.47757214778360474</v>
      </c>
      <c r="T10">
        <f t="shared" si="1"/>
        <v>4.1481693598897529E-2</v>
      </c>
      <c r="U10">
        <f t="shared" si="2"/>
        <v>-1.5913333333333339</v>
      </c>
      <c r="Y10" s="14">
        <v>8.15</v>
      </c>
      <c r="Z10" s="3">
        <f t="shared" si="0"/>
        <v>0.47757214778360474</v>
      </c>
    </row>
    <row r="11" spans="1:26" ht="15" thickBot="1" x14ac:dyDescent="0.35">
      <c r="A11" s="14">
        <v>4.6500000000000004</v>
      </c>
      <c r="B11" s="14">
        <v>9.32</v>
      </c>
      <c r="C11" s="12">
        <f>A11*B11</f>
        <v>43.338000000000008</v>
      </c>
      <c r="D11" s="12">
        <f>B11*B11*$A$21</f>
        <v>58.761393216130188</v>
      </c>
      <c r="E11" s="12">
        <f>C11+D11</f>
        <v>102.0993932161302</v>
      </c>
      <c r="F11" s="16">
        <f>C11/E11</f>
        <v>0.42446873223094966</v>
      </c>
      <c r="T11">
        <f t="shared" si="1"/>
        <v>2.6662899192837486E-3</v>
      </c>
      <c r="U11">
        <f t="shared" si="2"/>
        <v>-1.131333333333334</v>
      </c>
      <c r="Y11" s="14">
        <v>9.32</v>
      </c>
      <c r="Z11" s="3">
        <f t="shared" si="0"/>
        <v>0.42446873223094966</v>
      </c>
    </row>
    <row r="12" spans="1:26" ht="15" thickBot="1" x14ac:dyDescent="0.35">
      <c r="A12" s="14">
        <v>4.1900000000000004</v>
      </c>
      <c r="B12" s="14">
        <v>10.119999999999999</v>
      </c>
      <c r="C12" s="12">
        <f>A12*B12</f>
        <v>42.402799999999999</v>
      </c>
      <c r="D12" s="12">
        <f>B12*B12*$A$21</f>
        <v>69.282138524770701</v>
      </c>
      <c r="E12" s="12">
        <f>C12+D12</f>
        <v>111.6849385247707</v>
      </c>
      <c r="F12" s="16">
        <f>C12/E12</f>
        <v>0.37966444321044635</v>
      </c>
      <c r="T12">
        <f t="shared" si="1"/>
        <v>-0.38349728548532092</v>
      </c>
      <c r="U12">
        <f t="shared" si="2"/>
        <v>-0.40133333333333354</v>
      </c>
      <c r="Y12" s="14">
        <v>10.119999999999999</v>
      </c>
      <c r="Z12" s="3">
        <f t="shared" si="0"/>
        <v>0.37966444321044635</v>
      </c>
    </row>
    <row r="13" spans="1:26" ht="15" thickBot="1" x14ac:dyDescent="0.35">
      <c r="A13" s="14">
        <v>3.58</v>
      </c>
      <c r="B13" s="14">
        <v>10.91</v>
      </c>
      <c r="C13" s="12">
        <f>A13*B13</f>
        <v>39.0578</v>
      </c>
      <c r="D13" s="12">
        <f>B13*B13*$A$21</f>
        <v>80.521111411483744</v>
      </c>
      <c r="E13" s="12">
        <f>C13+D13</f>
        <v>119.57891141148374</v>
      </c>
      <c r="F13" s="16">
        <f>C13/E13</f>
        <v>0.32662782708899196</v>
      </c>
      <c r="T13">
        <f t="shared" si="1"/>
        <v>1.7993970373051837E-2</v>
      </c>
      <c r="U13">
        <f t="shared" si="2"/>
        <v>0.76866666666666639</v>
      </c>
      <c r="W13">
        <f>U4*U24</f>
        <v>-8.3961973333333368</v>
      </c>
      <c r="Y13" s="14">
        <v>10.91</v>
      </c>
      <c r="Z13" s="3">
        <f t="shared" si="0"/>
        <v>0.32662782708899196</v>
      </c>
    </row>
    <row r="14" spans="1:26" ht="15" thickBot="1" x14ac:dyDescent="0.35">
      <c r="A14" s="14">
        <v>2.94</v>
      </c>
      <c r="B14" s="14">
        <v>11.87</v>
      </c>
      <c r="C14" s="12">
        <f>A14*B14</f>
        <v>34.897799999999997</v>
      </c>
      <c r="D14" s="12">
        <f>B14*B14*$A$21</f>
        <v>95.315097715856027</v>
      </c>
      <c r="E14" s="12">
        <f>C14+D14</f>
        <v>130.21289771585603</v>
      </c>
      <c r="F14" s="16">
        <f>C14/E14</f>
        <v>0.26800570920518335</v>
      </c>
      <c r="T14">
        <f t="shared" si="1"/>
        <v>9.9184572669374305E-2</v>
      </c>
      <c r="U14">
        <f t="shared" si="2"/>
        <v>1.5686666666666653</v>
      </c>
      <c r="W14">
        <f t="shared" ref="W14:W28" si="3">U5*U25</f>
        <v>-7.7348773333333369</v>
      </c>
      <c r="Y14" s="14">
        <v>11.87</v>
      </c>
      <c r="Z14" s="3">
        <f t="shared" si="0"/>
        <v>0.26800570920518335</v>
      </c>
    </row>
    <row r="15" spans="1:26" ht="15" thickBot="1" x14ac:dyDescent="0.35">
      <c r="A15" s="14">
        <v>1.85</v>
      </c>
      <c r="B15" s="14">
        <v>13.38</v>
      </c>
      <c r="C15" s="12">
        <f>A15*B15</f>
        <v>24.753000000000004</v>
      </c>
      <c r="D15" s="12">
        <f>B15*B15*$A$21</f>
        <v>121.10790357717237</v>
      </c>
      <c r="E15" s="12">
        <f>C15+D15</f>
        <v>145.86090357717237</v>
      </c>
      <c r="F15" s="16">
        <f>C15/E15</f>
        <v>0.16970277430719219</v>
      </c>
      <c r="T15">
        <f t="shared" si="1"/>
        <v>2.3610292436994307E-2</v>
      </c>
      <c r="U15">
        <f t="shared" si="2"/>
        <v>2.3586666666666662</v>
      </c>
      <c r="W15">
        <f t="shared" si="3"/>
        <v>-6.5570773333333383</v>
      </c>
      <c r="Y15" s="14">
        <v>13.38</v>
      </c>
      <c r="Z15" s="3">
        <f t="shared" si="0"/>
        <v>0.16970277430719219</v>
      </c>
    </row>
    <row r="16" spans="1:26" ht="15" thickBot="1" x14ac:dyDescent="0.35">
      <c r="A16" s="14">
        <v>0.1</v>
      </c>
      <c r="B16" s="14">
        <v>16.07</v>
      </c>
      <c r="C16" s="12">
        <f>A16*B16</f>
        <v>1.6070000000000002</v>
      </c>
      <c r="D16" s="12">
        <f>B16*B16*$A$21</f>
        <v>174.69964121369222</v>
      </c>
      <c r="E16" s="12">
        <f>C16+D16</f>
        <v>176.30664121369222</v>
      </c>
      <c r="F16" s="16">
        <f>C16/E16</f>
        <v>9.114801285631878E-3</v>
      </c>
      <c r="T16">
        <f t="shared" si="1"/>
        <v>3.3039015192580123E-2</v>
      </c>
      <c r="U16">
        <f t="shared" si="2"/>
        <v>3.3186666666666653</v>
      </c>
      <c r="W16">
        <f t="shared" si="3"/>
        <v>-5.3258640000000028</v>
      </c>
      <c r="Y16" s="14">
        <v>16.07</v>
      </c>
      <c r="Z16" s="3">
        <f t="shared" si="0"/>
        <v>9.114801285631878E-3</v>
      </c>
    </row>
    <row r="17" spans="1:26" x14ac:dyDescent="0.3">
      <c r="A17" s="1"/>
      <c r="B17" s="1"/>
      <c r="C17" s="12"/>
      <c r="D17" s="1"/>
      <c r="E17" s="1"/>
      <c r="F17" s="1"/>
      <c r="T17">
        <f t="shared" si="1"/>
        <v>-3.5463722973107181E-2</v>
      </c>
      <c r="U17">
        <f t="shared" si="2"/>
        <v>4.8286666666666669</v>
      </c>
      <c r="W17">
        <f t="shared" si="3"/>
        <v>-4.0554640000000033</v>
      </c>
      <c r="Y17" s="17">
        <v>16.22</v>
      </c>
      <c r="Z17">
        <v>0</v>
      </c>
    </row>
    <row r="18" spans="1:26" x14ac:dyDescent="0.3">
      <c r="T18">
        <f t="shared" si="1"/>
        <v>3.4289677248278139E-2</v>
      </c>
      <c r="U18">
        <f t="shared" si="2"/>
        <v>7.5186666666666664</v>
      </c>
      <c r="W18">
        <f t="shared" si="3"/>
        <v>-2.9513306666666699</v>
      </c>
    </row>
    <row r="19" spans="1:26" x14ac:dyDescent="0.3">
      <c r="T19">
        <f t="shared" si="1"/>
        <v>-10.936876546379114</v>
      </c>
      <c r="U19">
        <f t="shared" si="2"/>
        <v>-8.5513333333333339</v>
      </c>
      <c r="W19">
        <f t="shared" si="3"/>
        <v>-1.7791106666666678</v>
      </c>
    </row>
    <row r="20" spans="1:26" x14ac:dyDescent="0.3">
      <c r="A20" s="4" t="s">
        <v>15</v>
      </c>
      <c r="B20" s="6" t="s">
        <v>12</v>
      </c>
      <c r="W20">
        <f t="shared" si="3"/>
        <v>-0.8688640000000013</v>
      </c>
    </row>
    <row r="21" spans="1:26" x14ac:dyDescent="0.3">
      <c r="A21" s="5">
        <f>ABS(Q5)</f>
        <v>0.67648825287040404</v>
      </c>
      <c r="B21" s="5">
        <f>R5</f>
        <v>10.936876546379114</v>
      </c>
      <c r="W21">
        <f t="shared" si="3"/>
        <v>4.4949333333333043E-2</v>
      </c>
    </row>
    <row r="22" spans="1:26" x14ac:dyDescent="0.3">
      <c r="A22" s="4" t="s">
        <v>13</v>
      </c>
      <c r="B22" s="4" t="s">
        <v>14</v>
      </c>
      <c r="U22">
        <f>AVERAGE(A2:A17)</f>
        <v>5.1519999999999992</v>
      </c>
      <c r="W22">
        <f t="shared" si="3"/>
        <v>-0.3858706666666657</v>
      </c>
    </row>
    <row r="23" spans="1:26" x14ac:dyDescent="0.3">
      <c r="A23" s="7">
        <f>SQRT(SUMSQ(T4:T19)/15/V4)</f>
        <v>0.18731530163528692</v>
      </c>
      <c r="B23" s="7">
        <f>2*SQRT((1/16 + U2*U2/V4)*SUMSQ(T4:T19)/14)</f>
        <v>3.6242327916555444</v>
      </c>
      <c r="W23">
        <f t="shared" si="3"/>
        <v>-1.5090573333333301</v>
      </c>
    </row>
    <row r="24" spans="1:26" x14ac:dyDescent="0.3">
      <c r="U24">
        <f>A2-$U$22</f>
        <v>2.3980000000000006</v>
      </c>
      <c r="W24">
        <f t="shared" si="3"/>
        <v>-3.7078239999999973</v>
      </c>
    </row>
    <row r="25" spans="1:26" x14ac:dyDescent="0.3">
      <c r="U25">
        <f t="shared" ref="U25:U39" si="4">A3-$U$22</f>
        <v>2.3080000000000007</v>
      </c>
      <c r="W25">
        <f t="shared" si="3"/>
        <v>-7.3408906666666613</v>
      </c>
    </row>
    <row r="26" spans="1:26" x14ac:dyDescent="0.3">
      <c r="U26">
        <f t="shared" si="4"/>
        <v>2.128000000000001</v>
      </c>
      <c r="W26">
        <f t="shared" si="3"/>
        <v>-15.944257333333329</v>
      </c>
    </row>
    <row r="27" spans="1:26" x14ac:dyDescent="0.3">
      <c r="U27">
        <f t="shared" si="4"/>
        <v>1.9080000000000004</v>
      </c>
      <c r="W27">
        <f t="shared" si="3"/>
        <v>-37.984303999999995</v>
      </c>
    </row>
    <row r="28" spans="1:26" x14ac:dyDescent="0.3">
      <c r="U28">
        <f t="shared" si="4"/>
        <v>1.668000000000001</v>
      </c>
      <c r="W28">
        <f t="shared" si="3"/>
        <v>44.056469333333332</v>
      </c>
    </row>
    <row r="29" spans="1:26" x14ac:dyDescent="0.3">
      <c r="U29">
        <f t="shared" si="4"/>
        <v>1.418000000000001</v>
      </c>
    </row>
    <row r="30" spans="1:26" x14ac:dyDescent="0.3">
      <c r="U30">
        <f t="shared" si="4"/>
        <v>1.1180000000000003</v>
      </c>
    </row>
    <row r="31" spans="1:26" x14ac:dyDescent="0.3">
      <c r="U31">
        <f t="shared" si="4"/>
        <v>0.76800000000000068</v>
      </c>
    </row>
    <row r="32" spans="1:26" x14ac:dyDescent="0.3">
      <c r="U32">
        <f t="shared" si="4"/>
        <v>-0.11199999999999921</v>
      </c>
    </row>
    <row r="33" spans="21:21" x14ac:dyDescent="0.3">
      <c r="U33">
        <f t="shared" si="4"/>
        <v>-0.50199999999999889</v>
      </c>
    </row>
    <row r="34" spans="21:21" x14ac:dyDescent="0.3">
      <c r="U34">
        <f t="shared" si="4"/>
        <v>-0.96199999999999886</v>
      </c>
    </row>
    <row r="35" spans="21:21" x14ac:dyDescent="0.3">
      <c r="U35">
        <f t="shared" si="4"/>
        <v>-1.5719999999999992</v>
      </c>
    </row>
    <row r="36" spans="21:21" x14ac:dyDescent="0.3">
      <c r="U36">
        <f t="shared" si="4"/>
        <v>-2.2119999999999993</v>
      </c>
    </row>
    <row r="37" spans="21:21" x14ac:dyDescent="0.3">
      <c r="U37">
        <f t="shared" si="4"/>
        <v>-3.3019999999999992</v>
      </c>
    </row>
    <row r="38" spans="21:21" x14ac:dyDescent="0.3">
      <c r="U38">
        <f t="shared" si="4"/>
        <v>-5.0519999999999996</v>
      </c>
    </row>
    <row r="39" spans="21:21" x14ac:dyDescent="0.3">
      <c r="U39">
        <f t="shared" si="4"/>
        <v>-5.1519999999999992</v>
      </c>
    </row>
  </sheetData>
  <sortState xmlns:xlrd2="http://schemas.microsoft.com/office/spreadsheetml/2017/richdata2" ref="A2:F16">
    <sortCondition descending="1" ref="A1:A16"/>
  </sortState>
  <mergeCells count="1">
    <mergeCell ref="Q3:R3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oreushka</cp:lastModifiedBy>
  <dcterms:created xsi:type="dcterms:W3CDTF">2015-06-05T18:19:34Z</dcterms:created>
  <dcterms:modified xsi:type="dcterms:W3CDTF">2021-06-11T12:38:00Z</dcterms:modified>
</cp:coreProperties>
</file>