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<sst xmlns="http://schemas.openxmlformats.org/spreadsheetml/2006/main" count="53" uniqueCount="25">
  <si>
    <t xml:space="preserve">Pc/computadora</t>
  </si>
  <si>
    <t xml:space="preserve">build-mplayer</t>
  </si>
  <si>
    <t xml:space="preserve">build-php</t>
  </si>
  <si>
    <t xml:space="preserve">compress-gzip</t>
  </si>
  <si>
    <t xml:space="preserve">dcraw</t>
  </si>
  <si>
    <t xml:space="preserve">encode-flac</t>
  </si>
  <si>
    <t xml:space="preserve">gnupg</t>
  </si>
  <si>
    <t xml:space="preserve">mafft</t>
  </si>
  <si>
    <t xml:space="preserve">mrbayes</t>
  </si>
  <si>
    <t xml:space="preserve">Media Armónica</t>
  </si>
  <si>
    <t xml:space="preserve">A</t>
  </si>
  <si>
    <t xml:space="preserve">B</t>
  </si>
  <si>
    <t xml:space="preserve">C</t>
  </si>
  <si>
    <t xml:space="preserve">D</t>
  </si>
  <si>
    <t xml:space="preserve">Pc/Tareas</t>
  </si>
  <si>
    <t xml:space="preserve">redis(LPOP)</t>
  </si>
  <si>
    <t xml:space="preserve">redis(SADD)</t>
  </si>
  <si>
    <t xml:space="preserve">redis(LPUSH)</t>
  </si>
  <si>
    <t xml:space="preserve">redis(GET)</t>
  </si>
  <si>
    <t xml:space="preserve">redis(SET)</t>
  </si>
  <si>
    <t xml:space="preserve">Media Aritmética</t>
  </si>
  <si>
    <t xml:space="preserve">Normalización tomando como base A</t>
  </si>
  <si>
    <t xml:space="preserve">Media Geométrica</t>
  </si>
  <si>
    <t xml:space="preserve">El tiempo de ejecución de la computadora A es x veces mayor que D</t>
  </si>
  <si>
    <t xml:space="preserve">El rendimiento de la computadora A es x veces mayor que 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</si>
</sst>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9AE"/>
        <bgColor rgb="FFFFFFCC"/>
      </patternFill>
    </fill>
    <fill>
      <patternFill patternType="solid">
        <fgColor rgb="FFE0EFD4"/>
        <bgColor rgb="FFFFFFCC"/>
      </patternFill>
    </fill>
    <fill>
      <patternFill patternType="solid">
        <fgColor rgb="FFC7A0CB"/>
        <bgColor rgb="FFC0C0C0"/>
      </patternFill>
    </fill>
    <fill>
      <patternFill patternType="solid">
        <fgColor rgb="FFF9A870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9AE"/>
      <rgbColor rgb="FF99CCFF"/>
      <rgbColor rgb="FFFF99CC"/>
      <rgbColor rgb="FFC7A0CB"/>
      <rgbColor rgb="FFF9A87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29" activeCellId="0" sqref="F29"/>
    </sheetView>
  </sheetViews>
  <sheetFormatPr defaultRowHeight="15.75" zeroHeight="false" outlineLevelRow="0" outlineLevelCol="0"/>
  <cols>
    <col collapsed="false" customWidth="true" hidden="false" outlineLevel="0" max="1023" min="1" style="0" width="14.43"/>
    <col collapsed="false" customWidth="false" hidden="false" outlineLevel="0" max="1025" min="1024" style="0" width="11.52"/>
  </cols>
  <sheetData>
    <row r="2" customFormat="false" ht="15.7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</row>
    <row r="3" customFormat="false" ht="15.75" hidden="false" customHeight="true" outlineLevel="0" collapsed="false">
      <c r="A3" s="1" t="s">
        <v>10</v>
      </c>
      <c r="B3" s="1" t="n">
        <v>422.32</v>
      </c>
      <c r="C3" s="1" t="n">
        <v>831.64</v>
      </c>
      <c r="D3" s="1" t="n">
        <v>96.77</v>
      </c>
      <c r="E3" s="1" t="n">
        <v>201.06</v>
      </c>
      <c r="F3" s="1" t="n">
        <v>44.19</v>
      </c>
      <c r="G3" s="1" t="n">
        <v>37.29</v>
      </c>
      <c r="H3" s="1" t="n">
        <v>27.64</v>
      </c>
      <c r="I3" s="1" t="n">
        <v>2548.7</v>
      </c>
      <c r="J3" s="2" t="n">
        <f aca="false">HARMEAN(B3:I3)</f>
        <v>76.2660601835012</v>
      </c>
    </row>
    <row r="4" customFormat="false" ht="15.75" hidden="false" customHeight="true" outlineLevel="0" collapsed="false">
      <c r="A4" s="1" t="s">
        <v>11</v>
      </c>
      <c r="B4" s="3" t="n">
        <v>5.84</v>
      </c>
      <c r="C4" s="1" t="n">
        <v>547.82</v>
      </c>
      <c r="D4" s="1" t="n">
        <v>78.23</v>
      </c>
      <c r="E4" s="1" t="n">
        <v>160.81</v>
      </c>
      <c r="F4" s="1" t="n">
        <v>50.04</v>
      </c>
      <c r="G4" s="1" t="n">
        <v>41.71</v>
      </c>
      <c r="H4" s="1" t="n">
        <v>24.6</v>
      </c>
      <c r="I4" s="1" t="n">
        <v>1886.59</v>
      </c>
      <c r="J4" s="2" t="n">
        <f aca="false">HARMEAN(B4:I4)</f>
        <v>28.8601147990991</v>
      </c>
    </row>
    <row r="5" customFormat="false" ht="15.75" hidden="false" customHeight="true" outlineLevel="0" collapsed="false">
      <c r="A5" s="1" t="s">
        <v>12</v>
      </c>
      <c r="B5" s="1" t="n">
        <v>3.49</v>
      </c>
      <c r="C5" s="1" t="n">
        <v>295</v>
      </c>
      <c r="D5" s="1" t="n">
        <v>59.49</v>
      </c>
      <c r="E5" s="1" t="n">
        <v>67.86</v>
      </c>
      <c r="F5" s="1" t="n">
        <v>19.93</v>
      </c>
      <c r="G5" s="1" t="n">
        <v>18.99</v>
      </c>
      <c r="H5" s="1" t="n">
        <v>11.21</v>
      </c>
      <c r="I5" s="1" t="n">
        <v>762.99</v>
      </c>
      <c r="J5" s="2" t="n">
        <f aca="false">HARMEAN(B5:I5)</f>
        <v>15.539407020401</v>
      </c>
    </row>
    <row r="6" customFormat="false" ht="15.75" hidden="false" customHeight="true" outlineLevel="0" collapsed="false">
      <c r="A6" s="1" t="s">
        <v>13</v>
      </c>
      <c r="B6" s="1" t="n">
        <v>2.84</v>
      </c>
      <c r="C6" s="1" t="n">
        <v>217.87</v>
      </c>
      <c r="D6" s="1" t="n">
        <v>47.53</v>
      </c>
      <c r="E6" s="1" t="n">
        <v>53.56</v>
      </c>
      <c r="F6" s="1" t="n">
        <v>13.49</v>
      </c>
      <c r="G6" s="1" t="n">
        <v>14.26</v>
      </c>
      <c r="H6" s="1" t="n">
        <v>8.73</v>
      </c>
      <c r="I6" s="1" t="n">
        <v>625.15</v>
      </c>
      <c r="J6" s="2" t="n">
        <f aca="false">HARMEAN(B6:I6)</f>
        <v>12.1799911458345</v>
      </c>
    </row>
    <row r="8" customFormat="false" ht="15.75" hidden="false" customHeight="true" outlineLevel="0" collapsed="false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4" t="s">
        <v>20</v>
      </c>
    </row>
    <row r="9" customFormat="false" ht="15.75" hidden="false" customHeight="true" outlineLevel="0" collapsed="false">
      <c r="A9" s="1" t="s">
        <v>10</v>
      </c>
      <c r="B9" s="1" t="n">
        <v>553354</v>
      </c>
      <c r="C9" s="1" t="n">
        <v>429677</v>
      </c>
      <c r="D9" s="1" t="n">
        <v>307946</v>
      </c>
      <c r="E9" s="1" t="n">
        <v>500548</v>
      </c>
      <c r="F9" s="1" t="n">
        <v>362198</v>
      </c>
      <c r="G9" s="4" t="n">
        <f aca="false">AVERAGE(B9:F9)</f>
        <v>430744.6</v>
      </c>
    </row>
    <row r="10" customFormat="false" ht="15.75" hidden="false" customHeight="true" outlineLevel="0" collapsed="false">
      <c r="A10" s="1" t="s">
        <v>11</v>
      </c>
      <c r="B10" s="1" t="n">
        <v>988937.98</v>
      </c>
      <c r="C10" s="1" t="n">
        <v>734887.83</v>
      </c>
      <c r="D10" s="1" t="n">
        <v>489798.29</v>
      </c>
      <c r="E10" s="1" t="n">
        <v>936797.44</v>
      </c>
      <c r="F10" s="1" t="n">
        <v>644343.29</v>
      </c>
      <c r="G10" s="4" t="n">
        <f aca="false">AVERAGE(B10:F10)</f>
        <v>758952.966</v>
      </c>
    </row>
    <row r="11" customFormat="false" ht="15.75" hidden="false" customHeight="true" outlineLevel="0" collapsed="false">
      <c r="A11" s="1" t="s">
        <v>12</v>
      </c>
      <c r="B11" s="1" t="n">
        <v>1211505.83</v>
      </c>
      <c r="C11" s="1" t="n">
        <v>1027960.93</v>
      </c>
      <c r="D11" s="1" t="n">
        <v>870849.42</v>
      </c>
      <c r="E11" s="1" t="n">
        <v>1361435</v>
      </c>
      <c r="F11" s="1" t="n">
        <v>951458</v>
      </c>
      <c r="G11" s="4" t="n">
        <f aca="false">AVERAGE(B11:F11)</f>
        <v>1084641.836</v>
      </c>
    </row>
    <row r="12" customFormat="false" ht="15.75" hidden="false" customHeight="true" outlineLevel="0" collapsed="false">
      <c r="A12" s="1" t="s">
        <v>13</v>
      </c>
      <c r="B12" s="1" t="n">
        <v>2115109.73</v>
      </c>
      <c r="C12" s="1" t="n">
        <v>1710230.42</v>
      </c>
      <c r="D12" s="1" t="n">
        <v>1342941.46</v>
      </c>
      <c r="E12" s="1" t="n">
        <v>2133463</v>
      </c>
      <c r="F12" s="1" t="n">
        <v>1492232</v>
      </c>
      <c r="G12" s="4" t="n">
        <f aca="false">AVERAGE(B12:F12)</f>
        <v>1758795.322</v>
      </c>
    </row>
    <row r="14" customFormat="false" ht="15.75" hidden="false" customHeight="false" outlineLevel="0" collapsed="false">
      <c r="A14" s="0" t="s">
        <v>21</v>
      </c>
    </row>
    <row r="15" customFormat="false" ht="12.8" hidden="false" customHeight="false" outlineLevel="0" collapsed="false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5" t="s">
        <v>22</v>
      </c>
    </row>
    <row r="16" customFormat="false" ht="12.8" hidden="false" customHeight="false" outlineLevel="0" collapsed="false">
      <c r="A16" s="1" t="s">
        <v>10</v>
      </c>
      <c r="B16" s="1" t="n">
        <f aca="false">422.32/422.32</f>
        <v>1</v>
      </c>
      <c r="C16" s="1" t="n">
        <f aca="false">831.64/831.64</f>
        <v>1</v>
      </c>
      <c r="D16" s="1" t="n">
        <f aca="false">96.77/96.77</f>
        <v>1</v>
      </c>
      <c r="E16" s="1" t="n">
        <f aca="false">201.06/201.06</f>
        <v>1</v>
      </c>
      <c r="F16" s="1" t="n">
        <f aca="false">44.19/44.19</f>
        <v>1</v>
      </c>
      <c r="G16" s="1" t="n">
        <f aca="false">37.29/37.29</f>
        <v>1</v>
      </c>
      <c r="H16" s="1" t="n">
        <f aca="false">27.64/27.64</f>
        <v>1</v>
      </c>
      <c r="I16" s="1" t="n">
        <f aca="false">2548.7/2548.7</f>
        <v>1</v>
      </c>
      <c r="J16" s="5" t="n">
        <f aca="false">GEOMEAN(B16:I16)</f>
        <v>1</v>
      </c>
    </row>
    <row r="17" customFormat="false" ht="12.8" hidden="false" customHeight="false" outlineLevel="0" collapsed="false">
      <c r="A17" s="1" t="s">
        <v>11</v>
      </c>
      <c r="B17" s="3" t="n">
        <f aca="false">5.84/422.32</f>
        <v>0.0138283765864747</v>
      </c>
      <c r="C17" s="1" t="n">
        <f aca="false">547.82/831.64</f>
        <v>0.658722524169112</v>
      </c>
      <c r="D17" s="1" t="n">
        <f aca="false">78.23/96.77</f>
        <v>0.80841169784024</v>
      </c>
      <c r="E17" s="1" t="n">
        <f aca="false">160.81/201.06</f>
        <v>0.799811001691037</v>
      </c>
      <c r="F17" s="1" t="n">
        <f aca="false">50.04/44.19</f>
        <v>1.13238289205703</v>
      </c>
      <c r="G17" s="1" t="n">
        <f aca="false">41.71/37.29</f>
        <v>1.11853043711451</v>
      </c>
      <c r="H17" s="1" t="n">
        <f aca="false">24.6/27.64</f>
        <v>0.890014471780029</v>
      </c>
      <c r="I17" s="1" t="n">
        <f aca="false">1886.59/2548.7</f>
        <v>0.74021658100208</v>
      </c>
      <c r="J17" s="5" t="n">
        <f aca="false">GEOMEAN(B17:I17)</f>
        <v>0.514560366776574</v>
      </c>
    </row>
    <row r="18" customFormat="false" ht="12.8" hidden="false" customHeight="false" outlineLevel="0" collapsed="false">
      <c r="A18" s="1" t="s">
        <v>12</v>
      </c>
      <c r="B18" s="1" t="n">
        <f aca="false">3.49/422.32</f>
        <v>0.00826387573404054</v>
      </c>
      <c r="C18" s="1" t="n">
        <f aca="false">295/831.64</f>
        <v>0.354720792650666</v>
      </c>
      <c r="D18" s="1" t="n">
        <f aca="false">59.49/96.77</f>
        <v>0.614756639454376</v>
      </c>
      <c r="E18" s="1" t="n">
        <f aca="false">67.86/201.06</f>
        <v>0.337511190689346</v>
      </c>
      <c r="F18" s="1" t="n">
        <f aca="false">19.93/44.19</f>
        <v>0.451007015161801</v>
      </c>
      <c r="G18" s="1" t="n">
        <f aca="false">18.99/37.29</f>
        <v>0.509251810136766</v>
      </c>
      <c r="H18" s="1" t="n">
        <f aca="false">11.21/27.64</f>
        <v>0.405571635311143</v>
      </c>
      <c r="I18" s="1" t="n">
        <f aca="false">762.99/2548.7</f>
        <v>0.299364381841723</v>
      </c>
      <c r="J18" s="5" t="n">
        <f aca="false">GEOMEAN(B18:I18)</f>
        <v>0.253326531029157</v>
      </c>
    </row>
    <row r="19" customFormat="false" ht="12.8" hidden="false" customHeight="false" outlineLevel="0" collapsed="false">
      <c r="A19" s="1" t="s">
        <v>13</v>
      </c>
      <c r="B19" s="1" t="n">
        <f aca="false">2.84/422.32</f>
        <v>0.00672475847698428</v>
      </c>
      <c r="C19" s="1" t="n">
        <f aca="false">217.87/831.64</f>
        <v>0.261976335914578</v>
      </c>
      <c r="D19" s="1" t="n">
        <f aca="false">47.53/96.77</f>
        <v>0.491164617133409</v>
      </c>
      <c r="E19" s="1" t="n">
        <f aca="false">53.56/201.06</f>
        <v>0.266388142842932</v>
      </c>
      <c r="F19" s="1" t="n">
        <f aca="false">13.49/44.19</f>
        <v>0.305272686128083</v>
      </c>
      <c r="G19" s="1" t="n">
        <f aca="false">14.26/37.29</f>
        <v>0.382408152319657</v>
      </c>
      <c r="H19" s="1" t="n">
        <f aca="false">8.73/27.64</f>
        <v>0.315846599131693</v>
      </c>
      <c r="I19" s="1" t="n">
        <f aca="false">625.15/2548.7</f>
        <v>0.245281908423902</v>
      </c>
      <c r="J19" s="5" t="n">
        <f aca="false">GEOMEAN(B19:I19)</f>
        <v>0.194930452635808</v>
      </c>
    </row>
    <row r="21" customFormat="false" ht="12.8" hidden="false" customHeight="false" outlineLevel="0" collapsed="false">
      <c r="A21" s="1" t="s">
        <v>14</v>
      </c>
      <c r="B21" s="1" t="s">
        <v>15</v>
      </c>
      <c r="C21" s="1" t="s">
        <v>16</v>
      </c>
      <c r="D21" s="1" t="s">
        <v>17</v>
      </c>
      <c r="E21" s="1" t="s">
        <v>18</v>
      </c>
      <c r="F21" s="1" t="s">
        <v>19</v>
      </c>
      <c r="G21" s="6" t="s">
        <v>22</v>
      </c>
      <c r="H21" s="7"/>
      <c r="I21" s="7"/>
      <c r="J21" s="7"/>
    </row>
    <row r="22" customFormat="false" ht="12.8" hidden="false" customHeight="false" outlineLevel="0" collapsed="false">
      <c r="A22" s="1" t="s">
        <v>10</v>
      </c>
      <c r="B22" s="1" t="n">
        <f aca="false">553354/553354</f>
        <v>1</v>
      </c>
      <c r="C22" s="1" t="n">
        <f aca="false">429677/429677</f>
        <v>1</v>
      </c>
      <c r="D22" s="1" t="n">
        <f aca="false">307946/307946</f>
        <v>1</v>
      </c>
      <c r="E22" s="1" t="n">
        <f aca="false">500548/500548</f>
        <v>1</v>
      </c>
      <c r="F22" s="1" t="n">
        <f aca="false">362198/362198</f>
        <v>1</v>
      </c>
      <c r="G22" s="6" t="n">
        <f aca="false">GEOMEAN(B22:F22)</f>
        <v>1</v>
      </c>
      <c r="H22" s="7"/>
      <c r="I22" s="7"/>
      <c r="J22" s="7"/>
    </row>
    <row r="23" customFormat="false" ht="12.8" hidden="false" customHeight="false" outlineLevel="0" collapsed="false">
      <c r="A23" s="1" t="s">
        <v>11</v>
      </c>
      <c r="B23" s="1" t="n">
        <f aca="false">988937.98/553354</f>
        <v>1.78717056350907</v>
      </c>
      <c r="C23" s="1" t="n">
        <f aca="false">734887.83/429677</f>
        <v>1.71032619851656</v>
      </c>
      <c r="D23" s="1" t="n">
        <f aca="false">489798.29/307946</f>
        <v>1.59053304800192</v>
      </c>
      <c r="E23" s="1" t="n">
        <f aca="false">936797.44/500548</f>
        <v>1.87154366813972</v>
      </c>
      <c r="F23" s="1" t="n">
        <f aca="false">644343.29/362198</f>
        <v>1.77898080607844</v>
      </c>
      <c r="G23" s="6" t="n">
        <f aca="false">GEOMEAN(B23:F23)</f>
        <v>1.74514603574744</v>
      </c>
      <c r="H23" s="7"/>
      <c r="I23" s="7"/>
      <c r="J23" s="7"/>
    </row>
    <row r="24" customFormat="false" ht="12.8" hidden="false" customHeight="false" outlineLevel="0" collapsed="false">
      <c r="A24" s="1" t="s">
        <v>12</v>
      </c>
      <c r="B24" s="1" t="n">
        <f aca="false">1211505.83/553354</f>
        <v>2.18938659519946</v>
      </c>
      <c r="C24" s="1" t="n">
        <f aca="false">1027960.93/429677</f>
        <v>2.39240389874254</v>
      </c>
      <c r="D24" s="1" t="n">
        <f aca="false">870849.42/307946</f>
        <v>2.82792898754977</v>
      </c>
      <c r="E24" s="1" t="n">
        <f aca="false">1361435/500548</f>
        <v>2.71988900165419</v>
      </c>
      <c r="F24" s="1" t="n">
        <f aca="false">951458/362198</f>
        <v>2.62690020375596</v>
      </c>
      <c r="G24" s="6" t="n">
        <f aca="false">GEOMEAN(B24:F24)</f>
        <v>2.54052833000873</v>
      </c>
      <c r="H24" s="7"/>
      <c r="I24" s="7"/>
      <c r="J24" s="7"/>
    </row>
    <row r="25" customFormat="false" ht="12.8" hidden="false" customHeight="false" outlineLevel="0" collapsed="false">
      <c r="A25" s="1" t="s">
        <v>13</v>
      </c>
      <c r="B25" s="1" t="n">
        <f aca="false">2115109.73/553354</f>
        <v>3.82234470158343</v>
      </c>
      <c r="C25" s="1" t="n">
        <f aca="false">1710230.42/429677</f>
        <v>3.98026987714027</v>
      </c>
      <c r="D25" s="1" t="n">
        <f aca="false">1342941.46/307946</f>
        <v>4.36096413007475</v>
      </c>
      <c r="E25" s="1" t="n">
        <f aca="false">2133463/500548</f>
        <v>4.26225456899238</v>
      </c>
      <c r="F25" s="1" t="n">
        <f aca="false">1492232/362198</f>
        <v>4.11993440052126</v>
      </c>
      <c r="G25" s="6" t="n">
        <f aca="false">GEOMEAN(B25:F25)</f>
        <v>4.10460069149026</v>
      </c>
      <c r="H25" s="7"/>
      <c r="I25" s="7"/>
      <c r="J25" s="7"/>
    </row>
    <row r="27" customFormat="false" ht="15.75" hidden="false" customHeight="false" outlineLevel="0" collapsed="false">
      <c r="A27" s="0" t="s">
        <v>23</v>
      </c>
      <c r="F27" s="0" t="n">
        <f aca="false"> J3/J6</f>
        <v>6.26158584766984</v>
      </c>
    </row>
    <row r="28" customFormat="false" ht="12.8" hidden="false" customHeight="false" outlineLevel="0" collapsed="false">
      <c r="A28" s="0" t="s">
        <v>24</v>
      </c>
      <c r="F28" s="0" t="n">
        <f aca="false">G12/G9</f>
        <v>4.08315118053714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2019-02-14T20:11:27Z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