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sen\OneDrive\Desktop\pPt\"/>
    </mc:Choice>
  </mc:AlternateContent>
  <xr:revisionPtr revIDLastSave="0" documentId="13_ncr:1_{8D1F2894-66B8-4EA4-84AC-42F5E71F27C3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Statistics" sheetId="1" r:id="rId1"/>
    <sheet name="Summary" sheetId="3" r:id="rId2"/>
    <sheet name="IncidentRate" sheetId="6" r:id="rId3"/>
    <sheet name="AttribFrac" sheetId="5" r:id="rId4"/>
    <sheet name="TransitionProb" sheetId="4" r:id="rId5"/>
    <sheet name="Traditional" sheetId="7" r:id="rId6"/>
    <sheet name="Reserves" sheetId="9" state="hidden" r:id="rId7"/>
    <sheet name="Results" sheetId="8" r:id="rId8"/>
    <sheet name="Status Distribution" sheetId="10" r:id="rId9"/>
  </sheets>
  <definedNames>
    <definedName name="m">0</definedName>
    <definedName name="n">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0" i="8" l="1"/>
  <c r="K39" i="8"/>
  <c r="K38" i="8"/>
  <c r="K37" i="8"/>
  <c r="K36" i="8"/>
  <c r="K35" i="8"/>
  <c r="K34" i="8"/>
  <c r="K33" i="8"/>
  <c r="K32" i="8"/>
  <c r="K31" i="8"/>
  <c r="K30" i="8"/>
  <c r="K29" i="8"/>
  <c r="X28" i="8"/>
  <c r="K28" i="8"/>
  <c r="X27" i="8"/>
  <c r="W27" i="8"/>
  <c r="K27" i="8"/>
  <c r="X26" i="8"/>
  <c r="K26" i="8"/>
  <c r="AK25" i="8"/>
  <c r="X25" i="8"/>
  <c r="K25" i="8"/>
  <c r="AK24" i="8"/>
  <c r="X24" i="8"/>
  <c r="K24" i="8"/>
  <c r="AK23" i="8"/>
  <c r="X23" i="8"/>
  <c r="K23" i="8"/>
  <c r="AK22" i="8"/>
  <c r="X22" i="8"/>
  <c r="K22" i="8"/>
  <c r="AK21" i="8"/>
  <c r="X21" i="8"/>
  <c r="W21" i="8"/>
  <c r="K21" i="8"/>
  <c r="AK20" i="8"/>
  <c r="X20" i="8"/>
  <c r="K20" i="8"/>
  <c r="AK19" i="8"/>
  <c r="X19" i="8"/>
  <c r="K19" i="8"/>
  <c r="AK18" i="8"/>
  <c r="X18" i="8"/>
  <c r="K18" i="8"/>
  <c r="AK17" i="8"/>
  <c r="X17" i="8"/>
  <c r="K17" i="8"/>
  <c r="AK16" i="8"/>
  <c r="X16" i="8"/>
  <c r="K16" i="8"/>
  <c r="AK15" i="8"/>
  <c r="X15" i="8"/>
  <c r="K15" i="8"/>
  <c r="AK14" i="8"/>
  <c r="X14" i="8"/>
  <c r="K14" i="8"/>
  <c r="E14" i="8"/>
  <c r="AK13" i="8"/>
  <c r="X13" i="8"/>
  <c r="K13" i="8"/>
  <c r="E13" i="8"/>
  <c r="AK12" i="8"/>
  <c r="X12" i="8"/>
  <c r="K12" i="8"/>
  <c r="E12" i="8"/>
  <c r="AK11" i="8"/>
  <c r="X11" i="8"/>
  <c r="W11" i="8"/>
  <c r="K11" i="8"/>
  <c r="E11" i="8"/>
  <c r="AK10" i="8"/>
  <c r="X10" i="8"/>
  <c r="K10" i="8"/>
  <c r="E10" i="8"/>
  <c r="AK9" i="8"/>
  <c r="X9" i="8"/>
  <c r="K9" i="8"/>
  <c r="E9" i="8"/>
  <c r="AK8" i="8"/>
  <c r="X8" i="8"/>
  <c r="K8" i="8"/>
  <c r="E8" i="8"/>
  <c r="AK7" i="8"/>
  <c r="V7" i="8"/>
  <c r="W10" i="8" s="1"/>
  <c r="U7" i="8"/>
  <c r="T7" i="8"/>
  <c r="S7" i="8"/>
  <c r="R7" i="8"/>
  <c r="K7" i="8"/>
  <c r="E7" i="8"/>
  <c r="AK6" i="8"/>
  <c r="K6" i="8"/>
  <c r="E6" i="8"/>
  <c r="AK5" i="8"/>
  <c r="K5" i="8"/>
  <c r="E5" i="8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72" i="5"/>
  <c r="I72" i="5"/>
  <c r="F72" i="5"/>
  <c r="C72" i="5"/>
  <c r="L71" i="5"/>
  <c r="I71" i="5"/>
  <c r="F71" i="5"/>
  <c r="C71" i="5"/>
  <c r="L70" i="5"/>
  <c r="I70" i="5"/>
  <c r="F70" i="5"/>
  <c r="C70" i="5"/>
  <c r="L69" i="5"/>
  <c r="I69" i="5"/>
  <c r="F69" i="5"/>
  <c r="C69" i="5"/>
  <c r="L68" i="5"/>
  <c r="I68" i="5"/>
  <c r="F68" i="5"/>
  <c r="C68" i="5"/>
  <c r="L67" i="5"/>
  <c r="I67" i="5"/>
  <c r="F67" i="5"/>
  <c r="C67" i="5"/>
  <c r="L66" i="5"/>
  <c r="I66" i="5"/>
  <c r="F66" i="5"/>
  <c r="C66" i="5"/>
  <c r="L65" i="5"/>
  <c r="I65" i="5"/>
  <c r="F65" i="5"/>
  <c r="C65" i="5"/>
  <c r="L64" i="5"/>
  <c r="I64" i="5"/>
  <c r="F64" i="5"/>
  <c r="C64" i="5"/>
  <c r="L63" i="5"/>
  <c r="I63" i="5"/>
  <c r="F63" i="5"/>
  <c r="C63" i="5"/>
  <c r="L62" i="5"/>
  <c r="I62" i="5"/>
  <c r="F62" i="5"/>
  <c r="C62" i="5"/>
  <c r="L61" i="5"/>
  <c r="I61" i="5"/>
  <c r="F61" i="5"/>
  <c r="C61" i="5"/>
  <c r="L60" i="5"/>
  <c r="I60" i="5"/>
  <c r="F60" i="5"/>
  <c r="C60" i="5"/>
  <c r="L59" i="5"/>
  <c r="I59" i="5"/>
  <c r="F59" i="5"/>
  <c r="C59" i="5"/>
  <c r="L58" i="5"/>
  <c r="I58" i="5"/>
  <c r="F58" i="5"/>
  <c r="C58" i="5"/>
  <c r="L57" i="5"/>
  <c r="I57" i="5"/>
  <c r="F57" i="5"/>
  <c r="C57" i="5"/>
  <c r="L56" i="5"/>
  <c r="I56" i="5"/>
  <c r="F56" i="5"/>
  <c r="C56" i="5"/>
  <c r="L55" i="5"/>
  <c r="I55" i="5"/>
  <c r="F55" i="5"/>
  <c r="C55" i="5"/>
  <c r="L54" i="5"/>
  <c r="I54" i="5"/>
  <c r="F54" i="5"/>
  <c r="C54" i="5"/>
  <c r="L53" i="5"/>
  <c r="I53" i="5"/>
  <c r="F53" i="5"/>
  <c r="C53" i="5"/>
  <c r="L52" i="5"/>
  <c r="I52" i="5"/>
  <c r="F52" i="5"/>
  <c r="C52" i="5"/>
  <c r="L51" i="5"/>
  <c r="I51" i="5"/>
  <c r="F51" i="5"/>
  <c r="C51" i="5"/>
  <c r="L50" i="5"/>
  <c r="I50" i="5"/>
  <c r="F50" i="5"/>
  <c r="C50" i="5"/>
  <c r="L49" i="5"/>
  <c r="I49" i="5"/>
  <c r="F49" i="5"/>
  <c r="C49" i="5"/>
  <c r="L48" i="5"/>
  <c r="I48" i="5"/>
  <c r="F48" i="5"/>
  <c r="C48" i="5"/>
  <c r="L47" i="5"/>
  <c r="I47" i="5"/>
  <c r="F47" i="5"/>
  <c r="C47" i="5"/>
  <c r="L46" i="5"/>
  <c r="I46" i="5"/>
  <c r="F46" i="5"/>
  <c r="C46" i="5"/>
  <c r="L45" i="5"/>
  <c r="I45" i="5"/>
  <c r="F45" i="5"/>
  <c r="C45" i="5"/>
  <c r="L44" i="5"/>
  <c r="I44" i="5"/>
  <c r="F44" i="5"/>
  <c r="C44" i="5"/>
  <c r="L43" i="5"/>
  <c r="I43" i="5"/>
  <c r="F43" i="5"/>
  <c r="C43" i="5"/>
  <c r="L42" i="5"/>
  <c r="I42" i="5"/>
  <c r="F42" i="5"/>
  <c r="C42" i="5"/>
  <c r="L41" i="5"/>
  <c r="I41" i="5"/>
  <c r="F41" i="5"/>
  <c r="C41" i="5"/>
  <c r="L40" i="5"/>
  <c r="I40" i="5"/>
  <c r="F40" i="5"/>
  <c r="C40" i="5"/>
  <c r="L39" i="5"/>
  <c r="I39" i="5"/>
  <c r="F39" i="5"/>
  <c r="C39" i="5"/>
  <c r="L38" i="5"/>
  <c r="I38" i="5"/>
  <c r="F38" i="5"/>
  <c r="C38" i="5"/>
  <c r="L37" i="5"/>
  <c r="I37" i="5"/>
  <c r="F37" i="5"/>
  <c r="C37" i="5"/>
  <c r="L36" i="5"/>
  <c r="I36" i="5"/>
  <c r="F36" i="5"/>
  <c r="C36" i="5"/>
  <c r="L35" i="5"/>
  <c r="I35" i="5"/>
  <c r="F35" i="5"/>
  <c r="C35" i="5"/>
  <c r="L34" i="5"/>
  <c r="I34" i="5"/>
  <c r="F34" i="5"/>
  <c r="C34" i="5"/>
  <c r="L33" i="5"/>
  <c r="I33" i="5"/>
  <c r="F33" i="5"/>
  <c r="C33" i="5"/>
  <c r="L32" i="5"/>
  <c r="I32" i="5"/>
  <c r="F32" i="5"/>
  <c r="C32" i="5"/>
  <c r="L31" i="5"/>
  <c r="I31" i="5"/>
  <c r="F31" i="5"/>
  <c r="C31" i="5"/>
  <c r="L30" i="5"/>
  <c r="I30" i="5"/>
  <c r="F30" i="5"/>
  <c r="C30" i="5"/>
  <c r="L29" i="5"/>
  <c r="I29" i="5"/>
  <c r="F29" i="5"/>
  <c r="C29" i="5"/>
  <c r="L28" i="5"/>
  <c r="I28" i="5"/>
  <c r="F28" i="5"/>
  <c r="C28" i="5"/>
  <c r="L27" i="5"/>
  <c r="I27" i="5"/>
  <c r="F27" i="5"/>
  <c r="C27" i="5"/>
  <c r="L26" i="5"/>
  <c r="I26" i="5"/>
  <c r="F26" i="5"/>
  <c r="C26" i="5"/>
  <c r="L25" i="5"/>
  <c r="I25" i="5"/>
  <c r="F25" i="5"/>
  <c r="C25" i="5"/>
  <c r="L24" i="5"/>
  <c r="I24" i="5"/>
  <c r="F24" i="5"/>
  <c r="C24" i="5"/>
  <c r="L23" i="5"/>
  <c r="I23" i="5"/>
  <c r="F23" i="5"/>
  <c r="C23" i="5"/>
  <c r="L22" i="5"/>
  <c r="I22" i="5"/>
  <c r="F22" i="5"/>
  <c r="C22" i="5"/>
  <c r="L21" i="5"/>
  <c r="I21" i="5"/>
  <c r="F21" i="5"/>
  <c r="C21" i="5"/>
  <c r="L20" i="5"/>
  <c r="I20" i="5"/>
  <c r="F20" i="5"/>
  <c r="C20" i="5"/>
  <c r="L19" i="5"/>
  <c r="I19" i="5"/>
  <c r="F19" i="5"/>
  <c r="C19" i="5"/>
  <c r="L18" i="5"/>
  <c r="I18" i="5"/>
  <c r="F18" i="5"/>
  <c r="C18" i="5"/>
  <c r="L17" i="5"/>
  <c r="I17" i="5"/>
  <c r="F17" i="5"/>
  <c r="C17" i="5"/>
  <c r="L16" i="5"/>
  <c r="I16" i="5"/>
  <c r="F16" i="5"/>
  <c r="C16" i="5"/>
  <c r="L15" i="5"/>
  <c r="I15" i="5"/>
  <c r="F15" i="5"/>
  <c r="C15" i="5"/>
  <c r="L14" i="5"/>
  <c r="I14" i="5"/>
  <c r="F14" i="5"/>
  <c r="C14" i="5"/>
  <c r="L13" i="5"/>
  <c r="I13" i="5"/>
  <c r="F13" i="5"/>
  <c r="C13" i="5"/>
  <c r="L12" i="5"/>
  <c r="I12" i="5"/>
  <c r="F12" i="5"/>
  <c r="C12" i="5"/>
  <c r="L11" i="5"/>
  <c r="I11" i="5"/>
  <c r="F11" i="5"/>
  <c r="C11" i="5"/>
  <c r="L10" i="5"/>
  <c r="I10" i="5"/>
  <c r="F10" i="5"/>
  <c r="C10" i="5"/>
  <c r="L9" i="5"/>
  <c r="I9" i="5"/>
  <c r="F9" i="5"/>
  <c r="C9" i="5"/>
  <c r="L8" i="5"/>
  <c r="I8" i="5"/>
  <c r="F8" i="5"/>
  <c r="C8" i="5"/>
  <c r="L7" i="5"/>
  <c r="I7" i="5"/>
  <c r="F7" i="5"/>
  <c r="C7" i="5"/>
  <c r="L6" i="5"/>
  <c r="I6" i="5"/>
  <c r="F6" i="5"/>
  <c r="C6" i="5"/>
  <c r="L5" i="5"/>
  <c r="I5" i="5"/>
  <c r="F5" i="5"/>
  <c r="C5" i="5"/>
  <c r="L4" i="5"/>
  <c r="I4" i="5"/>
  <c r="F4" i="5"/>
  <c r="C4" i="5"/>
  <c r="L3" i="5"/>
  <c r="I3" i="5"/>
  <c r="F3" i="5"/>
  <c r="C3" i="5"/>
  <c r="E70" i="3"/>
  <c r="E66" i="3"/>
  <c r="E62" i="3"/>
  <c r="D62" i="3"/>
  <c r="E58" i="3"/>
  <c r="D58" i="3"/>
  <c r="E54" i="3"/>
  <c r="D54" i="3"/>
  <c r="E50" i="3"/>
  <c r="F46" i="3"/>
  <c r="F42" i="3"/>
  <c r="E42" i="3"/>
  <c r="E41" i="3"/>
  <c r="F40" i="3"/>
  <c r="E40" i="3"/>
  <c r="E39" i="3"/>
  <c r="F38" i="3"/>
  <c r="E38" i="3"/>
  <c r="E37" i="3"/>
  <c r="F36" i="3"/>
  <c r="E36" i="3"/>
  <c r="D36" i="3"/>
  <c r="E35" i="3"/>
  <c r="F34" i="3"/>
  <c r="E34" i="3"/>
  <c r="D32" i="3"/>
  <c r="E31" i="3"/>
  <c r="D31" i="3"/>
  <c r="F30" i="3"/>
  <c r="E30" i="3"/>
  <c r="D28" i="3"/>
  <c r="E27" i="3"/>
  <c r="D27" i="3"/>
  <c r="D24" i="3"/>
  <c r="E23" i="3"/>
  <c r="D23" i="3"/>
  <c r="E22" i="3"/>
  <c r="E20" i="3"/>
  <c r="D20" i="3"/>
  <c r="E18" i="3"/>
  <c r="D18" i="3"/>
  <c r="F17" i="3"/>
  <c r="F15" i="3"/>
  <c r="D14" i="3"/>
  <c r="F13" i="3"/>
  <c r="E12" i="3"/>
  <c r="V12" i="3" s="1"/>
  <c r="F11" i="3"/>
  <c r="V11" i="3" s="1"/>
  <c r="E11" i="3"/>
  <c r="E10" i="3"/>
  <c r="F9" i="3"/>
  <c r="E9" i="3"/>
  <c r="E8" i="3"/>
  <c r="F7" i="3"/>
  <c r="D7" i="3"/>
  <c r="E6" i="3"/>
  <c r="D6" i="3"/>
  <c r="F5" i="3"/>
  <c r="D5" i="3"/>
  <c r="E4" i="3"/>
  <c r="D4" i="3"/>
  <c r="F3" i="3"/>
  <c r="D3" i="3"/>
  <c r="K20" i="1"/>
  <c r="J20" i="1"/>
  <c r="D70" i="3" s="1"/>
  <c r="K19" i="1"/>
  <c r="J19" i="1"/>
  <c r="D66" i="3" s="1"/>
  <c r="K18" i="1"/>
  <c r="J18" i="1"/>
  <c r="D60" i="3" s="1"/>
  <c r="AB17" i="1"/>
  <c r="AA17" i="1"/>
  <c r="Z17" i="1"/>
  <c r="K17" i="1"/>
  <c r="J17" i="1"/>
  <c r="AB16" i="1"/>
  <c r="AA16" i="1"/>
  <c r="Z16" i="1"/>
  <c r="K16" i="1"/>
  <c r="J16" i="1"/>
  <c r="D50" i="3" s="1"/>
  <c r="AB15" i="1"/>
  <c r="AA15" i="1"/>
  <c r="Z15" i="1"/>
  <c r="F44" i="3" s="1"/>
  <c r="K15" i="1"/>
  <c r="E46" i="3" s="1"/>
  <c r="J15" i="1"/>
  <c r="AB14" i="1"/>
  <c r="AA14" i="1"/>
  <c r="Z14" i="1"/>
  <c r="K14" i="1"/>
  <c r="J14" i="1"/>
  <c r="AB13" i="1"/>
  <c r="AA13" i="1"/>
  <c r="Z13" i="1"/>
  <c r="K13" i="1"/>
  <c r="E33" i="3" s="1"/>
  <c r="J13" i="1"/>
  <c r="D34" i="3" s="1"/>
  <c r="AB12" i="1"/>
  <c r="AA12" i="1"/>
  <c r="Z12" i="1"/>
  <c r="K12" i="1"/>
  <c r="E32" i="3" s="1"/>
  <c r="J12" i="1"/>
  <c r="D29" i="3" s="1"/>
  <c r="AB11" i="1"/>
  <c r="AA11" i="1"/>
  <c r="Z11" i="1"/>
  <c r="K11" i="1"/>
  <c r="J11" i="1"/>
  <c r="D25" i="3" s="1"/>
  <c r="AB10" i="1"/>
  <c r="AA10" i="1"/>
  <c r="Z10" i="1"/>
  <c r="F22" i="3" s="1"/>
  <c r="K10" i="1"/>
  <c r="J10" i="1"/>
  <c r="AB9" i="1"/>
  <c r="AA9" i="1"/>
  <c r="Z9" i="1"/>
  <c r="F16" i="3" s="1"/>
  <c r="K9" i="1"/>
  <c r="E16" i="3" s="1"/>
  <c r="J9" i="1"/>
  <c r="AB8" i="1"/>
  <c r="AA8" i="1"/>
  <c r="Z8" i="1"/>
  <c r="F12" i="3" s="1"/>
  <c r="K8" i="1"/>
  <c r="J8" i="1"/>
  <c r="D10" i="3" s="1"/>
  <c r="AB7" i="1"/>
  <c r="AA7" i="1"/>
  <c r="Z7" i="1"/>
  <c r="F6" i="3" s="1"/>
  <c r="K7" i="1"/>
  <c r="E7" i="3" s="1"/>
  <c r="S7" i="3" s="1"/>
  <c r="T7" i="3" s="1"/>
  <c r="J7" i="1"/>
  <c r="AB6" i="1"/>
  <c r="AA6" i="1"/>
  <c r="Z6" i="1"/>
  <c r="K6" i="1"/>
  <c r="J6" i="1"/>
  <c r="AB5" i="1"/>
  <c r="AA5" i="1"/>
  <c r="Z5" i="1"/>
  <c r="K5" i="1"/>
  <c r="J5" i="1"/>
  <c r="AB4" i="1"/>
  <c r="AA4" i="1"/>
  <c r="Z4" i="1"/>
  <c r="K4" i="1"/>
  <c r="J4" i="1"/>
  <c r="AB3" i="1"/>
  <c r="AA3" i="1"/>
  <c r="Z3" i="1"/>
  <c r="K3" i="1"/>
  <c r="J3" i="1"/>
  <c r="V9" i="3" l="1"/>
  <c r="V6" i="3"/>
  <c r="W6" i="3" s="1"/>
  <c r="S30" i="3"/>
  <c r="V22" i="3"/>
  <c r="W22" i="3" s="1"/>
  <c r="S22" i="3"/>
  <c r="V16" i="3"/>
  <c r="D41" i="3"/>
  <c r="D39" i="3"/>
  <c r="F19" i="3"/>
  <c r="D17" i="3"/>
  <c r="D15" i="3"/>
  <c r="D13" i="3"/>
  <c r="E21" i="3"/>
  <c r="E19" i="3"/>
  <c r="F27" i="3"/>
  <c r="F25" i="3"/>
  <c r="F23" i="3"/>
  <c r="F24" i="3"/>
  <c r="D47" i="3"/>
  <c r="D45" i="3"/>
  <c r="D43" i="3"/>
  <c r="D44" i="3"/>
  <c r="E51" i="3"/>
  <c r="E49" i="3"/>
  <c r="E52" i="3"/>
  <c r="E48" i="3"/>
  <c r="F71" i="3"/>
  <c r="F69" i="3"/>
  <c r="F67" i="3"/>
  <c r="F65" i="3"/>
  <c r="F63" i="3"/>
  <c r="F61" i="3"/>
  <c r="F59" i="3"/>
  <c r="F57" i="3"/>
  <c r="F55" i="3"/>
  <c r="F53" i="3"/>
  <c r="F54" i="3"/>
  <c r="F70" i="3"/>
  <c r="F62" i="3"/>
  <c r="F58" i="3"/>
  <c r="F72" i="3"/>
  <c r="F68" i="3"/>
  <c r="F64" i="3"/>
  <c r="F60" i="3"/>
  <c r="F56" i="3"/>
  <c r="F66" i="3"/>
  <c r="E67" i="3"/>
  <c r="E65" i="3"/>
  <c r="E63" i="3"/>
  <c r="E64" i="3"/>
  <c r="V7" i="3"/>
  <c r="W7" i="3" s="1"/>
  <c r="D12" i="3"/>
  <c r="W12" i="3" s="1"/>
  <c r="D16" i="3"/>
  <c r="F26" i="3"/>
  <c r="D38" i="3"/>
  <c r="S12" i="3"/>
  <c r="S11" i="3"/>
  <c r="V30" i="3"/>
  <c r="E47" i="3"/>
  <c r="E45" i="3"/>
  <c r="E43" i="3"/>
  <c r="E44" i="3"/>
  <c r="S44" i="3" s="1"/>
  <c r="S16" i="3"/>
  <c r="D42" i="3"/>
  <c r="D11" i="3"/>
  <c r="T11" i="3" s="1"/>
  <c r="D9" i="3"/>
  <c r="W9" i="3" s="1"/>
  <c r="E17" i="3"/>
  <c r="V17" i="3" s="1"/>
  <c r="W17" i="3" s="1"/>
  <c r="E15" i="3"/>
  <c r="S15" i="3" s="1"/>
  <c r="E13" i="3"/>
  <c r="F21" i="3"/>
  <c r="F20" i="3"/>
  <c r="F18" i="3"/>
  <c r="F51" i="3"/>
  <c r="F49" i="3"/>
  <c r="F50" i="3"/>
  <c r="F52" i="3"/>
  <c r="F48" i="3"/>
  <c r="D71" i="3"/>
  <c r="D69" i="3"/>
  <c r="D72" i="3"/>
  <c r="D68" i="3"/>
  <c r="V15" i="3"/>
  <c r="W15" i="3" s="1"/>
  <c r="S6" i="3"/>
  <c r="T6" i="3" s="1"/>
  <c r="D8" i="3"/>
  <c r="E14" i="3"/>
  <c r="V34" i="3"/>
  <c r="W34" i="3" s="1"/>
  <c r="S34" i="3"/>
  <c r="T34" i="3" s="1"/>
  <c r="D21" i="3"/>
  <c r="D19" i="3"/>
  <c r="D22" i="3"/>
  <c r="E24" i="3"/>
  <c r="E25" i="3"/>
  <c r="F31" i="3"/>
  <c r="F29" i="3"/>
  <c r="F32" i="3"/>
  <c r="F28" i="3"/>
  <c r="D51" i="3"/>
  <c r="D49" i="3"/>
  <c r="D52" i="3"/>
  <c r="D48" i="3"/>
  <c r="E57" i="3"/>
  <c r="E55" i="3"/>
  <c r="E53" i="3"/>
  <c r="E56" i="3"/>
  <c r="D67" i="3"/>
  <c r="D65" i="3"/>
  <c r="D63" i="3"/>
  <c r="D64" i="3"/>
  <c r="S9" i="3"/>
  <c r="V13" i="3"/>
  <c r="E26" i="3"/>
  <c r="D40" i="3"/>
  <c r="D46" i="3"/>
  <c r="F37" i="3"/>
  <c r="F35" i="3"/>
  <c r="F33" i="3"/>
  <c r="D57" i="3"/>
  <c r="D55" i="3"/>
  <c r="D53" i="3"/>
  <c r="E61" i="3"/>
  <c r="E59" i="3"/>
  <c r="E3" i="3"/>
  <c r="S3" i="3" s="1"/>
  <c r="T3" i="3" s="1"/>
  <c r="E5" i="3"/>
  <c r="D26" i="3"/>
  <c r="E29" i="3"/>
  <c r="D30" i="3"/>
  <c r="S42" i="3"/>
  <c r="V42" i="3"/>
  <c r="W13" i="8"/>
  <c r="W28" i="8"/>
  <c r="W26" i="8"/>
  <c r="W23" i="8"/>
  <c r="W20" i="8"/>
  <c r="W17" i="8"/>
  <c r="W14" i="8"/>
  <c r="W25" i="8"/>
  <c r="W22" i="8"/>
  <c r="W19" i="8"/>
  <c r="W16" i="8"/>
  <c r="W12" i="8"/>
  <c r="W9" i="8"/>
  <c r="W18" i="8"/>
  <c r="S36" i="3"/>
  <c r="T36" i="3" s="1"/>
  <c r="V36" i="3"/>
  <c r="W36" i="3" s="1"/>
  <c r="S38" i="3"/>
  <c r="V38" i="3"/>
  <c r="S40" i="3"/>
  <c r="V40" i="3"/>
  <c r="W40" i="3" s="1"/>
  <c r="S46" i="3"/>
  <c r="V46" i="3"/>
  <c r="W46" i="3" s="1"/>
  <c r="D37" i="3"/>
  <c r="D35" i="3"/>
  <c r="F47" i="3"/>
  <c r="F45" i="3"/>
  <c r="F43" i="3"/>
  <c r="E71" i="3"/>
  <c r="E69" i="3"/>
  <c r="F4" i="3"/>
  <c r="F8" i="3"/>
  <c r="F10" i="3"/>
  <c r="F14" i="3"/>
  <c r="E28" i="3"/>
  <c r="D56" i="3"/>
  <c r="F41" i="3"/>
  <c r="F39" i="3"/>
  <c r="D61" i="3"/>
  <c r="D59" i="3"/>
  <c r="D33" i="3"/>
  <c r="E60" i="3"/>
  <c r="E68" i="3"/>
  <c r="E72" i="3"/>
  <c r="W15" i="8"/>
  <c r="W24" i="8"/>
  <c r="T22" i="3" l="1"/>
  <c r="W38" i="3"/>
  <c r="T30" i="3"/>
  <c r="S8" i="3"/>
  <c r="V8" i="3"/>
  <c r="W8" i="3" s="1"/>
  <c r="S48" i="3"/>
  <c r="T48" i="3" s="1"/>
  <c r="V48" i="3"/>
  <c r="W48" i="3" s="1"/>
  <c r="S20" i="3"/>
  <c r="T20" i="3" s="1"/>
  <c r="V20" i="3"/>
  <c r="W20" i="3" s="1"/>
  <c r="S64" i="3"/>
  <c r="T64" i="3" s="1"/>
  <c r="V64" i="3"/>
  <c r="W64" i="3" s="1"/>
  <c r="V63" i="3"/>
  <c r="W63" i="3" s="1"/>
  <c r="S63" i="3"/>
  <c r="T63" i="3" s="1"/>
  <c r="W11" i="3"/>
  <c r="S52" i="3"/>
  <c r="V52" i="3"/>
  <c r="W52" i="3" s="1"/>
  <c r="S21" i="3"/>
  <c r="T21" i="3" s="1"/>
  <c r="V21" i="3"/>
  <c r="W21" i="3" s="1"/>
  <c r="S68" i="3"/>
  <c r="T68" i="3" s="1"/>
  <c r="V68" i="3"/>
  <c r="W68" i="3" s="1"/>
  <c r="S53" i="3"/>
  <c r="T53" i="3" s="1"/>
  <c r="V53" i="3"/>
  <c r="W53" i="3" s="1"/>
  <c r="S65" i="3"/>
  <c r="T65" i="3" s="1"/>
  <c r="V65" i="3"/>
  <c r="W65" i="3" s="1"/>
  <c r="V24" i="3"/>
  <c r="W24" i="3" s="1"/>
  <c r="S24" i="3"/>
  <c r="T24" i="3" s="1"/>
  <c r="S14" i="3"/>
  <c r="T14" i="3" s="1"/>
  <c r="V14" i="3"/>
  <c r="W14" i="3" s="1"/>
  <c r="V43" i="3"/>
  <c r="W43" i="3" s="1"/>
  <c r="S43" i="3"/>
  <c r="T46" i="3"/>
  <c r="V28" i="3"/>
  <c r="W28" i="3" s="1"/>
  <c r="S28" i="3"/>
  <c r="T28" i="3" s="1"/>
  <c r="T8" i="3"/>
  <c r="S50" i="3"/>
  <c r="T50" i="3" s="1"/>
  <c r="V50" i="3"/>
  <c r="W50" i="3" s="1"/>
  <c r="S13" i="3"/>
  <c r="T13" i="3" s="1"/>
  <c r="V5" i="3"/>
  <c r="W5" i="3" s="1"/>
  <c r="V44" i="3"/>
  <c r="W44" i="3" s="1"/>
  <c r="T38" i="3"/>
  <c r="T12" i="3"/>
  <c r="S72" i="3"/>
  <c r="V72" i="3"/>
  <c r="W72" i="3" s="1"/>
  <c r="V55" i="3"/>
  <c r="W55" i="3" s="1"/>
  <c r="S55" i="3"/>
  <c r="T55" i="3" s="1"/>
  <c r="V67" i="3"/>
  <c r="W67" i="3" s="1"/>
  <c r="S67" i="3"/>
  <c r="T67" i="3" s="1"/>
  <c r="S23" i="3"/>
  <c r="T23" i="3" s="1"/>
  <c r="V23" i="3"/>
  <c r="W23" i="3" s="1"/>
  <c r="T15" i="3"/>
  <c r="S5" i="3"/>
  <c r="T5" i="3" s="1"/>
  <c r="V35" i="3"/>
  <c r="W35" i="3" s="1"/>
  <c r="S35" i="3"/>
  <c r="T35" i="3" s="1"/>
  <c r="S54" i="3"/>
  <c r="T54" i="3" s="1"/>
  <c r="V54" i="3"/>
  <c r="W54" i="3" s="1"/>
  <c r="V37" i="3"/>
  <c r="W37" i="3" s="1"/>
  <c r="S37" i="3"/>
  <c r="T37" i="3" s="1"/>
  <c r="T42" i="3"/>
  <c r="T16" i="3"/>
  <c r="T39" i="3"/>
  <c r="T61" i="3"/>
  <c r="S10" i="3"/>
  <c r="T10" i="3" s="1"/>
  <c r="V10" i="3"/>
  <c r="W10" i="3" s="1"/>
  <c r="S45" i="3"/>
  <c r="V45" i="3"/>
  <c r="W45" i="3" s="1"/>
  <c r="T40" i="3"/>
  <c r="W13" i="3"/>
  <c r="V32" i="3"/>
  <c r="W32" i="3" s="1"/>
  <c r="S32" i="3"/>
  <c r="T32" i="3" s="1"/>
  <c r="V3" i="3"/>
  <c r="W3" i="3" s="1"/>
  <c r="T72" i="3"/>
  <c r="S49" i="3"/>
  <c r="T49" i="3" s="1"/>
  <c r="V49" i="3"/>
  <c r="W49" i="3" s="1"/>
  <c r="S66" i="3"/>
  <c r="T66" i="3" s="1"/>
  <c r="V66" i="3"/>
  <c r="W66" i="3" s="1"/>
  <c r="S58" i="3"/>
  <c r="T58" i="3" s="1"/>
  <c r="V58" i="3"/>
  <c r="W58" i="3" s="1"/>
  <c r="S57" i="3"/>
  <c r="T57" i="3" s="1"/>
  <c r="V57" i="3"/>
  <c r="W57" i="3" s="1"/>
  <c r="S69" i="3"/>
  <c r="T69" i="3" s="1"/>
  <c r="V69" i="3"/>
  <c r="W69" i="3" s="1"/>
  <c r="T44" i="3"/>
  <c r="V25" i="3"/>
  <c r="W25" i="3" s="1"/>
  <c r="S25" i="3"/>
  <c r="T25" i="3" s="1"/>
  <c r="W16" i="3"/>
  <c r="V47" i="3"/>
  <c r="W47" i="3" s="1"/>
  <c r="S47" i="3"/>
  <c r="T47" i="3" s="1"/>
  <c r="V39" i="3"/>
  <c r="W39" i="3" s="1"/>
  <c r="S39" i="3"/>
  <c r="S29" i="3"/>
  <c r="T29" i="3" s="1"/>
  <c r="V29" i="3"/>
  <c r="W29" i="3" s="1"/>
  <c r="V51" i="3"/>
  <c r="W51" i="3" s="1"/>
  <c r="S51" i="3"/>
  <c r="T51" i="3" s="1"/>
  <c r="S17" i="3"/>
  <c r="T17" i="3" s="1"/>
  <c r="V26" i="3"/>
  <c r="W26" i="3" s="1"/>
  <c r="S26" i="3"/>
  <c r="T26" i="3" s="1"/>
  <c r="S56" i="3"/>
  <c r="T56" i="3" s="1"/>
  <c r="V56" i="3"/>
  <c r="W56" i="3" s="1"/>
  <c r="S62" i="3"/>
  <c r="T62" i="3" s="1"/>
  <c r="V62" i="3"/>
  <c r="W62" i="3" s="1"/>
  <c r="V59" i="3"/>
  <c r="W59" i="3" s="1"/>
  <c r="S59" i="3"/>
  <c r="T59" i="3" s="1"/>
  <c r="V71" i="3"/>
  <c r="W71" i="3" s="1"/>
  <c r="S71" i="3"/>
  <c r="T71" i="3" s="1"/>
  <c r="T43" i="3"/>
  <c r="S27" i="3"/>
  <c r="T27" i="3" s="1"/>
  <c r="V27" i="3"/>
  <c r="W27" i="3" s="1"/>
  <c r="V41" i="3"/>
  <c r="W41" i="3" s="1"/>
  <c r="S41" i="3"/>
  <c r="T41" i="3" s="1"/>
  <c r="S4" i="3"/>
  <c r="T4" i="3" s="1"/>
  <c r="V4" i="3"/>
  <c r="W4" i="3" s="1"/>
  <c r="W42" i="3"/>
  <c r="V33" i="3"/>
  <c r="W33" i="3" s="1"/>
  <c r="S33" i="3"/>
  <c r="T33" i="3" s="1"/>
  <c r="T52" i="3"/>
  <c r="S31" i="3"/>
  <c r="T31" i="3" s="1"/>
  <c r="V31" i="3"/>
  <c r="W31" i="3" s="1"/>
  <c r="S18" i="3"/>
  <c r="T18" i="3" s="1"/>
  <c r="V18" i="3"/>
  <c r="W18" i="3" s="1"/>
  <c r="T9" i="3"/>
  <c r="W30" i="3"/>
  <c r="S60" i="3"/>
  <c r="T60" i="3" s="1"/>
  <c r="V60" i="3"/>
  <c r="W60" i="3" s="1"/>
  <c r="S70" i="3"/>
  <c r="T70" i="3" s="1"/>
  <c r="V70" i="3"/>
  <c r="W70" i="3" s="1"/>
  <c r="S61" i="3"/>
  <c r="V61" i="3"/>
  <c r="W61" i="3" s="1"/>
  <c r="T45" i="3"/>
  <c r="V19" i="3"/>
  <c r="W19" i="3" s="1"/>
  <c r="S19" i="3"/>
  <c r="T19" i="3" s="1"/>
</calcChain>
</file>

<file path=xl/sharedStrings.xml><?xml version="1.0" encoding="utf-8"?>
<sst xmlns="http://schemas.openxmlformats.org/spreadsheetml/2006/main" count="170" uniqueCount="86">
  <si>
    <t>Age</t>
  </si>
  <si>
    <t>0-4</t>
  </si>
  <si>
    <t>1 year</t>
  </si>
  <si>
    <t>3 year</t>
  </si>
  <si>
    <t>5 year</t>
  </si>
  <si>
    <t>5-9</t>
  </si>
  <si>
    <t>10-14</t>
  </si>
  <si>
    <t>15-19</t>
  </si>
  <si>
    <t>20-24</t>
  </si>
  <si>
    <t>85+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</si>
  <si>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</si>
  <si>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</si>
  <si>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</si>
  <si>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</si>
  <si>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</si>
  <si>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</si>
  <si>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</si>
  <si>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</si>
  <si>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</si>
  <si>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</si>
  <si>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</si>
  <si>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</si>
  <si>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Prevalent cases number 2022</t>
  </si>
  <si>
    <t>Male</t>
  </si>
  <si>
    <t>Incidence</t>
  </si>
  <si>
    <t>Absolute case</t>
  </si>
  <si>
    <t>Total death</t>
  </si>
  <si>
    <t>DOH PHIL HEALTH STAT 2019</t>
  </si>
  <si>
    <t>Neoplasm</t>
  </si>
  <si>
    <t>Heart Disease</t>
  </si>
  <si>
    <t>Prevalence</t>
  </si>
  <si>
    <t>Prevalence (5yr)</t>
  </si>
  <si>
    <t>Proportion of Death (kx)</t>
  </si>
  <si>
    <r>
      <t>q</t>
    </r>
    <r>
      <rPr>
        <vertAlign val="subscript"/>
        <sz val="11"/>
        <color theme="1"/>
        <rFont val="Aptos Narrow"/>
        <family val="2"/>
        <scheme val="minor"/>
      </rPr>
      <t>x</t>
    </r>
  </si>
  <si>
    <t>Incident</t>
  </si>
  <si>
    <t>Proportion</t>
  </si>
  <si>
    <t>Cancer</t>
  </si>
  <si>
    <t>Death due to other cause</t>
  </si>
  <si>
    <t>Cerebrovascular</t>
  </si>
  <si>
    <t>Calculated Rates for Cancer</t>
  </si>
  <si>
    <t>Crude Rates for Ischemic Heart Disease</t>
  </si>
  <si>
    <t>Crude Rates for Stroke</t>
  </si>
  <si>
    <t>Ischemic Heart Disease</t>
  </si>
  <si>
    <t>Stroke</t>
  </si>
  <si>
    <t>Incident + death due to oc</t>
  </si>
  <si>
    <t>Cancer only</t>
  </si>
  <si>
    <t>Top 3 Diseases</t>
  </si>
  <si>
    <t>Relative difference</t>
  </si>
  <si>
    <t>Inactive</t>
  </si>
  <si>
    <t>Ischaemic heart disease</t>
  </si>
  <si>
    <t>Ischaemic stroke</t>
  </si>
  <si>
    <t>Death due to other causes</t>
  </si>
  <si>
    <t>Incident Rate</t>
  </si>
  <si>
    <t>Poor</t>
  </si>
  <si>
    <t>Fair</t>
  </si>
  <si>
    <t>Good</t>
  </si>
  <si>
    <t>Very good</t>
  </si>
  <si>
    <t>Excellent</t>
  </si>
  <si>
    <t>t</t>
  </si>
  <si>
    <t>t+1</t>
  </si>
  <si>
    <t>Health States Transition Probabilities</t>
  </si>
  <si>
    <t>Status</t>
  </si>
  <si>
    <t>Premium Reduction</t>
  </si>
  <si>
    <t xml:space="preserve"> Percentage (%)</t>
  </si>
  <si>
    <t>Percentage (%)</t>
  </si>
  <si>
    <t>2022 PH Total Population</t>
  </si>
  <si>
    <t>-</t>
  </si>
  <si>
    <t xml:space="preserve">Mean of Benefit for a 25 yr old with n-year temp insurance </t>
  </si>
  <si>
    <t>Term</t>
  </si>
  <si>
    <t>New Model</t>
  </si>
  <si>
    <t>Traditional Model</t>
  </si>
  <si>
    <t>Mean of Benefit for a x-yr old with 20-year temp insurance</t>
  </si>
  <si>
    <t>Premium</t>
  </si>
  <si>
    <t>Year</t>
  </si>
  <si>
    <t xml:space="preserve">Premium of New </t>
  </si>
  <si>
    <t>Premium of Trad</t>
  </si>
  <si>
    <t>Average Premium</t>
  </si>
  <si>
    <t>% of policyholder that has less premium</t>
  </si>
  <si>
    <t>Reserves per State</t>
  </si>
  <si>
    <t>Average Reserves</t>
  </si>
  <si>
    <t>Traditional</t>
  </si>
  <si>
    <t>Premiums and Status Distribution of a 25 year old Policyholder, with n=20</t>
  </si>
  <si>
    <t>Reserves per State  (x=25, n=20)</t>
  </si>
  <si>
    <t>Average Reserves (x=25, n=20)</t>
  </si>
  <si>
    <t>Stationary Transition Matrix  P</t>
  </si>
  <si>
    <r>
      <t>Non - stationary Transition Matrix P</t>
    </r>
    <r>
      <rPr>
        <vertAlign val="subscript"/>
        <sz val="11"/>
        <color theme="1"/>
        <rFont val="Aptos Narrow"/>
        <family val="2"/>
        <scheme val="minor"/>
      </rPr>
      <t>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</si>
</sst>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00000"/>
    <numFmt numFmtId="165" formatCode="0.0000"/>
  </numFmts>
  <fonts count="7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0"/>
      <color rgb="FF008013"/>
      <name val="Consolas"/>
      <family val="3"/>
    </font>
    <font>
      <sz val="10"/>
      <color theme="6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FFCC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/>
      <diagonal style="thin">
        <color indexed="64"/>
      </diagonal>
    </border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55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3" fontId="0" fillId="0" borderId="0" xfId="0" applyNumberFormat="1"/>
    <xf numFmtId="164" fontId="0" fillId="0" borderId="0" xfId="0" applyNumberFormat="1"/>
    <xf numFmtId="3" fontId="0" fillId="0" borderId="0" xfId="0" applyNumberFormat="1" applyAlignment="1">
      <alignment horizontal="center" vertical="center" textRotation="45"/>
    </xf>
    <xf numFmtId="3" fontId="0" fillId="0" borderId="0" xfId="0" applyNumberFormat="1" applyAlignment="1">
      <alignment vertical="center" textRotation="45"/>
    </xf>
    <xf numFmtId="0" fontId="0" fillId="0" borderId="0" xfId="0" applyAlignment="1">
      <alignment vertical="center" textRotation="45"/>
    </xf>
    <xf numFmtId="3" fontId="0" fillId="0" borderId="0" xfId="0" applyNumberFormat="1" applyAlignment="1">
      <alignment vertical="center"/>
    </xf>
    <xf numFmtId="0" fontId="0" fillId="2" borderId="0" xfId="0" applyFill="1"/>
    <xf numFmtId="164" fontId="0" fillId="3" borderId="0" xfId="0" applyNumberFormat="1" applyFill="1"/>
    <xf numFmtId="0" fontId="0" fillId="4" borderId="0" xfId="0" applyFill="1"/>
    <xf numFmtId="164" fontId="0" fillId="0" borderId="0" xfId="0" applyNumberFormat="1" applyAlignment="1">
      <alignment horizontal="center"/>
    </xf>
    <xf numFmtId="0" fontId="0" fillId="5" borderId="0" xfId="0" applyFill="1"/>
    <xf numFmtId="0" fontId="0" fillId="6" borderId="0" xfId="0" applyFill="1"/>
    <xf numFmtId="0" fontId="0" fillId="3" borderId="0" xfId="0" applyFill="1"/>
    <xf numFmtId="0" fontId="0" fillId="7" borderId="0" xfId="0" applyFill="1"/>
    <xf numFmtId="165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0" fontId="0" fillId="0" borderId="0" xfId="0" applyNumberFormat="1"/>
    <xf numFmtId="4" fontId="0" fillId="0" borderId="0" xfId="0" applyNumberFormat="1"/>
    <xf numFmtId="43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9" xfId="0" applyFill="1" applyBorder="1"/>
    <xf numFmtId="0" fontId="0" fillId="0" borderId="10" xfId="0" applyBorder="1"/>
    <xf numFmtId="0" fontId="0" fillId="4" borderId="13" xfId="0" applyFill="1" applyBorder="1"/>
    <xf numFmtId="0" fontId="0" fillId="0" borderId="14" xfId="0" applyBorder="1"/>
    <xf numFmtId="0" fontId="0" fillId="4" borderId="11" xfId="0" applyFill="1" applyBorder="1"/>
    <xf numFmtId="0" fontId="0" fillId="0" borderId="8" xfId="0" applyBorder="1"/>
    <xf numFmtId="0" fontId="0" fillId="4" borderId="11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5" borderId="12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7" borderId="12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164" fontId="0" fillId="7" borderId="5" xfId="0" applyNumberFormat="1" applyFill="1" applyBorder="1"/>
    <xf numFmtId="164" fontId="0" fillId="7" borderId="6" xfId="0" applyNumberFormat="1" applyFill="1" applyBorder="1"/>
    <xf numFmtId="164" fontId="0" fillId="7" borderId="7" xfId="0" applyNumberFormat="1" applyFill="1" applyBorder="1"/>
    <xf numFmtId="165" fontId="0" fillId="0" borderId="9" xfId="0" applyNumberFormat="1" applyBorder="1"/>
    <xf numFmtId="165" fontId="0" fillId="0" borderId="15" xfId="0" applyNumberFormat="1" applyBorder="1"/>
    <xf numFmtId="165" fontId="0" fillId="0" borderId="10" xfId="0" applyNumberFormat="1" applyBorder="1"/>
    <xf numFmtId="165" fontId="0" fillId="0" borderId="13" xfId="0" applyNumberFormat="1" applyBorder="1"/>
    <xf numFmtId="165" fontId="0" fillId="0" borderId="14" xfId="0" applyNumberFormat="1" applyBorder="1"/>
    <xf numFmtId="165" fontId="0" fillId="0" borderId="11" xfId="0" applyNumberFormat="1" applyBorder="1"/>
    <xf numFmtId="165" fontId="0" fillId="0" borderId="1" xfId="0" applyNumberFormat="1" applyBorder="1"/>
    <xf numFmtId="165" fontId="0" fillId="0" borderId="8" xfId="0" applyNumberFormat="1" applyBorder="1"/>
    <xf numFmtId="0" fontId="0" fillId="0" borderId="7" xfId="0" applyBorder="1" applyAlignment="1">
      <alignment horizontal="center"/>
    </xf>
    <xf numFmtId="9" fontId="0" fillId="0" borderId="0" xfId="1" applyFont="1" applyAlignment="1">
      <alignment vertical="center"/>
    </xf>
    <xf numFmtId="0" fontId="0" fillId="0" borderId="0" xfId="0" applyAlignment="1">
      <alignment vertical="center" textRotation="90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0" fontId="0" fillId="0" borderId="9" xfId="1" applyNumberFormat="1" applyFont="1" applyBorder="1"/>
    <xf numFmtId="10" fontId="0" fillId="0" borderId="15" xfId="1" applyNumberFormat="1" applyFont="1" applyBorder="1"/>
    <xf numFmtId="10" fontId="0" fillId="0" borderId="10" xfId="1" applyNumberFormat="1" applyFont="1" applyBorder="1"/>
    <xf numFmtId="10" fontId="0" fillId="0" borderId="13" xfId="1" applyNumberFormat="1" applyFont="1" applyBorder="1"/>
    <xf numFmtId="10" fontId="0" fillId="0" borderId="16" xfId="1" applyNumberFormat="1" applyFont="1" applyBorder="1"/>
    <xf numFmtId="10" fontId="0" fillId="0" borderId="14" xfId="1" applyNumberFormat="1" applyFont="1" applyBorder="1"/>
    <xf numFmtId="10" fontId="0" fillId="0" borderId="11" xfId="1" applyNumberFormat="1" applyFont="1" applyBorder="1"/>
    <xf numFmtId="10" fontId="0" fillId="0" borderId="1" xfId="1" applyNumberFormat="1" applyFont="1" applyBorder="1"/>
    <xf numFmtId="10" fontId="0" fillId="0" borderId="8" xfId="1" applyNumberFormat="1" applyFont="1" applyBorder="1"/>
    <xf numFmtId="10" fontId="0" fillId="0" borderId="5" xfId="1" applyNumberFormat="1" applyFont="1" applyBorder="1" applyAlignment="1">
      <alignment vertical="center"/>
    </xf>
    <xf numFmtId="10" fontId="0" fillId="0" borderId="6" xfId="1" applyNumberFormat="1" applyFont="1" applyBorder="1" applyAlignment="1">
      <alignment vertical="center"/>
    </xf>
    <xf numFmtId="10" fontId="0" fillId="0" borderId="7" xfId="1" applyNumberFormat="1" applyFont="1" applyBorder="1" applyAlignment="1">
      <alignment vertical="center"/>
    </xf>
    <xf numFmtId="2" fontId="0" fillId="0" borderId="6" xfId="0" applyNumberFormat="1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 vertical="center"/>
    </xf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2" fontId="0" fillId="0" borderId="15" xfId="0" applyNumberFormat="1" applyBorder="1"/>
    <xf numFmtId="2" fontId="0" fillId="0" borderId="19" xfId="0" applyNumberFormat="1" applyBorder="1"/>
    <xf numFmtId="2" fontId="0" fillId="0" borderId="1" xfId="0" applyNumberFormat="1" applyBorder="1"/>
    <xf numFmtId="2" fontId="0" fillId="0" borderId="0" xfId="1" applyNumberFormat="1" applyFont="1"/>
    <xf numFmtId="43" fontId="0" fillId="0" borderId="5" xfId="2" applyFont="1" applyBorder="1"/>
    <xf numFmtId="43" fontId="0" fillId="0" borderId="6" xfId="2" applyFont="1" applyBorder="1"/>
    <xf numFmtId="43" fontId="0" fillId="0" borderId="7" xfId="2" applyFont="1" applyBorder="1"/>
    <xf numFmtId="10" fontId="0" fillId="0" borderId="6" xfId="1" applyNumberFormat="1" applyFont="1" applyBorder="1"/>
    <xf numFmtId="10" fontId="0" fillId="0" borderId="20" xfId="1" applyNumberFormat="1" applyFont="1" applyBorder="1"/>
    <xf numFmtId="10" fontId="0" fillId="0" borderId="7" xfId="1" applyNumberFormat="1" applyFont="1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0" fillId="0" borderId="6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9" fontId="0" fillId="0" borderId="15" xfId="1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43" fontId="0" fillId="0" borderId="9" xfId="2" applyFont="1" applyBorder="1" applyAlignment="1">
      <alignment horizontal="center" vertical="center" wrapText="1"/>
    </xf>
    <xf numFmtId="43" fontId="0" fillId="0" borderId="11" xfId="2" applyFont="1" applyBorder="1" applyAlignment="1">
      <alignment horizontal="center" vertical="center" wrapText="1"/>
    </xf>
    <xf numFmtId="43" fontId="0" fillId="0" borderId="15" xfId="2" applyFont="1" applyBorder="1" applyAlignment="1">
      <alignment horizontal="center" vertical="center" wrapText="1"/>
    </xf>
    <xf numFmtId="43" fontId="0" fillId="0" borderId="1" xfId="2" applyFont="1" applyBorder="1" applyAlignment="1">
      <alignment horizontal="center" vertical="center" wrapText="1"/>
    </xf>
    <xf numFmtId="43" fontId="0" fillId="0" borderId="15" xfId="2" applyFont="1" applyBorder="1" applyAlignment="1">
      <alignment horizontal="center" vertical="center"/>
    </xf>
    <xf numFmtId="43" fontId="0" fillId="0" borderId="1" xfId="2" applyFont="1" applyBorder="1" applyAlignment="1">
      <alignment horizontal="center" vertical="center"/>
    </xf>
    <xf numFmtId="43" fontId="0" fillId="0" borderId="10" xfId="2" applyFont="1" applyBorder="1" applyAlignment="1">
      <alignment horizontal="center" vertical="center"/>
    </xf>
    <xf numFmtId="43" fontId="0" fillId="0" borderId="8" xfId="2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9" fontId="0" fillId="0" borderId="15" xfId="1" applyFont="1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78E7B-A25D-4908-BD6E-609FA3C901EB}">
  <dimension ref="A1:AB93"/>
  <sheetViews>
    <sheetView zoomScaleNormal="100" workbookViewId="0">
      <pane xSplit="1" topLeftCell="J1" activePane="topRight" state="frozen"/>
      <selection pane="topRight" activeCell="H35" sqref="H35"/>
    </sheetView>
  </sheetViews>
  <sheetFormatPr defaultRowHeight="14.4" x14ac:dyDescent="0.3"/>
  <cols>
    <col min="1" max="1" width="8.88671875" style="1"/>
    <col min="2" max="2" width="17.109375" customWidth="1"/>
    <col min="3" max="3" width="8.88671875" style="1"/>
    <col min="4" max="4" width="9.88671875" customWidth="1"/>
    <col min="5" max="6" width="10" customWidth="1"/>
    <col min="8" max="8" width="13.33203125" customWidth="1"/>
    <col min="9" max="9" width="11.109375" customWidth="1"/>
    <col min="10" max="11" width="16.6640625" customWidth="1"/>
    <col min="12" max="12" width="12.21875" customWidth="1"/>
    <col min="13" max="13" width="16.6640625" customWidth="1"/>
    <col min="14" max="14" width="16.6640625" style="5" customWidth="1"/>
    <col min="15" max="15" width="13.44140625" customWidth="1"/>
    <col min="16" max="17" width="16.6640625" customWidth="1"/>
    <col min="18" max="23" width="13.44140625" customWidth="1"/>
    <col min="24" max="24" width="8.88671875" style="1"/>
    <col min="25" max="25" width="13.77734375" customWidth="1"/>
    <col min="26" max="26" width="12.109375" customWidth="1"/>
    <col min="27" max="28" width="13.5546875" customWidth="1"/>
    <col min="30" max="30" width="11.6640625" customWidth="1"/>
    <col min="31" max="31" width="12.44140625" customWidth="1"/>
    <col min="32" max="32" width="11.6640625" customWidth="1"/>
  </cols>
  <sheetData>
    <row r="1" spans="1:28" ht="14.4" customHeight="1" x14ac:dyDescent="0.3">
      <c r="A1" s="1" t="s">
        <v>23</v>
      </c>
      <c r="B1" s="105" t="s">
        <v>65</v>
      </c>
      <c r="D1" s="104" t="s">
        <v>22</v>
      </c>
      <c r="E1" s="104"/>
      <c r="F1" s="104"/>
      <c r="H1" t="s">
        <v>25</v>
      </c>
      <c r="J1" s="104" t="s">
        <v>39</v>
      </c>
      <c r="K1" s="104"/>
      <c r="M1" s="104" t="s">
        <v>40</v>
      </c>
      <c r="N1" s="104"/>
      <c r="O1" s="2"/>
      <c r="P1" s="104" t="s">
        <v>41</v>
      </c>
      <c r="Q1" s="104"/>
      <c r="R1" s="2"/>
      <c r="S1" s="2"/>
      <c r="T1" s="1" t="s">
        <v>23</v>
      </c>
      <c r="U1" s="104" t="s">
        <v>27</v>
      </c>
      <c r="V1" s="104"/>
      <c r="W1" s="104"/>
      <c r="X1" s="2"/>
      <c r="Z1" s="104" t="s">
        <v>32</v>
      </c>
      <c r="AA1" s="104"/>
      <c r="AB1" s="104"/>
    </row>
    <row r="2" spans="1:28" x14ac:dyDescent="0.3">
      <c r="A2" s="1" t="s">
        <v>0</v>
      </c>
      <c r="B2" s="105"/>
      <c r="D2" s="2" t="s">
        <v>2</v>
      </c>
      <c r="E2" s="2" t="s">
        <v>3</v>
      </c>
      <c r="F2" s="2" t="s">
        <v>4</v>
      </c>
      <c r="H2" s="30" t="s">
        <v>24</v>
      </c>
      <c r="I2" s="3"/>
      <c r="J2" s="3" t="s">
        <v>24</v>
      </c>
      <c r="K2" t="s">
        <v>31</v>
      </c>
      <c r="L2" s="3"/>
      <c r="M2" s="3" t="s">
        <v>24</v>
      </c>
      <c r="N2" s="3" t="s">
        <v>30</v>
      </c>
      <c r="O2" s="3"/>
      <c r="P2" s="3" t="s">
        <v>24</v>
      </c>
      <c r="Q2" s="3" t="s">
        <v>30</v>
      </c>
      <c r="R2" s="3"/>
      <c r="T2" s="1" t="s">
        <v>0</v>
      </c>
      <c r="U2" t="s">
        <v>26</v>
      </c>
      <c r="V2" t="s">
        <v>28</v>
      </c>
      <c r="W2" t="s">
        <v>29</v>
      </c>
      <c r="X2" t="s">
        <v>38</v>
      </c>
      <c r="Z2" t="s">
        <v>28</v>
      </c>
      <c r="AA2" t="s">
        <v>29</v>
      </c>
      <c r="AB2" t="s">
        <v>38</v>
      </c>
    </row>
    <row r="3" spans="1:28" x14ac:dyDescent="0.3">
      <c r="A3" s="1" t="s">
        <v>1</v>
      </c>
      <c r="B3" s="4">
        <v>5319854</v>
      </c>
      <c r="D3">
        <v>701</v>
      </c>
      <c r="E3">
        <v>2041</v>
      </c>
      <c r="F3">
        <v>3336</v>
      </c>
      <c r="H3">
        <v>953</v>
      </c>
      <c r="J3">
        <f t="shared" ref="J3:J20" si="0">H3/B3</f>
        <v>1.7914025460097214E-4</v>
      </c>
      <c r="K3" s="5">
        <f t="shared" ref="K3:K20" si="1">F3/B3</f>
        <v>6.2708487864516582E-4</v>
      </c>
      <c r="M3" t="s">
        <v>66</v>
      </c>
      <c r="N3" t="s">
        <v>66</v>
      </c>
      <c r="P3" t="s">
        <v>66</v>
      </c>
      <c r="Q3" t="s">
        <v>66</v>
      </c>
      <c r="T3" s="1" t="s">
        <v>1</v>
      </c>
      <c r="U3">
        <v>16742</v>
      </c>
      <c r="V3">
        <v>303</v>
      </c>
      <c r="W3">
        <v>4</v>
      </c>
      <c r="X3">
        <v>37</v>
      </c>
      <c r="Z3">
        <f>V3/U3</f>
        <v>1.8098196153386693E-2</v>
      </c>
      <c r="AA3">
        <f>W3/U3</f>
        <v>2.3892008123282762E-4</v>
      </c>
      <c r="AB3">
        <f>X3/U3</f>
        <v>2.2100107514036555E-3</v>
      </c>
    </row>
    <row r="4" spans="1:28" x14ac:dyDescent="0.3">
      <c r="A4" s="1" t="s">
        <v>5</v>
      </c>
      <c r="B4" s="4">
        <v>5778369</v>
      </c>
      <c r="D4">
        <v>588</v>
      </c>
      <c r="E4">
        <v>1716</v>
      </c>
      <c r="F4">
        <v>2771</v>
      </c>
      <c r="H4">
        <v>786</v>
      </c>
      <c r="J4">
        <f t="shared" si="0"/>
        <v>1.3602454256555785E-4</v>
      </c>
      <c r="K4" s="5">
        <f t="shared" si="1"/>
        <v>4.7954708326865243E-4</v>
      </c>
      <c r="M4" t="s">
        <v>66</v>
      </c>
      <c r="N4" t="s">
        <v>66</v>
      </c>
      <c r="P4" t="s">
        <v>66</v>
      </c>
      <c r="Q4" t="s">
        <v>66</v>
      </c>
      <c r="T4" s="1" t="s">
        <v>5</v>
      </c>
      <c r="U4">
        <v>2961</v>
      </c>
      <c r="V4">
        <v>257</v>
      </c>
      <c r="W4">
        <v>4</v>
      </c>
      <c r="X4">
        <v>21</v>
      </c>
      <c r="Z4">
        <f t="shared" ref="Z4:Z16" si="2">V4/U4</f>
        <v>8.6795001688618714E-2</v>
      </c>
      <c r="AA4">
        <f t="shared" ref="AA4:AA17" si="3">W4/U4</f>
        <v>1.3508949679162446E-3</v>
      </c>
      <c r="AB4">
        <f t="shared" ref="AB4:AB17" si="4">X4/U4</f>
        <v>7.0921985815602835E-3</v>
      </c>
    </row>
    <row r="5" spans="1:28" x14ac:dyDescent="0.3">
      <c r="A5" s="1" t="s">
        <v>6</v>
      </c>
      <c r="B5" s="4">
        <v>5709307</v>
      </c>
      <c r="D5">
        <v>494</v>
      </c>
      <c r="E5">
        <v>1393</v>
      </c>
      <c r="F5">
        <v>2215</v>
      </c>
      <c r="H5">
        <v>663</v>
      </c>
      <c r="J5">
        <f t="shared" si="0"/>
        <v>1.1612617783559371E-4</v>
      </c>
      <c r="K5" s="5">
        <f t="shared" si="1"/>
        <v>3.8796302248241335E-4</v>
      </c>
      <c r="M5" t="s">
        <v>66</v>
      </c>
      <c r="N5" t="s">
        <v>66</v>
      </c>
      <c r="P5" t="s">
        <v>66</v>
      </c>
      <c r="Q5" t="s">
        <v>66</v>
      </c>
      <c r="T5" s="1" t="s">
        <v>6</v>
      </c>
      <c r="U5">
        <v>2778</v>
      </c>
      <c r="V5">
        <v>264</v>
      </c>
      <c r="W5">
        <v>15</v>
      </c>
      <c r="X5">
        <v>35</v>
      </c>
      <c r="Z5">
        <f t="shared" si="2"/>
        <v>9.5032397408207347E-2</v>
      </c>
      <c r="AA5">
        <f t="shared" si="3"/>
        <v>5.3995680345572351E-3</v>
      </c>
      <c r="AB5">
        <f t="shared" si="4"/>
        <v>1.259899208063355E-2</v>
      </c>
    </row>
    <row r="6" spans="1:28" x14ac:dyDescent="0.3">
      <c r="A6" s="1" t="s">
        <v>7</v>
      </c>
      <c r="B6" s="4">
        <v>5452719</v>
      </c>
      <c r="D6">
        <v>541</v>
      </c>
      <c r="E6">
        <v>1583</v>
      </c>
      <c r="F6">
        <v>2561</v>
      </c>
      <c r="H6">
        <v>765</v>
      </c>
      <c r="J6">
        <f t="shared" si="0"/>
        <v>1.4029697844323172E-4</v>
      </c>
      <c r="K6" s="5">
        <f t="shared" si="1"/>
        <v>4.6967393698446591E-4</v>
      </c>
      <c r="M6" t="s">
        <v>66</v>
      </c>
      <c r="N6" t="s">
        <v>66</v>
      </c>
      <c r="P6" t="s">
        <v>66</v>
      </c>
      <c r="Q6" t="s">
        <v>66</v>
      </c>
      <c r="T6" s="1" t="s">
        <v>7</v>
      </c>
      <c r="U6" s="4">
        <v>5202</v>
      </c>
      <c r="V6">
        <v>359</v>
      </c>
      <c r="W6">
        <v>112</v>
      </c>
      <c r="X6">
        <v>88</v>
      </c>
      <c r="Z6">
        <f t="shared" si="2"/>
        <v>6.9011918492887347E-2</v>
      </c>
      <c r="AA6">
        <f t="shared" si="3"/>
        <v>2.1530180699730873E-2</v>
      </c>
      <c r="AB6">
        <f t="shared" si="4"/>
        <v>1.6916570549788543E-2</v>
      </c>
    </row>
    <row r="7" spans="1:28" x14ac:dyDescent="0.3">
      <c r="A7" s="1" t="s">
        <v>8</v>
      </c>
      <c r="B7" s="4">
        <v>5270474</v>
      </c>
      <c r="D7">
        <v>879</v>
      </c>
      <c r="E7">
        <v>2415</v>
      </c>
      <c r="F7">
        <v>3759</v>
      </c>
      <c r="H7">
        <v>1181</v>
      </c>
      <c r="J7">
        <f t="shared" si="0"/>
        <v>2.2407851741608061E-4</v>
      </c>
      <c r="K7" s="5">
        <f t="shared" si="1"/>
        <v>7.1321858337599232E-4</v>
      </c>
      <c r="M7">
        <v>4.0000000000000002E-4</v>
      </c>
      <c r="N7">
        <v>1E-3</v>
      </c>
      <c r="P7">
        <v>1.4999999999999999E-4</v>
      </c>
      <c r="Q7">
        <v>5.0000000000000001E-4</v>
      </c>
      <c r="T7" s="1" t="s">
        <v>8</v>
      </c>
      <c r="U7" s="4">
        <v>7747</v>
      </c>
      <c r="V7">
        <v>397</v>
      </c>
      <c r="W7">
        <v>372</v>
      </c>
      <c r="X7">
        <v>210</v>
      </c>
      <c r="Z7">
        <f t="shared" si="2"/>
        <v>5.1245643474893507E-2</v>
      </c>
      <c r="AA7">
        <f t="shared" si="3"/>
        <v>4.8018587840454367E-2</v>
      </c>
      <c r="AB7">
        <f t="shared" si="4"/>
        <v>2.7107267329288757E-2</v>
      </c>
    </row>
    <row r="8" spans="1:28" x14ac:dyDescent="0.3">
      <c r="A8" s="1" t="s">
        <v>10</v>
      </c>
      <c r="B8" s="4">
        <v>4972823</v>
      </c>
      <c r="D8">
        <v>650</v>
      </c>
      <c r="E8">
        <v>1804</v>
      </c>
      <c r="F8">
        <v>2761</v>
      </c>
      <c r="H8">
        <v>916</v>
      </c>
      <c r="J8">
        <f t="shared" si="0"/>
        <v>1.8420120724184231E-4</v>
      </c>
      <c r="K8" s="5">
        <f t="shared" si="1"/>
        <v>5.5521783099860987E-4</v>
      </c>
      <c r="M8">
        <v>5.1000000000000004E-4</v>
      </c>
      <c r="N8">
        <v>2.3999999999999998E-3</v>
      </c>
      <c r="P8">
        <v>2.0000000000000001E-4</v>
      </c>
      <c r="Q8">
        <v>1.1000000000000001E-3</v>
      </c>
      <c r="T8" s="1" t="s">
        <v>10</v>
      </c>
      <c r="U8" s="4">
        <v>10700</v>
      </c>
      <c r="V8">
        <v>529</v>
      </c>
      <c r="W8" s="4">
        <v>809</v>
      </c>
      <c r="X8">
        <v>328</v>
      </c>
      <c r="Z8">
        <f t="shared" si="2"/>
        <v>4.9439252336448601E-2</v>
      </c>
      <c r="AA8">
        <f t="shared" si="3"/>
        <v>7.5607476635514023E-2</v>
      </c>
      <c r="AB8">
        <f t="shared" si="4"/>
        <v>3.0654205607476635E-2</v>
      </c>
    </row>
    <row r="9" spans="1:28" x14ac:dyDescent="0.3">
      <c r="A9" s="1" t="s">
        <v>11</v>
      </c>
      <c r="B9" s="4">
        <v>4408185</v>
      </c>
      <c r="D9">
        <v>876</v>
      </c>
      <c r="E9">
        <v>2392</v>
      </c>
      <c r="F9">
        <v>3698</v>
      </c>
      <c r="H9">
        <v>1245</v>
      </c>
      <c r="J9">
        <f t="shared" si="0"/>
        <v>2.8242916302287678E-4</v>
      </c>
      <c r="K9" s="5">
        <f t="shared" si="1"/>
        <v>8.3889401193461711E-4</v>
      </c>
      <c r="M9">
        <v>8.5999999999999998E-4</v>
      </c>
      <c r="N9">
        <v>4.5999999999999999E-3</v>
      </c>
      <c r="P9">
        <v>2.9999999999999997E-4</v>
      </c>
      <c r="Q9">
        <v>2E-3</v>
      </c>
      <c r="T9" s="1" t="s">
        <v>11</v>
      </c>
      <c r="U9" s="4">
        <v>10374</v>
      </c>
      <c r="V9">
        <v>620</v>
      </c>
      <c r="W9" s="4">
        <v>1092</v>
      </c>
      <c r="X9">
        <v>496</v>
      </c>
      <c r="Z9">
        <f t="shared" si="2"/>
        <v>5.9764796606901871E-2</v>
      </c>
      <c r="AA9">
        <f t="shared" si="3"/>
        <v>0.10526315789473684</v>
      </c>
      <c r="AB9">
        <f t="shared" si="4"/>
        <v>4.7811837285521498E-2</v>
      </c>
    </row>
    <row r="10" spans="1:28" x14ac:dyDescent="0.3">
      <c r="A10" s="1" t="s">
        <v>12</v>
      </c>
      <c r="B10" s="4">
        <v>3805317</v>
      </c>
      <c r="D10">
        <v>1285</v>
      </c>
      <c r="E10">
        <v>3325</v>
      </c>
      <c r="F10">
        <v>5110</v>
      </c>
      <c r="H10">
        <v>1833</v>
      </c>
      <c r="J10">
        <f t="shared" si="0"/>
        <v>4.8169442913691552E-4</v>
      </c>
      <c r="K10" s="5">
        <f t="shared" si="1"/>
        <v>1.3428579011945654E-3</v>
      </c>
      <c r="M10">
        <v>1.4300000000000001E-3</v>
      </c>
      <c r="N10">
        <v>8.6E-3</v>
      </c>
      <c r="P10">
        <v>4.6000000000000001E-4</v>
      </c>
      <c r="Q10">
        <v>3.4000000000000002E-3</v>
      </c>
      <c r="T10" s="1" t="s">
        <v>12</v>
      </c>
      <c r="U10" s="4">
        <v>12735</v>
      </c>
      <c r="V10">
        <v>817</v>
      </c>
      <c r="W10" s="4">
        <v>1776</v>
      </c>
      <c r="X10">
        <v>983</v>
      </c>
      <c r="Z10">
        <f t="shared" si="2"/>
        <v>6.4153906556733406E-2</v>
      </c>
      <c r="AA10">
        <f t="shared" si="3"/>
        <v>0.13945818610129565</v>
      </c>
      <c r="AB10">
        <f t="shared" si="4"/>
        <v>7.7188849627012168E-2</v>
      </c>
    </row>
    <row r="11" spans="1:28" x14ac:dyDescent="0.3">
      <c r="A11" s="1" t="s">
        <v>13</v>
      </c>
      <c r="B11" s="4">
        <v>3403289</v>
      </c>
      <c r="D11">
        <v>2029</v>
      </c>
      <c r="E11">
        <v>5285</v>
      </c>
      <c r="F11">
        <v>7973</v>
      </c>
      <c r="H11">
        <v>3038</v>
      </c>
      <c r="J11">
        <f t="shared" si="0"/>
        <v>8.9266588879169536E-4</v>
      </c>
      <c r="K11" s="5">
        <f t="shared" si="1"/>
        <v>2.3427337496169146E-3</v>
      </c>
      <c r="M11">
        <v>2.5600000000000002E-3</v>
      </c>
      <c r="N11">
        <v>1.7100000000000001E-2</v>
      </c>
      <c r="P11">
        <v>7.5000000000000002E-4</v>
      </c>
      <c r="Q11">
        <v>5.5000000000000005E-3</v>
      </c>
      <c r="T11" s="1" t="s">
        <v>13</v>
      </c>
      <c r="U11" s="4">
        <v>16069</v>
      </c>
      <c r="V11" s="4">
        <v>1207</v>
      </c>
      <c r="W11" s="4">
        <v>2739</v>
      </c>
      <c r="X11" s="4">
        <v>1769</v>
      </c>
      <c r="Z11">
        <f t="shared" si="2"/>
        <v>7.5113572717655105E-2</v>
      </c>
      <c r="AA11">
        <f t="shared" si="3"/>
        <v>0.17045242392183707</v>
      </c>
      <c r="AB11">
        <f t="shared" si="4"/>
        <v>0.11008774659281848</v>
      </c>
    </row>
    <row r="12" spans="1:28" x14ac:dyDescent="0.3">
      <c r="A12" s="1" t="s">
        <v>14</v>
      </c>
      <c r="B12" s="4">
        <v>3005516</v>
      </c>
      <c r="D12">
        <v>3017</v>
      </c>
      <c r="E12">
        <v>7576</v>
      </c>
      <c r="F12">
        <v>11288</v>
      </c>
      <c r="H12">
        <v>4604</v>
      </c>
      <c r="J12">
        <f t="shared" si="0"/>
        <v>1.531850104940383E-3</v>
      </c>
      <c r="K12" s="5">
        <f t="shared" si="1"/>
        <v>3.7557610739719902E-3</v>
      </c>
      <c r="M12">
        <v>4.1599999999999996E-3</v>
      </c>
      <c r="N12">
        <v>3.2400000000000005E-2</v>
      </c>
      <c r="P12">
        <v>1.2199999999999999E-3</v>
      </c>
      <c r="Q12">
        <v>9.3999999999999986E-3</v>
      </c>
      <c r="T12" s="1" t="s">
        <v>14</v>
      </c>
      <c r="U12" s="4">
        <v>20997</v>
      </c>
      <c r="V12" s="4">
        <v>1843</v>
      </c>
      <c r="W12" s="4">
        <v>4033</v>
      </c>
      <c r="X12" s="4">
        <v>2510</v>
      </c>
      <c r="Z12">
        <f t="shared" si="2"/>
        <v>8.7774443968185928E-2</v>
      </c>
      <c r="AA12">
        <f t="shared" si="3"/>
        <v>0.19207505834166785</v>
      </c>
      <c r="AB12">
        <f t="shared" si="4"/>
        <v>0.11954088679335143</v>
      </c>
    </row>
    <row r="13" spans="1:28" x14ac:dyDescent="0.3">
      <c r="A13" s="1" t="s">
        <v>15</v>
      </c>
      <c r="B13" s="4">
        <v>2624732</v>
      </c>
      <c r="D13">
        <v>4581</v>
      </c>
      <c r="E13">
        <v>11308</v>
      </c>
      <c r="F13">
        <v>16639</v>
      </c>
      <c r="H13">
        <v>7076</v>
      </c>
      <c r="J13">
        <f t="shared" si="0"/>
        <v>2.6958942855880145E-3</v>
      </c>
      <c r="K13" s="5">
        <f t="shared" si="1"/>
        <v>6.3393138804266492E-3</v>
      </c>
      <c r="M13">
        <v>6.5500000000000003E-3</v>
      </c>
      <c r="N13">
        <v>5.7599999999999998E-2</v>
      </c>
      <c r="P13">
        <v>1.9400000000000001E-3</v>
      </c>
      <c r="Q13">
        <v>1.54E-2</v>
      </c>
      <c r="T13" s="1" t="s">
        <v>15</v>
      </c>
      <c r="U13" s="4">
        <v>26912</v>
      </c>
      <c r="V13" s="4">
        <v>2591</v>
      </c>
      <c r="W13" s="4">
        <v>5588</v>
      </c>
      <c r="X13" s="4">
        <v>3370</v>
      </c>
      <c r="Z13">
        <f t="shared" si="2"/>
        <v>9.627675386444709E-2</v>
      </c>
      <c r="AA13">
        <f t="shared" si="3"/>
        <v>0.20763971462544589</v>
      </c>
      <c r="AB13">
        <f t="shared" si="4"/>
        <v>0.1252229488703924</v>
      </c>
    </row>
    <row r="14" spans="1:28" x14ac:dyDescent="0.3">
      <c r="A14" s="1" t="s">
        <v>16</v>
      </c>
      <c r="B14" s="4">
        <v>2194577</v>
      </c>
      <c r="D14">
        <v>6356</v>
      </c>
      <c r="E14">
        <v>15468</v>
      </c>
      <c r="F14">
        <v>22630</v>
      </c>
      <c r="H14">
        <v>10117</v>
      </c>
      <c r="J14">
        <f t="shared" si="0"/>
        <v>4.6100000136700603E-3</v>
      </c>
      <c r="K14" s="5">
        <f t="shared" si="1"/>
        <v>1.0311782179435946E-2</v>
      </c>
      <c r="M14">
        <v>9.0500000000000008E-3</v>
      </c>
      <c r="N14">
        <v>9.4700000000000006E-2</v>
      </c>
      <c r="P14">
        <v>2.97E-3</v>
      </c>
      <c r="Q14">
        <v>2.5000000000000001E-2</v>
      </c>
      <c r="T14" s="1" t="s">
        <v>16</v>
      </c>
      <c r="U14" s="4">
        <v>31837</v>
      </c>
      <c r="V14" s="4">
        <v>3650</v>
      </c>
      <c r="W14" s="4">
        <v>6577</v>
      </c>
      <c r="X14" s="4">
        <v>4105</v>
      </c>
      <c r="Z14">
        <f t="shared" si="2"/>
        <v>0.11464648051009832</v>
      </c>
      <c r="AA14">
        <f t="shared" si="3"/>
        <v>0.20658353488079906</v>
      </c>
      <c r="AB14">
        <f t="shared" si="4"/>
        <v>0.12893802808053523</v>
      </c>
    </row>
    <row r="15" spans="1:28" x14ac:dyDescent="0.3">
      <c r="A15" s="1" t="s">
        <v>17</v>
      </c>
      <c r="B15" s="4">
        <v>1716960</v>
      </c>
      <c r="D15">
        <v>7520</v>
      </c>
      <c r="E15">
        <v>18253</v>
      </c>
      <c r="F15">
        <v>26676</v>
      </c>
      <c r="H15">
        <v>12218</v>
      </c>
      <c r="J15">
        <f t="shared" si="0"/>
        <v>7.1160656043239212E-3</v>
      </c>
      <c r="K15" s="5">
        <f t="shared" si="1"/>
        <v>1.5536762650265585E-2</v>
      </c>
      <c r="M15">
        <v>1.1900000000000001E-2</v>
      </c>
      <c r="N15">
        <v>0.1434</v>
      </c>
      <c r="P15">
        <v>4.28E-3</v>
      </c>
      <c r="Q15">
        <v>3.7900000000000003E-2</v>
      </c>
      <c r="T15" s="1" t="s">
        <v>17</v>
      </c>
      <c r="U15" s="4">
        <v>38128</v>
      </c>
      <c r="V15" s="4">
        <v>4592</v>
      </c>
      <c r="W15" s="4">
        <v>7782</v>
      </c>
      <c r="X15" s="4">
        <v>4900</v>
      </c>
      <c r="Z15">
        <f t="shared" si="2"/>
        <v>0.12043642467477969</v>
      </c>
      <c r="AA15">
        <f t="shared" si="3"/>
        <v>0.20410197230381871</v>
      </c>
      <c r="AB15">
        <f t="shared" si="4"/>
        <v>0.12851447754930759</v>
      </c>
    </row>
    <row r="16" spans="1:28" x14ac:dyDescent="0.3">
      <c r="A16" s="1" t="s">
        <v>18</v>
      </c>
      <c r="B16" s="4">
        <v>1240109</v>
      </c>
      <c r="D16">
        <v>7759</v>
      </c>
      <c r="E16">
        <v>18383</v>
      </c>
      <c r="F16">
        <v>26083</v>
      </c>
      <c r="H16">
        <v>12867</v>
      </c>
      <c r="J16">
        <f t="shared" si="0"/>
        <v>1.0375700845651471E-2</v>
      </c>
      <c r="K16" s="5">
        <f t="shared" si="1"/>
        <v>2.1032828565876065E-2</v>
      </c>
      <c r="M16">
        <v>1.528E-2</v>
      </c>
      <c r="N16">
        <v>0.2034</v>
      </c>
      <c r="P16">
        <v>5.8100000000000001E-3</v>
      </c>
      <c r="Q16">
        <v>5.45E-2</v>
      </c>
      <c r="T16" s="1" t="s">
        <v>18</v>
      </c>
      <c r="U16" s="4">
        <v>39559</v>
      </c>
      <c r="V16" s="4">
        <v>4917</v>
      </c>
      <c r="W16" s="4">
        <v>7840</v>
      </c>
      <c r="X16" s="4">
        <v>4951</v>
      </c>
      <c r="Z16">
        <f t="shared" si="2"/>
        <v>0.12429535630324326</v>
      </c>
      <c r="AA16">
        <f t="shared" si="3"/>
        <v>0.19818498950934049</v>
      </c>
      <c r="AB16">
        <f t="shared" si="4"/>
        <v>0.12515483202305416</v>
      </c>
    </row>
    <row r="17" spans="1:28" ht="14.4" customHeight="1" x14ac:dyDescent="0.3">
      <c r="A17" s="1" t="s">
        <v>19</v>
      </c>
      <c r="B17" s="4">
        <v>789688</v>
      </c>
      <c r="D17">
        <v>6561</v>
      </c>
      <c r="E17">
        <v>15075</v>
      </c>
      <c r="F17">
        <v>20699</v>
      </c>
      <c r="H17">
        <v>11041</v>
      </c>
      <c r="J17">
        <f t="shared" si="0"/>
        <v>1.3981471163294871E-2</v>
      </c>
      <c r="K17" s="5">
        <f t="shared" si="1"/>
        <v>2.6211617752834031E-2</v>
      </c>
      <c r="M17">
        <v>1.8759999999999999E-2</v>
      </c>
      <c r="N17">
        <v>0.2752</v>
      </c>
      <c r="P17">
        <v>8.0499999999999999E-3</v>
      </c>
      <c r="Q17">
        <v>7.8E-2</v>
      </c>
      <c r="T17" s="1" t="s">
        <v>19</v>
      </c>
      <c r="U17" s="9">
        <v>113016</v>
      </c>
      <c r="V17" s="9">
        <v>10265</v>
      </c>
      <c r="W17" s="4">
        <v>19537</v>
      </c>
      <c r="X17" s="4">
        <v>12422</v>
      </c>
      <c r="Z17">
        <f>V17/U17</f>
        <v>9.0827847384441135E-2</v>
      </c>
      <c r="AA17">
        <f t="shared" si="3"/>
        <v>0.17286932823670983</v>
      </c>
      <c r="AB17">
        <f t="shared" si="4"/>
        <v>0.10991364054647129</v>
      </c>
    </row>
    <row r="18" spans="1:28" x14ac:dyDescent="0.3">
      <c r="A18" s="1" t="s">
        <v>20</v>
      </c>
      <c r="B18" s="4">
        <v>428383</v>
      </c>
      <c r="D18">
        <v>4114</v>
      </c>
      <c r="E18">
        <v>9178</v>
      </c>
      <c r="F18">
        <v>12342</v>
      </c>
      <c r="H18">
        <v>7250</v>
      </c>
      <c r="J18">
        <f t="shared" si="0"/>
        <v>1.6924107632655824E-2</v>
      </c>
      <c r="K18" s="5">
        <f t="shared" si="1"/>
        <v>2.8810667089963889E-2</v>
      </c>
      <c r="M18">
        <v>2.2349999999999998E-2</v>
      </c>
      <c r="N18">
        <v>0.34770000000000001</v>
      </c>
      <c r="P18">
        <v>1.1220000000000001E-2</v>
      </c>
      <c r="Q18">
        <v>0.11019999999999999</v>
      </c>
      <c r="T18" s="1" t="s">
        <v>20</v>
      </c>
      <c r="U18" s="8"/>
      <c r="W18" s="7"/>
      <c r="X18" s="6"/>
    </row>
    <row r="19" spans="1:28" x14ac:dyDescent="0.3">
      <c r="A19" s="1" t="s">
        <v>21</v>
      </c>
      <c r="B19" s="4">
        <v>212735</v>
      </c>
      <c r="D19">
        <v>2101</v>
      </c>
      <c r="E19">
        <v>4497</v>
      </c>
      <c r="F19">
        <v>5858</v>
      </c>
      <c r="H19">
        <v>4084</v>
      </c>
      <c r="J19">
        <f t="shared" si="0"/>
        <v>1.9197593249817849E-2</v>
      </c>
      <c r="K19" s="5">
        <f t="shared" si="1"/>
        <v>2.7536606576256846E-2</v>
      </c>
      <c r="M19">
        <v>2.5729999999999999E-2</v>
      </c>
      <c r="N19">
        <v>0.41200000000000003</v>
      </c>
      <c r="P19">
        <v>1.5140000000000001E-2</v>
      </c>
      <c r="Q19">
        <v>0.14779999999999999</v>
      </c>
      <c r="T19" s="1" t="s">
        <v>21</v>
      </c>
      <c r="U19" s="8"/>
      <c r="V19" s="9"/>
      <c r="W19" s="7"/>
      <c r="X19" s="6"/>
    </row>
    <row r="20" spans="1:28" x14ac:dyDescent="0.3">
      <c r="A20" s="1" t="s">
        <v>9</v>
      </c>
      <c r="B20" s="4">
        <v>116755</v>
      </c>
      <c r="D20">
        <v>1020</v>
      </c>
      <c r="E20">
        <v>1997</v>
      </c>
      <c r="F20">
        <v>2452</v>
      </c>
      <c r="H20">
        <v>2427</v>
      </c>
      <c r="J20">
        <f t="shared" si="0"/>
        <v>2.0787118324697016E-2</v>
      </c>
      <c r="K20" s="5">
        <f t="shared" si="1"/>
        <v>2.1001241916834397E-2</v>
      </c>
      <c r="M20">
        <v>3.031E-2</v>
      </c>
      <c r="N20">
        <v>0.46579999999999999</v>
      </c>
      <c r="P20">
        <v>2.034E-2</v>
      </c>
      <c r="Q20">
        <v>0.19079999999999997</v>
      </c>
      <c r="T20" s="1" t="s">
        <v>9</v>
      </c>
      <c r="U20" s="8"/>
      <c r="V20" s="9"/>
      <c r="W20" s="7"/>
      <c r="X20" s="6"/>
    </row>
    <row r="21" spans="1:28" x14ac:dyDescent="0.3">
      <c r="Z21" s="9"/>
    </row>
    <row r="25" spans="1:28" x14ac:dyDescent="0.3">
      <c r="Y25" s="4"/>
      <c r="Z25" s="4"/>
      <c r="AA25" s="4"/>
      <c r="AB25" s="4"/>
    </row>
    <row r="26" spans="1:28" x14ac:dyDescent="0.3">
      <c r="I26" s="2"/>
    </row>
    <row r="27" spans="1:28" x14ac:dyDescent="0.3">
      <c r="N27"/>
    </row>
    <row r="28" spans="1:28" x14ac:dyDescent="0.3">
      <c r="I28" s="1"/>
      <c r="N28"/>
    </row>
    <row r="29" spans="1:28" x14ac:dyDescent="0.3">
      <c r="I29" s="1"/>
      <c r="N29"/>
    </row>
    <row r="30" spans="1:28" x14ac:dyDescent="0.3">
      <c r="I30" s="1"/>
      <c r="N30"/>
    </row>
    <row r="31" spans="1:28" x14ac:dyDescent="0.3">
      <c r="I31" s="1"/>
      <c r="N31"/>
    </row>
    <row r="32" spans="1:28" x14ac:dyDescent="0.3">
      <c r="I32" s="1"/>
      <c r="N32"/>
    </row>
    <row r="33" spans="9:14" x14ac:dyDescent="0.3">
      <c r="I33" s="1"/>
      <c r="N33"/>
    </row>
    <row r="34" spans="9:14" x14ac:dyDescent="0.3">
      <c r="I34" s="1"/>
      <c r="N34"/>
    </row>
    <row r="35" spans="9:14" x14ac:dyDescent="0.3">
      <c r="I35" s="1"/>
      <c r="N35"/>
    </row>
    <row r="36" spans="9:14" x14ac:dyDescent="0.3">
      <c r="I36" s="1"/>
      <c r="N36"/>
    </row>
    <row r="37" spans="9:14" x14ac:dyDescent="0.3">
      <c r="I37" s="1"/>
      <c r="N37"/>
    </row>
    <row r="38" spans="9:14" x14ac:dyDescent="0.3">
      <c r="I38" s="1"/>
      <c r="N38"/>
    </row>
    <row r="39" spans="9:14" x14ac:dyDescent="0.3">
      <c r="I39" s="1"/>
      <c r="N39"/>
    </row>
    <row r="40" spans="9:14" x14ac:dyDescent="0.3">
      <c r="I40" s="1"/>
      <c r="N40"/>
    </row>
    <row r="41" spans="9:14" x14ac:dyDescent="0.3">
      <c r="I41" s="1"/>
      <c r="N41"/>
    </row>
    <row r="42" spans="9:14" x14ac:dyDescent="0.3">
      <c r="I42" s="1"/>
      <c r="N42"/>
    </row>
    <row r="43" spans="9:14" x14ac:dyDescent="0.3">
      <c r="I43" s="1"/>
      <c r="N43"/>
    </row>
    <row r="44" spans="9:14" x14ac:dyDescent="0.3">
      <c r="I44" s="1"/>
      <c r="N44"/>
    </row>
    <row r="45" spans="9:14" x14ac:dyDescent="0.3">
      <c r="I45" s="1"/>
      <c r="N45"/>
    </row>
    <row r="46" spans="9:14" x14ac:dyDescent="0.3">
      <c r="N46"/>
    </row>
    <row r="47" spans="9:14" x14ac:dyDescent="0.3">
      <c r="N47"/>
    </row>
    <row r="48" spans="9:14" x14ac:dyDescent="0.3">
      <c r="N48"/>
    </row>
    <row r="49" spans="14:14" x14ac:dyDescent="0.3">
      <c r="N49"/>
    </row>
    <row r="50" spans="14:14" x14ac:dyDescent="0.3">
      <c r="N50"/>
    </row>
    <row r="51" spans="14:14" x14ac:dyDescent="0.3">
      <c r="N51"/>
    </row>
    <row r="52" spans="14:14" x14ac:dyDescent="0.3">
      <c r="N52"/>
    </row>
    <row r="53" spans="14:14" x14ac:dyDescent="0.3">
      <c r="N53"/>
    </row>
    <row r="54" spans="14:14" x14ac:dyDescent="0.3">
      <c r="N54"/>
    </row>
    <row r="55" spans="14:14" x14ac:dyDescent="0.3">
      <c r="N55"/>
    </row>
    <row r="56" spans="14:14" x14ac:dyDescent="0.3">
      <c r="N56"/>
    </row>
    <row r="57" spans="14:14" x14ac:dyDescent="0.3">
      <c r="N57"/>
    </row>
    <row r="58" spans="14:14" x14ac:dyDescent="0.3">
      <c r="N58"/>
    </row>
    <row r="59" spans="14:14" x14ac:dyDescent="0.3">
      <c r="N59"/>
    </row>
    <row r="60" spans="14:14" x14ac:dyDescent="0.3">
      <c r="N60"/>
    </row>
    <row r="61" spans="14:14" x14ac:dyDescent="0.3">
      <c r="N61"/>
    </row>
    <row r="62" spans="14:14" x14ac:dyDescent="0.3">
      <c r="N62"/>
    </row>
    <row r="63" spans="14:14" x14ac:dyDescent="0.3">
      <c r="N63"/>
    </row>
    <row r="64" spans="14:14" x14ac:dyDescent="0.3">
      <c r="N64"/>
    </row>
    <row r="65" spans="14:14" x14ac:dyDescent="0.3">
      <c r="N65"/>
    </row>
    <row r="66" spans="14:14" x14ac:dyDescent="0.3">
      <c r="N66"/>
    </row>
    <row r="67" spans="14:14" x14ac:dyDescent="0.3">
      <c r="N67"/>
    </row>
    <row r="68" spans="14:14" x14ac:dyDescent="0.3">
      <c r="N68"/>
    </row>
    <row r="69" spans="14:14" x14ac:dyDescent="0.3">
      <c r="N69"/>
    </row>
    <row r="70" spans="14:14" x14ac:dyDescent="0.3">
      <c r="N70"/>
    </row>
    <row r="71" spans="14:14" x14ac:dyDescent="0.3">
      <c r="N71"/>
    </row>
    <row r="72" spans="14:14" x14ac:dyDescent="0.3">
      <c r="N72"/>
    </row>
    <row r="73" spans="14:14" x14ac:dyDescent="0.3">
      <c r="N73"/>
    </row>
    <row r="74" spans="14:14" x14ac:dyDescent="0.3">
      <c r="N74"/>
    </row>
    <row r="75" spans="14:14" x14ac:dyDescent="0.3">
      <c r="N75"/>
    </row>
    <row r="76" spans="14:14" x14ac:dyDescent="0.3">
      <c r="N76"/>
    </row>
    <row r="77" spans="14:14" x14ac:dyDescent="0.3">
      <c r="N77"/>
    </row>
    <row r="78" spans="14:14" x14ac:dyDescent="0.3">
      <c r="N78"/>
    </row>
    <row r="79" spans="14:14" x14ac:dyDescent="0.3">
      <c r="N79"/>
    </row>
    <row r="80" spans="14:14" x14ac:dyDescent="0.3">
      <c r="N80"/>
    </row>
    <row r="81" spans="14:14" x14ac:dyDescent="0.3">
      <c r="N81"/>
    </row>
    <row r="82" spans="14:14" x14ac:dyDescent="0.3">
      <c r="N82"/>
    </row>
    <row r="83" spans="14:14" x14ac:dyDescent="0.3">
      <c r="N83"/>
    </row>
    <row r="84" spans="14:14" x14ac:dyDescent="0.3">
      <c r="N84"/>
    </row>
    <row r="85" spans="14:14" x14ac:dyDescent="0.3">
      <c r="N85"/>
    </row>
    <row r="86" spans="14:14" x14ac:dyDescent="0.3">
      <c r="N86"/>
    </row>
    <row r="87" spans="14:14" x14ac:dyDescent="0.3">
      <c r="N87"/>
    </row>
    <row r="88" spans="14:14" x14ac:dyDescent="0.3">
      <c r="N88"/>
    </row>
    <row r="89" spans="14:14" x14ac:dyDescent="0.3">
      <c r="N89"/>
    </row>
    <row r="90" spans="14:14" x14ac:dyDescent="0.3">
      <c r="N90"/>
    </row>
    <row r="91" spans="14:14" x14ac:dyDescent="0.3">
      <c r="N91"/>
    </row>
    <row r="92" spans="14:14" x14ac:dyDescent="0.3">
      <c r="N92"/>
    </row>
    <row r="93" spans="14:14" x14ac:dyDescent="0.3">
      <c r="N93"/>
    </row>
  </sheetData>
  <mergeCells count="7">
    <mergeCell ref="D1:F1"/>
    <mergeCell ref="J1:K1"/>
    <mergeCell ref="U1:W1"/>
    <mergeCell ref="Z1:AB1"/>
    <mergeCell ref="B1:B2"/>
    <mergeCell ref="M1:N1"/>
    <mergeCell ref="P1:Q1"/>
  </mergeCells>
  <phoneticPr fontId="1" type="noConversion"/>
  <pageMargins left="0.7" right="0.7" top="0.75" bottom="0.75" header="0.3" footer="0.3"/>
  <ignoredErrors>
    <ignoredError sqref="A5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17050-5F1D-4D74-B5BA-442ACE1B6005}">
  <dimension ref="A1:X93"/>
  <sheetViews>
    <sheetView tabSelected="1" zoomScale="85" zoomScaleNormal="85" workbookViewId="0">
      <selection activeCell="S2" sqref="S2"/>
    </sheetView>
  </sheetViews>
  <sheetFormatPr defaultRowHeight="14.4" x14ac:dyDescent="0.3"/>
  <cols>
    <col min="4" max="4" width="11.44140625" style="10" customWidth="1"/>
    <col min="5" max="5" width="11" customWidth="1"/>
    <col min="6" max="6" width="10.77734375" customWidth="1"/>
    <col min="8" max="8" width="11.109375" style="10" customWidth="1"/>
    <col min="9" max="10" width="11.109375" customWidth="1"/>
    <col min="12" max="12" width="11.109375" style="10" customWidth="1"/>
    <col min="13" max="17" width="11.109375" customWidth="1"/>
    <col min="19" max="19" width="21.88671875" customWidth="1"/>
    <col min="20" max="20" width="22.33203125" customWidth="1"/>
    <col min="22" max="22" width="21.6640625" style="11" customWidth="1"/>
    <col min="23" max="25" width="21.77734375" customWidth="1"/>
    <col min="27" max="27" width="12" bestFit="1" customWidth="1"/>
    <col min="31" max="31" width="12.44140625" customWidth="1"/>
  </cols>
  <sheetData>
    <row r="1" spans="1:24" x14ac:dyDescent="0.3">
      <c r="D1" s="104" t="s">
        <v>36</v>
      </c>
      <c r="E1" s="104"/>
      <c r="F1" s="104"/>
      <c r="H1" s="104" t="s">
        <v>42</v>
      </c>
      <c r="I1" s="104"/>
      <c r="J1" s="104"/>
      <c r="L1" s="104" t="s">
        <v>43</v>
      </c>
      <c r="M1" s="104"/>
      <c r="N1" s="104"/>
      <c r="O1" s="2"/>
      <c r="P1" s="2"/>
      <c r="Q1" s="2"/>
      <c r="S1" s="104" t="s">
        <v>45</v>
      </c>
      <c r="T1" s="104"/>
      <c r="V1" s="106" t="s">
        <v>46</v>
      </c>
      <c r="W1" s="106"/>
      <c r="X1" s="13"/>
    </row>
    <row r="2" spans="1:24" ht="15.6" x14ac:dyDescent="0.35">
      <c r="A2" s="2" t="s">
        <v>0</v>
      </c>
      <c r="B2" s="2" t="s">
        <v>33</v>
      </c>
      <c r="D2" s="10" t="s">
        <v>34</v>
      </c>
      <c r="E2" t="s">
        <v>30</v>
      </c>
      <c r="F2" t="s">
        <v>35</v>
      </c>
      <c r="H2" s="10" t="s">
        <v>34</v>
      </c>
      <c r="I2" t="s">
        <v>30</v>
      </c>
      <c r="J2" t="s">
        <v>35</v>
      </c>
      <c r="L2" s="10" t="s">
        <v>34</v>
      </c>
      <c r="M2" t="s">
        <v>30</v>
      </c>
      <c r="N2" t="s">
        <v>35</v>
      </c>
      <c r="S2" t="s">
        <v>37</v>
      </c>
      <c r="T2" t="s">
        <v>44</v>
      </c>
      <c r="V2" s="11" t="s">
        <v>37</v>
      </c>
      <c r="W2" t="s">
        <v>44</v>
      </c>
    </row>
    <row r="3" spans="1:24" x14ac:dyDescent="0.3">
      <c r="A3">
        <v>20</v>
      </c>
      <c r="B3">
        <v>6.2E-4</v>
      </c>
      <c r="D3" s="10">
        <f>Statistics!$J$7</f>
        <v>2.2407851741608061E-4</v>
      </c>
      <c r="E3">
        <f>Statistics!$K$7</f>
        <v>7.1321858337599232E-4</v>
      </c>
      <c r="F3">
        <f>Statistics!$Z$7</f>
        <v>5.1245643474893507E-2</v>
      </c>
      <c r="H3" s="10">
        <v>4.0000000000000002E-4</v>
      </c>
      <c r="I3">
        <v>1E-3</v>
      </c>
      <c r="J3">
        <v>4.8018587840454367E-2</v>
      </c>
      <c r="L3" s="10">
        <v>1.4999999999999999E-4</v>
      </c>
      <c r="M3">
        <v>5.0000000000000001E-4</v>
      </c>
      <c r="N3">
        <v>2.7107267329288757E-2</v>
      </c>
      <c r="S3">
        <f t="shared" ref="S3:S47" si="0">((1-F3)*B3)/(1+m*E3)</f>
        <v>5.8822770104556609E-4</v>
      </c>
      <c r="T3">
        <f t="shared" ref="T3:T14" si="1">D3+S3</f>
        <v>8.1230621846164672E-4</v>
      </c>
      <c r="V3" s="11">
        <f>(B3*(1-F3-J3-N3))/(1+m*(E3+I3+M3))</f>
        <v>5.416496708403253E-4</v>
      </c>
      <c r="W3" s="5">
        <f t="shared" ref="W3:W47" si="2">V3+D3+H3+L3</f>
        <v>1.3157281882564059E-3</v>
      </c>
      <c r="X3" s="5"/>
    </row>
    <row r="4" spans="1:24" x14ac:dyDescent="0.3">
      <c r="A4">
        <v>21</v>
      </c>
      <c r="B4">
        <v>6.7000000000000002E-4</v>
      </c>
      <c r="D4" s="10">
        <f>Statistics!$J$7</f>
        <v>2.2407851741608061E-4</v>
      </c>
      <c r="E4">
        <f>Statistics!$K$7</f>
        <v>7.1321858337599232E-4</v>
      </c>
      <c r="F4">
        <f>Statistics!$Z$7</f>
        <v>5.1245643474893507E-2</v>
      </c>
      <c r="H4" s="10">
        <v>4.0000000000000002E-4</v>
      </c>
      <c r="I4">
        <v>1E-3</v>
      </c>
      <c r="J4">
        <v>4.8018587840454367E-2</v>
      </c>
      <c r="L4" s="10">
        <v>1.4999999999999999E-4</v>
      </c>
      <c r="M4">
        <v>5.0000000000000001E-4</v>
      </c>
      <c r="N4">
        <v>2.7107267329288757E-2</v>
      </c>
      <c r="S4">
        <f t="shared" si="0"/>
        <v>6.3566541887182144E-4</v>
      </c>
      <c r="T4">
        <f t="shared" si="1"/>
        <v>8.5974393628790208E-4</v>
      </c>
      <c r="V4" s="11">
        <f t="shared" ref="V4:V66" si="3">(B4*(1-F4-J4-N4))/(1+m*(E4+I4+M4))</f>
        <v>5.8533109590809345E-4</v>
      </c>
      <c r="W4" s="5">
        <f t="shared" si="2"/>
        <v>1.359409613324174E-3</v>
      </c>
      <c r="X4" s="5"/>
    </row>
    <row r="5" spans="1:24" x14ac:dyDescent="0.3">
      <c r="A5">
        <v>22</v>
      </c>
      <c r="B5">
        <v>7.0999999999999991E-4</v>
      </c>
      <c r="D5" s="10">
        <f>Statistics!$J$7</f>
        <v>2.2407851741608061E-4</v>
      </c>
      <c r="E5">
        <f>Statistics!$K$7</f>
        <v>7.1321858337599232E-4</v>
      </c>
      <c r="F5">
        <f>Statistics!$Z$7</f>
        <v>5.1245643474893507E-2</v>
      </c>
      <c r="H5" s="10">
        <v>4.0000000000000002E-4</v>
      </c>
      <c r="I5">
        <v>1E-3</v>
      </c>
      <c r="J5">
        <v>4.8018587840454367E-2</v>
      </c>
      <c r="L5" s="10">
        <v>1.4999999999999999E-4</v>
      </c>
      <c r="M5">
        <v>5.0000000000000001E-4</v>
      </c>
      <c r="N5">
        <v>2.7107267329288757E-2</v>
      </c>
      <c r="S5">
        <f t="shared" si="0"/>
        <v>6.7361559313282554E-4</v>
      </c>
      <c r="T5">
        <f t="shared" si="1"/>
        <v>8.9769411054890617E-4</v>
      </c>
      <c r="V5" s="11">
        <f t="shared" si="3"/>
        <v>6.2027623596230797E-4</v>
      </c>
      <c r="W5" s="5">
        <f t="shared" si="2"/>
        <v>1.3943547533783885E-3</v>
      </c>
      <c r="X5" s="5"/>
    </row>
    <row r="6" spans="1:24" x14ac:dyDescent="0.3">
      <c r="A6">
        <v>23</v>
      </c>
      <c r="B6">
        <v>7.3999999999999999E-4</v>
      </c>
      <c r="D6" s="10">
        <f>Statistics!$J$7</f>
        <v>2.2407851741608061E-4</v>
      </c>
      <c r="E6">
        <f>Statistics!$K$7</f>
        <v>7.1321858337599232E-4</v>
      </c>
      <c r="F6">
        <f>Statistics!$Z$7</f>
        <v>5.1245643474893507E-2</v>
      </c>
      <c r="H6" s="10">
        <v>4.0000000000000002E-4</v>
      </c>
      <c r="I6">
        <v>1E-3</v>
      </c>
      <c r="J6">
        <v>4.8018587840454367E-2</v>
      </c>
      <c r="L6" s="10">
        <v>1.4999999999999999E-4</v>
      </c>
      <c r="M6">
        <v>5.0000000000000001E-4</v>
      </c>
      <c r="N6">
        <v>2.7107267329288757E-2</v>
      </c>
      <c r="S6">
        <f t="shared" si="0"/>
        <v>7.020782238285788E-4</v>
      </c>
      <c r="T6">
        <f t="shared" si="1"/>
        <v>9.2615674124465943E-4</v>
      </c>
      <c r="V6" s="11">
        <f t="shared" si="3"/>
        <v>6.4648509100296886E-4</v>
      </c>
      <c r="W6" s="5">
        <f t="shared" si="2"/>
        <v>1.4205636084190494E-3</v>
      </c>
      <c r="X6" s="5"/>
    </row>
    <row r="7" spans="1:24" x14ac:dyDescent="0.3">
      <c r="A7">
        <v>24</v>
      </c>
      <c r="B7">
        <v>7.5000000000000002E-4</v>
      </c>
      <c r="D7" s="10">
        <f>Statistics!$J$7</f>
        <v>2.2407851741608061E-4</v>
      </c>
      <c r="E7">
        <f>Statistics!$K$7</f>
        <v>7.1321858337599232E-4</v>
      </c>
      <c r="F7">
        <f>Statistics!$Z$7</f>
        <v>5.1245643474893507E-2</v>
      </c>
      <c r="H7" s="10">
        <v>4.0000000000000002E-4</v>
      </c>
      <c r="I7">
        <v>1E-3</v>
      </c>
      <c r="J7">
        <v>4.8018587840454367E-2</v>
      </c>
      <c r="L7" s="10">
        <v>1.4999999999999999E-4</v>
      </c>
      <c r="M7">
        <v>5.0000000000000001E-4</v>
      </c>
      <c r="N7">
        <v>2.7107267329288757E-2</v>
      </c>
      <c r="S7">
        <f t="shared" si="0"/>
        <v>7.1156576739382995E-4</v>
      </c>
      <c r="T7">
        <f t="shared" si="1"/>
        <v>9.3564428480991059E-4</v>
      </c>
      <c r="V7" s="11">
        <f t="shared" si="3"/>
        <v>6.552213760165226E-4</v>
      </c>
      <c r="W7" s="5">
        <f t="shared" si="2"/>
        <v>1.4292998934326033E-3</v>
      </c>
      <c r="X7" s="5"/>
    </row>
    <row r="8" spans="1:24" x14ac:dyDescent="0.3">
      <c r="A8">
        <v>25</v>
      </c>
      <c r="B8">
        <v>7.6000000000000004E-4</v>
      </c>
      <c r="D8" s="10">
        <f>Statistics!$J$8</f>
        <v>1.8420120724184231E-4</v>
      </c>
      <c r="E8">
        <f>Statistics!$K$8</f>
        <v>5.5521783099860987E-4</v>
      </c>
      <c r="F8">
        <f>Statistics!$Z$8</f>
        <v>4.9439252336448601E-2</v>
      </c>
      <c r="H8" s="10">
        <v>5.1000000000000004E-4</v>
      </c>
      <c r="I8">
        <v>2.3999999999999998E-3</v>
      </c>
      <c r="J8">
        <v>7.5607476635514023E-2</v>
      </c>
      <c r="L8" s="10">
        <v>2.0000000000000001E-4</v>
      </c>
      <c r="M8">
        <v>1.1000000000000001E-3</v>
      </c>
      <c r="N8">
        <v>3.0654205607476635E-2</v>
      </c>
      <c r="S8">
        <f t="shared" si="0"/>
        <v>7.2242616822429905E-4</v>
      </c>
      <c r="T8">
        <f t="shared" si="1"/>
        <v>9.0662737546614138E-4</v>
      </c>
      <c r="V8" s="11">
        <f t="shared" si="3"/>
        <v>6.4166728971962617E-4</v>
      </c>
      <c r="W8" s="5">
        <f t="shared" si="2"/>
        <v>1.5358684969614686E-3</v>
      </c>
      <c r="X8" s="5"/>
    </row>
    <row r="9" spans="1:24" x14ac:dyDescent="0.3">
      <c r="A9">
        <v>26</v>
      </c>
      <c r="B9">
        <v>7.5000000000000002E-4</v>
      </c>
      <c r="D9" s="10">
        <f>Statistics!$J$8</f>
        <v>1.8420120724184231E-4</v>
      </c>
      <c r="E9">
        <f>Statistics!$K$8</f>
        <v>5.5521783099860987E-4</v>
      </c>
      <c r="F9">
        <f>Statistics!$Z$8</f>
        <v>4.9439252336448601E-2</v>
      </c>
      <c r="H9" s="10">
        <v>5.1000000000000004E-4</v>
      </c>
      <c r="I9">
        <v>2.3999999999999998E-3</v>
      </c>
      <c r="J9">
        <v>7.5607476635514023E-2</v>
      </c>
      <c r="L9" s="10">
        <v>2.0000000000000001E-4</v>
      </c>
      <c r="M9">
        <v>1.1000000000000001E-3</v>
      </c>
      <c r="N9">
        <v>3.0654205607476635E-2</v>
      </c>
      <c r="S9">
        <f t="shared" si="0"/>
        <v>7.129205607476635E-4</v>
      </c>
      <c r="T9">
        <f t="shared" si="1"/>
        <v>8.9712176798950583E-4</v>
      </c>
      <c r="V9" s="11">
        <f t="shared" si="3"/>
        <v>6.3322429906542048E-4</v>
      </c>
      <c r="W9" s="5">
        <f t="shared" si="2"/>
        <v>1.5274255063072628E-3</v>
      </c>
      <c r="X9" s="5"/>
    </row>
    <row r="10" spans="1:24" x14ac:dyDescent="0.3">
      <c r="A10">
        <v>27</v>
      </c>
      <c r="B10">
        <v>7.5000000000000002E-4</v>
      </c>
      <c r="D10" s="10">
        <f>Statistics!$J$8</f>
        <v>1.8420120724184231E-4</v>
      </c>
      <c r="E10">
        <f>Statistics!$K$8</f>
        <v>5.5521783099860987E-4</v>
      </c>
      <c r="F10">
        <f>Statistics!$Z$8</f>
        <v>4.9439252336448601E-2</v>
      </c>
      <c r="H10" s="10">
        <v>5.1000000000000004E-4</v>
      </c>
      <c r="I10">
        <v>2.3999999999999998E-3</v>
      </c>
      <c r="J10">
        <v>7.5607476635514023E-2</v>
      </c>
      <c r="L10" s="10">
        <v>2.0000000000000001E-4</v>
      </c>
      <c r="M10">
        <v>1.1000000000000001E-3</v>
      </c>
      <c r="N10">
        <v>3.0654205607476635E-2</v>
      </c>
      <c r="S10">
        <f t="shared" si="0"/>
        <v>7.129205607476635E-4</v>
      </c>
      <c r="T10">
        <f t="shared" si="1"/>
        <v>8.9712176798950583E-4</v>
      </c>
      <c r="V10" s="11">
        <f t="shared" si="3"/>
        <v>6.3322429906542048E-4</v>
      </c>
      <c r="W10" s="5">
        <f t="shared" si="2"/>
        <v>1.5274255063072628E-3</v>
      </c>
      <c r="X10" s="5"/>
    </row>
    <row r="11" spans="1:24" x14ac:dyDescent="0.3">
      <c r="A11">
        <v>28</v>
      </c>
      <c r="B11">
        <v>7.5000000000000002E-4</v>
      </c>
      <c r="D11" s="10">
        <f>Statistics!$J$8</f>
        <v>1.8420120724184231E-4</v>
      </c>
      <c r="E11">
        <f>Statistics!$K$8</f>
        <v>5.5521783099860987E-4</v>
      </c>
      <c r="F11">
        <f>Statistics!$Z$8</f>
        <v>4.9439252336448601E-2</v>
      </c>
      <c r="H11" s="10">
        <v>5.1000000000000004E-4</v>
      </c>
      <c r="I11">
        <v>2.3999999999999998E-3</v>
      </c>
      <c r="J11">
        <v>7.5607476635514023E-2</v>
      </c>
      <c r="L11" s="10">
        <v>2.0000000000000001E-4</v>
      </c>
      <c r="M11">
        <v>1.1000000000000001E-3</v>
      </c>
      <c r="N11">
        <v>3.0654205607476635E-2</v>
      </c>
      <c r="S11">
        <f t="shared" si="0"/>
        <v>7.129205607476635E-4</v>
      </c>
      <c r="T11">
        <f t="shared" si="1"/>
        <v>8.9712176798950583E-4</v>
      </c>
      <c r="V11" s="11">
        <f t="shared" si="3"/>
        <v>6.3322429906542048E-4</v>
      </c>
      <c r="W11" s="5">
        <f t="shared" si="2"/>
        <v>1.5274255063072628E-3</v>
      </c>
      <c r="X11" s="5"/>
    </row>
    <row r="12" spans="1:24" x14ac:dyDescent="0.3">
      <c r="A12">
        <v>29</v>
      </c>
      <c r="B12">
        <v>7.6000000000000004E-4</v>
      </c>
      <c r="D12" s="10">
        <f>Statistics!$J$8</f>
        <v>1.8420120724184231E-4</v>
      </c>
      <c r="E12">
        <f>Statistics!$K$8</f>
        <v>5.5521783099860987E-4</v>
      </c>
      <c r="F12">
        <f>Statistics!$Z$8</f>
        <v>4.9439252336448601E-2</v>
      </c>
      <c r="H12" s="10">
        <v>5.1000000000000004E-4</v>
      </c>
      <c r="I12">
        <v>2.3999999999999998E-3</v>
      </c>
      <c r="J12">
        <v>7.5607476635514023E-2</v>
      </c>
      <c r="L12" s="10">
        <v>2.0000000000000001E-4</v>
      </c>
      <c r="M12">
        <v>1.1000000000000001E-3</v>
      </c>
      <c r="N12">
        <v>3.0654205607476635E-2</v>
      </c>
      <c r="S12">
        <f t="shared" si="0"/>
        <v>7.2242616822429905E-4</v>
      </c>
      <c r="T12">
        <f t="shared" si="1"/>
        <v>9.0662737546614138E-4</v>
      </c>
      <c r="V12" s="11">
        <f t="shared" si="3"/>
        <v>6.4166728971962617E-4</v>
      </c>
      <c r="W12" s="5">
        <f t="shared" si="2"/>
        <v>1.5358684969614686E-3</v>
      </c>
      <c r="X12" s="5"/>
    </row>
    <row r="13" spans="1:24" x14ac:dyDescent="0.3">
      <c r="A13">
        <v>30</v>
      </c>
      <c r="B13">
        <v>7.7999999999999999E-4</v>
      </c>
      <c r="D13" s="10">
        <f>Statistics!$J$9</f>
        <v>2.8242916302287678E-4</v>
      </c>
      <c r="E13">
        <f>Statistics!$K$9</f>
        <v>8.3889401193461711E-4</v>
      </c>
      <c r="F13">
        <f>Statistics!$Z$9</f>
        <v>5.9764796606901871E-2</v>
      </c>
      <c r="H13" s="10">
        <v>8.5999999999999998E-4</v>
      </c>
      <c r="I13">
        <v>4.5999999999999999E-3</v>
      </c>
      <c r="J13">
        <v>0.10526315789473684</v>
      </c>
      <c r="L13" s="10">
        <v>2.9999999999999997E-4</v>
      </c>
      <c r="M13">
        <v>2E-3</v>
      </c>
      <c r="N13">
        <v>4.7811837285521498E-2</v>
      </c>
      <c r="S13">
        <f t="shared" si="0"/>
        <v>7.3338345864661645E-4</v>
      </c>
      <c r="T13">
        <f t="shared" si="1"/>
        <v>1.0158126216694933E-3</v>
      </c>
      <c r="V13" s="11">
        <f t="shared" si="3"/>
        <v>6.1398496240601494E-4</v>
      </c>
      <c r="W13" s="5">
        <f t="shared" si="2"/>
        <v>2.0564141254288916E-3</v>
      </c>
      <c r="X13" s="5"/>
    </row>
    <row r="14" spans="1:24" x14ac:dyDescent="0.3">
      <c r="A14">
        <v>31</v>
      </c>
      <c r="B14">
        <v>8.1000000000000006E-4</v>
      </c>
      <c r="D14" s="10">
        <f>Statistics!$J$9</f>
        <v>2.8242916302287678E-4</v>
      </c>
      <c r="E14">
        <f>Statistics!$K$9</f>
        <v>8.3889401193461711E-4</v>
      </c>
      <c r="F14">
        <f>Statistics!$Z$9</f>
        <v>5.9764796606901871E-2</v>
      </c>
      <c r="H14" s="10">
        <v>8.5999999999999998E-4</v>
      </c>
      <c r="I14">
        <v>4.5999999999999999E-3</v>
      </c>
      <c r="J14">
        <v>0.10526315789473684</v>
      </c>
      <c r="L14" s="10">
        <v>2.9999999999999997E-4</v>
      </c>
      <c r="M14">
        <v>2E-3</v>
      </c>
      <c r="N14">
        <v>4.7811837285521498E-2</v>
      </c>
      <c r="S14">
        <f t="shared" si="0"/>
        <v>7.6159051474840951E-4</v>
      </c>
      <c r="T14">
        <f t="shared" si="1"/>
        <v>1.0440196777712863E-3</v>
      </c>
      <c r="V14" s="11">
        <f t="shared" si="3"/>
        <v>6.3759976865240017E-4</v>
      </c>
      <c r="W14" s="5">
        <f t="shared" si="2"/>
        <v>2.0800289316752767E-3</v>
      </c>
      <c r="X14" s="5"/>
    </row>
    <row r="15" spans="1:24" x14ac:dyDescent="0.3">
      <c r="A15">
        <v>32</v>
      </c>
      <c r="B15">
        <v>8.5999999999999998E-4</v>
      </c>
      <c r="D15" s="10">
        <f>Statistics!$J$9</f>
        <v>2.8242916302287678E-4</v>
      </c>
      <c r="E15">
        <f>Statistics!$K$9</f>
        <v>8.3889401193461711E-4</v>
      </c>
      <c r="F15">
        <f>Statistics!$Z$9</f>
        <v>5.9764796606901871E-2</v>
      </c>
      <c r="H15" s="10">
        <v>8.5999999999999998E-4</v>
      </c>
      <c r="I15">
        <v>4.5999999999999999E-3</v>
      </c>
      <c r="J15">
        <v>0.10526315789473684</v>
      </c>
      <c r="L15" s="10">
        <v>2.9999999999999997E-4</v>
      </c>
      <c r="M15">
        <v>2E-3</v>
      </c>
      <c r="N15">
        <v>4.7811837285521498E-2</v>
      </c>
      <c r="S15">
        <f t="shared" si="0"/>
        <v>8.0860227491806429E-4</v>
      </c>
      <c r="T15">
        <f t="shared" ref="T15:T46" si="4">D15+S15</f>
        <v>1.091031437940941E-3</v>
      </c>
      <c r="V15" s="11">
        <f t="shared" si="3"/>
        <v>6.7695777906304211E-4</v>
      </c>
      <c r="W15" s="5">
        <f t="shared" si="2"/>
        <v>2.1193869420859188E-3</v>
      </c>
      <c r="X15" s="5"/>
    </row>
    <row r="16" spans="1:24" x14ac:dyDescent="0.3">
      <c r="A16">
        <v>33</v>
      </c>
      <c r="B16">
        <v>9.1E-4</v>
      </c>
      <c r="D16" s="10">
        <f>Statistics!$J$9</f>
        <v>2.8242916302287678E-4</v>
      </c>
      <c r="E16">
        <f>Statistics!$K$9</f>
        <v>8.3889401193461711E-4</v>
      </c>
      <c r="F16">
        <f>Statistics!$Z$9</f>
        <v>5.9764796606901871E-2</v>
      </c>
      <c r="H16" s="10">
        <v>8.5999999999999998E-4</v>
      </c>
      <c r="I16">
        <v>4.5999999999999999E-3</v>
      </c>
      <c r="J16">
        <v>0.10526315789473684</v>
      </c>
      <c r="L16" s="10">
        <v>2.9999999999999997E-4</v>
      </c>
      <c r="M16">
        <v>2E-3</v>
      </c>
      <c r="N16">
        <v>4.7811837285521498E-2</v>
      </c>
      <c r="S16">
        <f t="shared" si="0"/>
        <v>8.5561403508771928E-4</v>
      </c>
      <c r="T16">
        <f t="shared" si="4"/>
        <v>1.1380431981105961E-3</v>
      </c>
      <c r="V16" s="11">
        <f t="shared" si="3"/>
        <v>7.1631578947368415E-4</v>
      </c>
      <c r="W16" s="5">
        <f t="shared" si="2"/>
        <v>2.158744952496561E-3</v>
      </c>
      <c r="X16" s="5"/>
    </row>
    <row r="17" spans="1:24" x14ac:dyDescent="0.3">
      <c r="A17">
        <v>34</v>
      </c>
      <c r="B17">
        <v>9.5999999999999992E-4</v>
      </c>
      <c r="D17" s="10">
        <f>Statistics!$J$9</f>
        <v>2.8242916302287678E-4</v>
      </c>
      <c r="E17">
        <f>Statistics!$K$9</f>
        <v>8.3889401193461711E-4</v>
      </c>
      <c r="F17">
        <f>Statistics!$Z$9</f>
        <v>5.9764796606901871E-2</v>
      </c>
      <c r="H17" s="10">
        <v>8.5999999999999998E-4</v>
      </c>
      <c r="I17">
        <v>4.5999999999999999E-3</v>
      </c>
      <c r="J17">
        <v>0.10526315789473684</v>
      </c>
      <c r="L17" s="10">
        <v>2.9999999999999997E-4</v>
      </c>
      <c r="M17">
        <v>2E-3</v>
      </c>
      <c r="N17">
        <v>4.7811837285521498E-2</v>
      </c>
      <c r="S17">
        <f t="shared" si="0"/>
        <v>9.0262579525737406E-4</v>
      </c>
      <c r="T17">
        <f t="shared" si="4"/>
        <v>1.1850549582802508E-3</v>
      </c>
      <c r="V17" s="11">
        <f t="shared" si="3"/>
        <v>7.5567379988432609E-4</v>
      </c>
      <c r="W17" s="5">
        <f t="shared" si="2"/>
        <v>2.1981029629072027E-3</v>
      </c>
      <c r="X17" s="5"/>
    </row>
    <row r="18" spans="1:24" x14ac:dyDescent="0.3">
      <c r="A18">
        <v>35</v>
      </c>
      <c r="B18">
        <v>1.0300000000000001E-3</v>
      </c>
      <c r="D18" s="10">
        <f>Statistics!$J$10</f>
        <v>4.8169442913691552E-4</v>
      </c>
      <c r="E18">
        <f>Statistics!$K$10</f>
        <v>1.3428579011945654E-3</v>
      </c>
      <c r="F18">
        <f>Statistics!$Z$10</f>
        <v>6.4153906556733406E-2</v>
      </c>
      <c r="H18" s="10">
        <v>1.4300000000000001E-3</v>
      </c>
      <c r="I18">
        <v>8.6E-3</v>
      </c>
      <c r="J18">
        <v>0.13945818610129565</v>
      </c>
      <c r="L18" s="10">
        <v>4.6000000000000001E-4</v>
      </c>
      <c r="M18">
        <v>3.4000000000000002E-3</v>
      </c>
      <c r="N18">
        <v>7.7188849627012168E-2</v>
      </c>
      <c r="S18">
        <f t="shared" si="0"/>
        <v>9.6392147624656472E-4</v>
      </c>
      <c r="T18">
        <f t="shared" si="4"/>
        <v>1.4456159053834803E-3</v>
      </c>
      <c r="V18" s="11">
        <f t="shared" si="3"/>
        <v>7.407750294464076E-4</v>
      </c>
      <c r="W18" s="5">
        <f t="shared" si="2"/>
        <v>3.1124694585833233E-3</v>
      </c>
      <c r="X18" s="5"/>
    </row>
    <row r="19" spans="1:24" x14ac:dyDescent="0.3">
      <c r="A19">
        <v>36</v>
      </c>
      <c r="B19">
        <v>1.1100000000000001E-3</v>
      </c>
      <c r="D19" s="10">
        <f>Statistics!$J$10</f>
        <v>4.8169442913691552E-4</v>
      </c>
      <c r="E19">
        <f>Statistics!$K$10</f>
        <v>1.3428579011945654E-3</v>
      </c>
      <c r="F19">
        <f>Statistics!$Z$10</f>
        <v>6.4153906556733406E-2</v>
      </c>
      <c r="H19" s="10">
        <v>1.4300000000000001E-3</v>
      </c>
      <c r="I19">
        <v>8.6E-3</v>
      </c>
      <c r="J19">
        <v>0.13945818610129565</v>
      </c>
      <c r="L19" s="10">
        <v>4.6000000000000001E-4</v>
      </c>
      <c r="M19">
        <v>3.4000000000000002E-3</v>
      </c>
      <c r="N19">
        <v>7.7188849627012168E-2</v>
      </c>
      <c r="S19">
        <f t="shared" si="0"/>
        <v>1.038789163722026E-3</v>
      </c>
      <c r="T19">
        <f t="shared" si="4"/>
        <v>1.5204835928589416E-3</v>
      </c>
      <c r="V19" s="11">
        <f t="shared" si="3"/>
        <v>7.9831095406360426E-4</v>
      </c>
      <c r="W19" s="5">
        <f t="shared" si="2"/>
        <v>3.1700053832005195E-3</v>
      </c>
      <c r="X19" s="5"/>
    </row>
    <row r="20" spans="1:24" x14ac:dyDescent="0.3">
      <c r="A20">
        <v>37</v>
      </c>
      <c r="B20">
        <v>1.1899999999999999E-3</v>
      </c>
      <c r="D20" s="10">
        <f>Statistics!$J$10</f>
        <v>4.8169442913691552E-4</v>
      </c>
      <c r="E20">
        <f>Statistics!$K$10</f>
        <v>1.3428579011945654E-3</v>
      </c>
      <c r="F20">
        <f>Statistics!$Z$10</f>
        <v>6.4153906556733406E-2</v>
      </c>
      <c r="H20" s="10">
        <v>1.4300000000000001E-3</v>
      </c>
      <c r="I20">
        <v>8.6E-3</v>
      </c>
      <c r="J20">
        <v>0.13945818610129565</v>
      </c>
      <c r="L20" s="10">
        <v>4.6000000000000001E-4</v>
      </c>
      <c r="M20">
        <v>3.4000000000000002E-3</v>
      </c>
      <c r="N20">
        <v>7.7188849627012168E-2</v>
      </c>
      <c r="S20">
        <f t="shared" si="0"/>
        <v>1.1136568511974873E-3</v>
      </c>
      <c r="T20">
        <f t="shared" si="4"/>
        <v>1.5953512803344029E-3</v>
      </c>
      <c r="V20" s="11">
        <f t="shared" si="3"/>
        <v>8.5584687868080081E-4</v>
      </c>
      <c r="W20" s="5">
        <f t="shared" si="2"/>
        <v>3.2275413078177166E-3</v>
      </c>
      <c r="X20" s="5"/>
    </row>
    <row r="21" spans="1:24" x14ac:dyDescent="0.3">
      <c r="A21">
        <v>38</v>
      </c>
      <c r="B21">
        <v>1.2999999999999999E-3</v>
      </c>
      <c r="D21" s="10">
        <f>Statistics!$J$10</f>
        <v>4.8169442913691552E-4</v>
      </c>
      <c r="E21">
        <f>Statistics!$K$10</f>
        <v>1.3428579011945654E-3</v>
      </c>
      <c r="F21">
        <f>Statistics!$Z$10</f>
        <v>6.4153906556733406E-2</v>
      </c>
      <c r="H21" s="10">
        <v>1.4300000000000001E-3</v>
      </c>
      <c r="I21">
        <v>8.6E-3</v>
      </c>
      <c r="J21">
        <v>0.13945818610129565</v>
      </c>
      <c r="L21" s="10">
        <v>4.6000000000000001E-4</v>
      </c>
      <c r="M21">
        <v>3.4000000000000002E-3</v>
      </c>
      <c r="N21">
        <v>7.7188849627012168E-2</v>
      </c>
      <c r="S21">
        <f t="shared" si="0"/>
        <v>1.2165999214762465E-3</v>
      </c>
      <c r="T21">
        <f t="shared" si="4"/>
        <v>1.6982943506131621E-3</v>
      </c>
      <c r="V21" s="11">
        <f t="shared" si="3"/>
        <v>9.3495877502944628E-4</v>
      </c>
      <c r="W21" s="5">
        <f t="shared" si="2"/>
        <v>3.3066532041663619E-3</v>
      </c>
      <c r="X21" s="5"/>
    </row>
    <row r="22" spans="1:24" x14ac:dyDescent="0.3">
      <c r="A22">
        <v>39</v>
      </c>
      <c r="B22">
        <v>1.4199999999999998E-3</v>
      </c>
      <c r="D22" s="10">
        <f>Statistics!$J$10</f>
        <v>4.8169442913691552E-4</v>
      </c>
      <c r="E22">
        <f>Statistics!$K$10</f>
        <v>1.3428579011945654E-3</v>
      </c>
      <c r="F22">
        <f>Statistics!$Z$10</f>
        <v>6.4153906556733406E-2</v>
      </c>
      <c r="H22" s="10">
        <v>1.4300000000000001E-3</v>
      </c>
      <c r="I22">
        <v>8.6E-3</v>
      </c>
      <c r="J22">
        <v>0.13945818610129565</v>
      </c>
      <c r="L22" s="10">
        <v>4.6000000000000001E-4</v>
      </c>
      <c r="M22">
        <v>3.4000000000000002E-3</v>
      </c>
      <c r="N22">
        <v>7.7188849627012168E-2</v>
      </c>
      <c r="S22">
        <f t="shared" si="0"/>
        <v>1.3289014526894384E-3</v>
      </c>
      <c r="T22">
        <f t="shared" si="4"/>
        <v>1.810595881826354E-3</v>
      </c>
      <c r="V22" s="11">
        <f t="shared" si="3"/>
        <v>1.0212626619552413E-3</v>
      </c>
      <c r="W22" s="5">
        <f t="shared" si="2"/>
        <v>3.3929570910921571E-3</v>
      </c>
      <c r="X22" s="5"/>
    </row>
    <row r="23" spans="1:24" x14ac:dyDescent="0.3">
      <c r="A23">
        <v>40</v>
      </c>
      <c r="B23">
        <v>1.56E-3</v>
      </c>
      <c r="D23" s="10">
        <f>Statistics!$J$11</f>
        <v>8.9266588879169536E-4</v>
      </c>
      <c r="E23">
        <f>Statistics!$K$11</f>
        <v>2.3427337496169146E-3</v>
      </c>
      <c r="F23">
        <f>Statistics!$Z$11</f>
        <v>7.5113572717655105E-2</v>
      </c>
      <c r="H23" s="10">
        <v>2.5600000000000002E-3</v>
      </c>
      <c r="I23">
        <v>1.7100000000000001E-2</v>
      </c>
      <c r="J23">
        <v>0.17045242392183707</v>
      </c>
      <c r="L23" s="10">
        <v>7.5000000000000002E-4</v>
      </c>
      <c r="M23">
        <v>5.5000000000000005E-3</v>
      </c>
      <c r="N23">
        <v>0.11008774659281848</v>
      </c>
      <c r="S23">
        <f t="shared" si="0"/>
        <v>1.4428228265604582E-3</v>
      </c>
      <c r="T23">
        <f t="shared" si="4"/>
        <v>2.3354887153521535E-3</v>
      </c>
      <c r="V23" s="11">
        <f t="shared" si="3"/>
        <v>1.0051801605575955E-3</v>
      </c>
      <c r="W23" s="5">
        <f t="shared" si="2"/>
        <v>5.2078460493492906E-3</v>
      </c>
      <c r="X23" s="5"/>
    </row>
    <row r="24" spans="1:24" x14ac:dyDescent="0.3">
      <c r="A24">
        <v>41</v>
      </c>
      <c r="B24">
        <v>1.7099999999999999E-3</v>
      </c>
      <c r="D24" s="10">
        <f>Statistics!$J$11</f>
        <v>8.9266588879169536E-4</v>
      </c>
      <c r="E24">
        <f>Statistics!$K$11</f>
        <v>2.3427337496169146E-3</v>
      </c>
      <c r="F24">
        <f>Statistics!$Z$11</f>
        <v>7.5113572717655105E-2</v>
      </c>
      <c r="H24" s="10">
        <v>2.5600000000000002E-3</v>
      </c>
      <c r="I24">
        <v>1.7100000000000001E-2</v>
      </c>
      <c r="J24">
        <v>0.17045242392183707</v>
      </c>
      <c r="L24" s="10">
        <v>7.5000000000000002E-4</v>
      </c>
      <c r="M24">
        <v>5.5000000000000005E-3</v>
      </c>
      <c r="N24">
        <v>0.11008774659281848</v>
      </c>
      <c r="S24">
        <f t="shared" si="0"/>
        <v>1.5815557906528098E-3</v>
      </c>
      <c r="T24">
        <f t="shared" si="4"/>
        <v>2.4742216794445054E-3</v>
      </c>
      <c r="V24" s="11">
        <f t="shared" si="3"/>
        <v>1.1018320990727488E-3</v>
      </c>
      <c r="W24" s="5">
        <f t="shared" si="2"/>
        <v>5.3044979878644439E-3</v>
      </c>
      <c r="X24" s="5"/>
    </row>
    <row r="25" spans="1:24" x14ac:dyDescent="0.3">
      <c r="A25">
        <v>42</v>
      </c>
      <c r="B25">
        <v>1.89E-3</v>
      </c>
      <c r="D25" s="10">
        <f>Statistics!$J$11</f>
        <v>8.9266588879169536E-4</v>
      </c>
      <c r="E25">
        <f>Statistics!$K$11</f>
        <v>2.3427337496169146E-3</v>
      </c>
      <c r="F25">
        <f>Statistics!$Z$11</f>
        <v>7.5113572717655105E-2</v>
      </c>
      <c r="H25" s="10">
        <v>2.5600000000000002E-3</v>
      </c>
      <c r="I25">
        <v>1.7100000000000001E-2</v>
      </c>
      <c r="J25">
        <v>0.17045242392183707</v>
      </c>
      <c r="L25" s="10">
        <v>7.5000000000000002E-4</v>
      </c>
      <c r="M25">
        <v>5.5000000000000005E-3</v>
      </c>
      <c r="N25">
        <v>0.11008774659281848</v>
      </c>
      <c r="S25">
        <f t="shared" si="0"/>
        <v>1.748035347563632E-3</v>
      </c>
      <c r="T25">
        <f t="shared" si="4"/>
        <v>2.6407012363553273E-3</v>
      </c>
      <c r="V25" s="11">
        <f t="shared" si="3"/>
        <v>1.2178144252909329E-3</v>
      </c>
      <c r="W25" s="5">
        <f t="shared" si="2"/>
        <v>5.4204803140826289E-3</v>
      </c>
      <c r="X25" s="5"/>
    </row>
    <row r="26" spans="1:24" x14ac:dyDescent="0.3">
      <c r="A26">
        <v>43</v>
      </c>
      <c r="B26">
        <v>2.0699999999999998E-3</v>
      </c>
      <c r="D26" s="10">
        <f>Statistics!$J$11</f>
        <v>8.9266588879169536E-4</v>
      </c>
      <c r="E26">
        <f>Statistics!$K$11</f>
        <v>2.3427337496169146E-3</v>
      </c>
      <c r="F26">
        <f>Statistics!$Z$11</f>
        <v>7.5113572717655105E-2</v>
      </c>
      <c r="H26" s="10">
        <v>2.5600000000000002E-3</v>
      </c>
      <c r="I26">
        <v>1.7100000000000001E-2</v>
      </c>
      <c r="J26">
        <v>0.17045242392183707</v>
      </c>
      <c r="L26" s="10">
        <v>7.5000000000000002E-4</v>
      </c>
      <c r="M26">
        <v>5.5000000000000005E-3</v>
      </c>
      <c r="N26">
        <v>0.11008774659281848</v>
      </c>
      <c r="S26">
        <f t="shared" si="0"/>
        <v>1.9145149044744539E-3</v>
      </c>
      <c r="T26">
        <f t="shared" si="4"/>
        <v>2.8071807932661492E-3</v>
      </c>
      <c r="V26" s="11">
        <f t="shared" si="3"/>
        <v>1.333796751509117E-3</v>
      </c>
      <c r="W26" s="5">
        <f t="shared" si="2"/>
        <v>5.5364626403008122E-3</v>
      </c>
      <c r="X26" s="5"/>
    </row>
    <row r="27" spans="1:24" x14ac:dyDescent="0.3">
      <c r="A27">
        <v>44</v>
      </c>
      <c r="B27">
        <v>2.2699999999999999E-3</v>
      </c>
      <c r="D27" s="10">
        <f>Statistics!$J$11</f>
        <v>8.9266588879169536E-4</v>
      </c>
      <c r="E27">
        <f>Statistics!$K$11</f>
        <v>2.3427337496169146E-3</v>
      </c>
      <c r="F27">
        <f>Statistics!$Z$11</f>
        <v>7.5113572717655105E-2</v>
      </c>
      <c r="H27" s="10">
        <v>2.5600000000000002E-3</v>
      </c>
      <c r="I27">
        <v>1.7100000000000001E-2</v>
      </c>
      <c r="J27">
        <v>0.17045242392183707</v>
      </c>
      <c r="L27" s="10">
        <v>7.5000000000000002E-4</v>
      </c>
      <c r="M27">
        <v>5.5000000000000005E-3</v>
      </c>
      <c r="N27">
        <v>0.11008774659281848</v>
      </c>
      <c r="S27">
        <f t="shared" si="0"/>
        <v>2.0994921899309231E-3</v>
      </c>
      <c r="T27">
        <f t="shared" si="4"/>
        <v>2.9921580787226187E-3</v>
      </c>
      <c r="V27" s="11">
        <f t="shared" si="3"/>
        <v>1.4626660028626548E-3</v>
      </c>
      <c r="W27" s="5">
        <f t="shared" si="2"/>
        <v>5.6653318916543502E-3</v>
      </c>
      <c r="X27" s="5"/>
    </row>
    <row r="28" spans="1:24" x14ac:dyDescent="0.3">
      <c r="A28">
        <v>45</v>
      </c>
      <c r="B28">
        <v>2.48E-3</v>
      </c>
      <c r="D28" s="10">
        <f>Statistics!$J$12</f>
        <v>1.531850104940383E-3</v>
      </c>
      <c r="E28">
        <f>Statistics!$K$12</f>
        <v>3.7557610739719902E-3</v>
      </c>
      <c r="F28">
        <f>Statistics!$Z$12</f>
        <v>8.7774443968185928E-2</v>
      </c>
      <c r="H28" s="10">
        <v>4.1599999999999996E-3</v>
      </c>
      <c r="I28">
        <v>3.2400000000000005E-2</v>
      </c>
      <c r="J28">
        <v>0.19207505834166785</v>
      </c>
      <c r="L28" s="10">
        <v>1.2199999999999999E-3</v>
      </c>
      <c r="M28">
        <v>9.3999999999999986E-3</v>
      </c>
      <c r="N28">
        <v>0.11954088679335143</v>
      </c>
      <c r="S28">
        <f t="shared" si="0"/>
        <v>2.262319378958899E-3</v>
      </c>
      <c r="T28">
        <f t="shared" si="4"/>
        <v>3.7941694838992818E-3</v>
      </c>
      <c r="V28" s="11">
        <f t="shared" si="3"/>
        <v>1.4895118350240512E-3</v>
      </c>
      <c r="W28" s="5">
        <f t="shared" si="2"/>
        <v>8.401361939964434E-3</v>
      </c>
      <c r="X28" s="5"/>
    </row>
    <row r="29" spans="1:24" x14ac:dyDescent="0.3">
      <c r="A29">
        <v>46</v>
      </c>
      <c r="B29">
        <v>2.7100000000000002E-3</v>
      </c>
      <c r="D29" s="10">
        <f>Statistics!$J$12</f>
        <v>1.531850104940383E-3</v>
      </c>
      <c r="E29">
        <f>Statistics!$K$12</f>
        <v>3.7557610739719902E-3</v>
      </c>
      <c r="F29">
        <f>Statistics!$Z$12</f>
        <v>8.7774443968185928E-2</v>
      </c>
      <c r="H29" s="10">
        <v>4.1599999999999996E-3</v>
      </c>
      <c r="I29">
        <v>3.2400000000000005E-2</v>
      </c>
      <c r="J29">
        <v>0.19207505834166785</v>
      </c>
      <c r="L29" s="10">
        <v>1.2199999999999999E-3</v>
      </c>
      <c r="M29">
        <v>9.3999999999999986E-3</v>
      </c>
      <c r="N29">
        <v>0.11954088679335143</v>
      </c>
      <c r="S29">
        <f t="shared" si="0"/>
        <v>2.4721312568462164E-3</v>
      </c>
      <c r="T29">
        <f t="shared" si="4"/>
        <v>4.0039813617865991E-3</v>
      </c>
      <c r="V29" s="11">
        <f t="shared" si="3"/>
        <v>1.6276520455303142E-3</v>
      </c>
      <c r="W29" s="5">
        <f t="shared" si="2"/>
        <v>8.5395021504706976E-3</v>
      </c>
      <c r="X29" s="5"/>
    </row>
    <row r="30" spans="1:24" x14ac:dyDescent="0.3">
      <c r="A30">
        <v>47</v>
      </c>
      <c r="B30">
        <v>2.97E-3</v>
      </c>
      <c r="D30" s="10">
        <f>Statistics!$J$12</f>
        <v>1.531850104940383E-3</v>
      </c>
      <c r="E30">
        <f>Statistics!$K$12</f>
        <v>3.7557610739719902E-3</v>
      </c>
      <c r="F30">
        <f>Statistics!$Z$12</f>
        <v>8.7774443968185928E-2</v>
      </c>
      <c r="H30" s="10">
        <v>4.1599999999999996E-3</v>
      </c>
      <c r="I30">
        <v>3.2400000000000005E-2</v>
      </c>
      <c r="J30">
        <v>0.19207505834166785</v>
      </c>
      <c r="L30" s="10">
        <v>1.2199999999999999E-3</v>
      </c>
      <c r="M30">
        <v>9.3999999999999986E-3</v>
      </c>
      <c r="N30">
        <v>0.11954088679335143</v>
      </c>
      <c r="S30">
        <f t="shared" si="0"/>
        <v>2.7093099014144878E-3</v>
      </c>
      <c r="T30">
        <f t="shared" si="4"/>
        <v>4.2411600063548705E-3</v>
      </c>
      <c r="V30" s="11">
        <f t="shared" si="3"/>
        <v>1.7838105443634808E-3</v>
      </c>
      <c r="W30" s="5">
        <f t="shared" si="2"/>
        <v>8.6956606493038633E-3</v>
      </c>
      <c r="X30" s="5"/>
    </row>
    <row r="31" spans="1:24" x14ac:dyDescent="0.3">
      <c r="A31">
        <v>48</v>
      </c>
      <c r="B31">
        <v>3.2499999999999999E-3</v>
      </c>
      <c r="D31" s="10">
        <f>Statistics!$J$12</f>
        <v>1.531850104940383E-3</v>
      </c>
      <c r="E31">
        <f>Statistics!$K$12</f>
        <v>3.7557610739719902E-3</v>
      </c>
      <c r="F31">
        <f>Statistics!$Z$12</f>
        <v>8.7774443968185928E-2</v>
      </c>
      <c r="H31" s="10">
        <v>4.1599999999999996E-3</v>
      </c>
      <c r="I31">
        <v>3.2400000000000005E-2</v>
      </c>
      <c r="J31">
        <v>0.19207505834166785</v>
      </c>
      <c r="L31" s="10">
        <v>1.2199999999999999E-3</v>
      </c>
      <c r="M31">
        <v>9.3999999999999986E-3</v>
      </c>
      <c r="N31">
        <v>0.11954088679335143</v>
      </c>
      <c r="S31">
        <f t="shared" si="0"/>
        <v>2.9647330571033956E-3</v>
      </c>
      <c r="T31">
        <f t="shared" si="4"/>
        <v>4.4965831620437787E-3</v>
      </c>
      <c r="V31" s="11">
        <f t="shared" si="3"/>
        <v>1.9519812354145832E-3</v>
      </c>
      <c r="W31" s="5">
        <f t="shared" si="2"/>
        <v>8.8638313403549655E-3</v>
      </c>
      <c r="X31" s="5"/>
    </row>
    <row r="32" spans="1:24" x14ac:dyDescent="0.3">
      <c r="A32">
        <v>49</v>
      </c>
      <c r="B32">
        <v>3.5699999999999998E-3</v>
      </c>
      <c r="D32" s="10">
        <f>Statistics!$J$12</f>
        <v>1.531850104940383E-3</v>
      </c>
      <c r="E32">
        <f>Statistics!$K$12</f>
        <v>3.7557610739719902E-3</v>
      </c>
      <c r="F32">
        <f>Statistics!$Z$12</f>
        <v>8.7774443968185928E-2</v>
      </c>
      <c r="H32" s="10">
        <v>4.1599999999999996E-3</v>
      </c>
      <c r="I32">
        <v>3.2400000000000005E-2</v>
      </c>
      <c r="J32">
        <v>0.19207505834166785</v>
      </c>
      <c r="L32" s="10">
        <v>1.2199999999999999E-3</v>
      </c>
      <c r="M32">
        <v>9.3999999999999986E-3</v>
      </c>
      <c r="N32">
        <v>0.11954088679335143</v>
      </c>
      <c r="S32">
        <f t="shared" si="0"/>
        <v>3.2566452350335762E-3</v>
      </c>
      <c r="T32">
        <f t="shared" si="4"/>
        <v>4.788495339973959E-3</v>
      </c>
      <c r="V32" s="11">
        <f t="shared" si="3"/>
        <v>2.1441763109015578E-3</v>
      </c>
      <c r="W32" s="5">
        <f t="shared" si="2"/>
        <v>9.0560264158419407E-3</v>
      </c>
      <c r="X32" s="5"/>
    </row>
    <row r="33" spans="1:24" x14ac:dyDescent="0.3">
      <c r="A33">
        <v>50</v>
      </c>
      <c r="B33">
        <v>3.9199999999999999E-3</v>
      </c>
      <c r="D33" s="10">
        <f>Statistics!$J$13</f>
        <v>2.6958942855880145E-3</v>
      </c>
      <c r="E33">
        <f>Statistics!$K$13</f>
        <v>6.3393138804266492E-3</v>
      </c>
      <c r="F33">
        <f>Statistics!$Z$13</f>
        <v>9.627675386444709E-2</v>
      </c>
      <c r="H33" s="10">
        <v>6.5500000000000003E-3</v>
      </c>
      <c r="I33">
        <v>5.7599999999999998E-2</v>
      </c>
      <c r="J33">
        <v>0.20763971462544589</v>
      </c>
      <c r="L33" s="10">
        <v>1.9400000000000001E-3</v>
      </c>
      <c r="M33">
        <v>1.54E-2</v>
      </c>
      <c r="N33">
        <v>0.1252229488703924</v>
      </c>
      <c r="S33">
        <f t="shared" si="0"/>
        <v>3.542595124851367E-3</v>
      </c>
      <c r="T33">
        <f t="shared" si="4"/>
        <v>6.238489410439382E-3</v>
      </c>
      <c r="V33" s="11">
        <f t="shared" si="3"/>
        <v>2.2377734839476812E-3</v>
      </c>
      <c r="W33" s="5">
        <f t="shared" si="2"/>
        <v>1.3423667769535696E-2</v>
      </c>
      <c r="X33" s="5"/>
    </row>
    <row r="34" spans="1:24" x14ac:dyDescent="0.3">
      <c r="A34">
        <v>51</v>
      </c>
      <c r="B34">
        <v>4.3099999999999996E-3</v>
      </c>
      <c r="D34" s="10">
        <f>Statistics!$J$13</f>
        <v>2.6958942855880145E-3</v>
      </c>
      <c r="E34">
        <f>Statistics!$K$13</f>
        <v>6.3393138804266492E-3</v>
      </c>
      <c r="F34">
        <f>Statistics!$Z$13</f>
        <v>9.627675386444709E-2</v>
      </c>
      <c r="H34" s="10">
        <v>6.5500000000000003E-3</v>
      </c>
      <c r="I34">
        <v>5.7599999999999998E-2</v>
      </c>
      <c r="J34">
        <v>0.20763971462544589</v>
      </c>
      <c r="L34" s="10">
        <v>1.9400000000000001E-3</v>
      </c>
      <c r="M34">
        <v>1.54E-2</v>
      </c>
      <c r="N34">
        <v>0.1252229488703924</v>
      </c>
      <c r="S34">
        <f t="shared" si="0"/>
        <v>3.8950471908442324E-3</v>
      </c>
      <c r="T34">
        <f t="shared" si="4"/>
        <v>6.5909414764322473E-3</v>
      </c>
      <c r="V34" s="11">
        <f t="shared" si="3"/>
        <v>2.4604091111771697E-3</v>
      </c>
      <c r="W34" s="5">
        <f t="shared" si="2"/>
        <v>1.3646303396765185E-2</v>
      </c>
      <c r="X34" s="5"/>
    </row>
    <row r="35" spans="1:24" x14ac:dyDescent="0.3">
      <c r="A35">
        <v>52</v>
      </c>
      <c r="B35">
        <v>4.7099999999999998E-3</v>
      </c>
      <c r="D35" s="10">
        <f>Statistics!$J$13</f>
        <v>2.6958942855880145E-3</v>
      </c>
      <c r="E35">
        <f>Statistics!$K$13</f>
        <v>6.3393138804266492E-3</v>
      </c>
      <c r="F35">
        <f>Statistics!$Z$13</f>
        <v>9.627675386444709E-2</v>
      </c>
      <c r="H35" s="10">
        <v>6.5500000000000003E-3</v>
      </c>
      <c r="I35">
        <v>5.7599999999999998E-2</v>
      </c>
      <c r="J35">
        <v>0.20763971462544589</v>
      </c>
      <c r="L35" s="10">
        <v>1.9400000000000001E-3</v>
      </c>
      <c r="M35">
        <v>1.54E-2</v>
      </c>
      <c r="N35">
        <v>0.1252229488703924</v>
      </c>
      <c r="S35">
        <f t="shared" si="0"/>
        <v>4.2565364892984542E-3</v>
      </c>
      <c r="T35">
        <f t="shared" si="4"/>
        <v>6.9524307748864683E-3</v>
      </c>
      <c r="V35" s="11">
        <f t="shared" si="3"/>
        <v>2.6887533442330556E-3</v>
      </c>
      <c r="W35" s="5">
        <f t="shared" si="2"/>
        <v>1.3874647629821071E-2</v>
      </c>
      <c r="X35" s="5"/>
    </row>
    <row r="36" spans="1:24" x14ac:dyDescent="0.3">
      <c r="A36">
        <v>53</v>
      </c>
      <c r="B36">
        <v>5.1600000000000005E-3</v>
      </c>
      <c r="D36" s="10">
        <f>Statistics!$J$13</f>
        <v>2.6958942855880145E-3</v>
      </c>
      <c r="E36">
        <f>Statistics!$K$13</f>
        <v>6.3393138804266492E-3</v>
      </c>
      <c r="F36">
        <f>Statistics!$Z$13</f>
        <v>9.627675386444709E-2</v>
      </c>
      <c r="H36" s="10">
        <v>6.5500000000000003E-3</v>
      </c>
      <c r="I36">
        <v>5.7599999999999998E-2</v>
      </c>
      <c r="J36">
        <v>0.20763971462544589</v>
      </c>
      <c r="L36" s="10">
        <v>1.9400000000000001E-3</v>
      </c>
      <c r="M36">
        <v>1.54E-2</v>
      </c>
      <c r="N36">
        <v>0.1252229488703924</v>
      </c>
      <c r="S36">
        <f t="shared" si="0"/>
        <v>4.6632119500594534E-3</v>
      </c>
      <c r="T36">
        <f t="shared" si="4"/>
        <v>7.3591062356474675E-3</v>
      </c>
      <c r="V36" s="11">
        <f t="shared" si="3"/>
        <v>2.9456406064209276E-3</v>
      </c>
      <c r="W36" s="5">
        <f t="shared" si="2"/>
        <v>1.4131534892008944E-2</v>
      </c>
      <c r="X36" s="5"/>
    </row>
    <row r="37" spans="1:24" x14ac:dyDescent="0.3">
      <c r="A37">
        <v>54</v>
      </c>
      <c r="B37">
        <v>5.62E-3</v>
      </c>
      <c r="D37" s="10">
        <f>Statistics!$J$13</f>
        <v>2.6958942855880145E-3</v>
      </c>
      <c r="E37">
        <f>Statistics!$K$13</f>
        <v>6.3393138804266492E-3</v>
      </c>
      <c r="F37">
        <f>Statistics!$Z$13</f>
        <v>9.627675386444709E-2</v>
      </c>
      <c r="H37" s="10">
        <v>6.5500000000000003E-3</v>
      </c>
      <c r="I37">
        <v>5.7599999999999998E-2</v>
      </c>
      <c r="J37">
        <v>0.20763971462544589</v>
      </c>
      <c r="L37" s="10">
        <v>1.9400000000000001E-3</v>
      </c>
      <c r="M37">
        <v>1.54E-2</v>
      </c>
      <c r="N37">
        <v>0.1252229488703924</v>
      </c>
      <c r="S37">
        <f t="shared" si="0"/>
        <v>5.0789246432818074E-3</v>
      </c>
      <c r="T37">
        <f t="shared" si="4"/>
        <v>7.7748189288698224E-3</v>
      </c>
      <c r="V37" s="11">
        <f t="shared" si="3"/>
        <v>3.2082364744351962E-3</v>
      </c>
      <c r="W37" s="5">
        <f t="shared" si="2"/>
        <v>1.4394130760023213E-2</v>
      </c>
      <c r="X37" s="5"/>
    </row>
    <row r="38" spans="1:24" x14ac:dyDescent="0.3">
      <c r="A38">
        <v>55</v>
      </c>
      <c r="B38">
        <v>6.13E-3</v>
      </c>
      <c r="D38" s="10">
        <f>Statistics!$J$14</f>
        <v>4.6100000136700603E-3</v>
      </c>
      <c r="E38">
        <f>Statistics!$K$14</f>
        <v>1.0311782179435946E-2</v>
      </c>
      <c r="F38">
        <f>Statistics!$Z$14</f>
        <v>0.11464648051009832</v>
      </c>
      <c r="H38" s="10">
        <v>9.0500000000000008E-3</v>
      </c>
      <c r="I38">
        <v>9.4700000000000006E-2</v>
      </c>
      <c r="J38">
        <v>0.20658353488079906</v>
      </c>
      <c r="L38" s="10">
        <v>2.97E-3</v>
      </c>
      <c r="M38">
        <v>2.5000000000000001E-2</v>
      </c>
      <c r="N38">
        <v>0.12893802808053523</v>
      </c>
      <c r="S38">
        <f t="shared" si="0"/>
        <v>5.4272170744730976E-3</v>
      </c>
      <c r="T38">
        <f t="shared" si="4"/>
        <v>1.0037217088143157E-2</v>
      </c>
      <c r="V38" s="11">
        <f t="shared" si="3"/>
        <v>3.3704698935201182E-3</v>
      </c>
      <c r="W38" s="5">
        <f t="shared" si="2"/>
        <v>2.0000469907190177E-2</v>
      </c>
      <c r="X38" s="5"/>
    </row>
    <row r="39" spans="1:24" x14ac:dyDescent="0.3">
      <c r="A39">
        <v>56</v>
      </c>
      <c r="B39">
        <v>6.6900000000000006E-3</v>
      </c>
      <c r="D39" s="10">
        <f>Statistics!$J$14</f>
        <v>4.6100000136700603E-3</v>
      </c>
      <c r="E39">
        <f>Statistics!$K$14</f>
        <v>1.0311782179435946E-2</v>
      </c>
      <c r="F39">
        <f>Statistics!$Z$14</f>
        <v>0.11464648051009832</v>
      </c>
      <c r="H39" s="10">
        <v>9.0500000000000008E-3</v>
      </c>
      <c r="I39">
        <v>9.4700000000000006E-2</v>
      </c>
      <c r="J39">
        <v>0.20658353488079906</v>
      </c>
      <c r="L39" s="10">
        <v>2.97E-3</v>
      </c>
      <c r="M39">
        <v>2.5000000000000001E-2</v>
      </c>
      <c r="N39">
        <v>0.12893802808053523</v>
      </c>
      <c r="S39">
        <f t="shared" si="0"/>
        <v>5.9230150453874432E-3</v>
      </c>
      <c r="T39">
        <f t="shared" si="4"/>
        <v>1.0533015059057503E-2</v>
      </c>
      <c r="V39" s="11">
        <f t="shared" si="3"/>
        <v>3.6783757891761166E-3</v>
      </c>
      <c r="W39" s="5">
        <f t="shared" si="2"/>
        <v>2.0308375802846178E-2</v>
      </c>
      <c r="X39" s="5"/>
    </row>
    <row r="40" spans="1:24" x14ac:dyDescent="0.3">
      <c r="A40">
        <v>57</v>
      </c>
      <c r="B40">
        <v>7.3000000000000001E-3</v>
      </c>
      <c r="D40" s="10">
        <f>Statistics!$J$14</f>
        <v>4.6100000136700603E-3</v>
      </c>
      <c r="E40">
        <f>Statistics!$K$14</f>
        <v>1.0311782179435946E-2</v>
      </c>
      <c r="F40">
        <f>Statistics!$Z$14</f>
        <v>0.11464648051009832</v>
      </c>
      <c r="H40" s="10">
        <v>9.0500000000000008E-3</v>
      </c>
      <c r="I40">
        <v>9.4700000000000006E-2</v>
      </c>
      <c r="J40">
        <v>0.20658353488079906</v>
      </c>
      <c r="L40" s="10">
        <v>2.97E-3</v>
      </c>
      <c r="M40">
        <v>2.5000000000000001E-2</v>
      </c>
      <c r="N40">
        <v>0.12893802808053523</v>
      </c>
      <c r="S40">
        <f t="shared" si="0"/>
        <v>6.4630806922762827E-3</v>
      </c>
      <c r="T40">
        <f t="shared" si="4"/>
        <v>1.1073080705946342E-2</v>
      </c>
      <c r="V40" s="11">
        <f t="shared" si="3"/>
        <v>4.0137732826585424E-3</v>
      </c>
      <c r="W40" s="5">
        <f t="shared" si="2"/>
        <v>2.0643773296328605E-2</v>
      </c>
      <c r="X40" s="5"/>
    </row>
    <row r="41" spans="1:24" x14ac:dyDescent="0.3">
      <c r="A41">
        <v>58</v>
      </c>
      <c r="B41">
        <v>7.9699999999999997E-3</v>
      </c>
      <c r="D41" s="10">
        <f>Statistics!$J$14</f>
        <v>4.6100000136700603E-3</v>
      </c>
      <c r="E41">
        <f>Statistics!$K$14</f>
        <v>1.0311782179435946E-2</v>
      </c>
      <c r="F41">
        <f>Statistics!$Z$14</f>
        <v>0.11464648051009832</v>
      </c>
      <c r="H41" s="10">
        <v>9.0500000000000008E-3</v>
      </c>
      <c r="I41">
        <v>9.4700000000000006E-2</v>
      </c>
      <c r="J41">
        <v>0.20658353488079906</v>
      </c>
      <c r="L41" s="10">
        <v>2.97E-3</v>
      </c>
      <c r="M41">
        <v>2.5000000000000001E-2</v>
      </c>
      <c r="N41">
        <v>0.12893802808053523</v>
      </c>
      <c r="S41">
        <f t="shared" si="0"/>
        <v>7.0562675503345164E-3</v>
      </c>
      <c r="T41">
        <f t="shared" si="4"/>
        <v>1.1666267564004577E-2</v>
      </c>
      <c r="V41" s="11">
        <f t="shared" si="3"/>
        <v>4.3821606935326822E-3</v>
      </c>
      <c r="W41" s="5">
        <f t="shared" si="2"/>
        <v>2.1012160707202743E-2</v>
      </c>
      <c r="X41" s="5"/>
    </row>
    <row r="42" spans="1:24" x14ac:dyDescent="0.3">
      <c r="A42">
        <v>59</v>
      </c>
      <c r="B42">
        <v>8.6800000000000002E-3</v>
      </c>
      <c r="D42" s="10">
        <f>Statistics!$J$14</f>
        <v>4.6100000136700603E-3</v>
      </c>
      <c r="E42">
        <f>Statistics!$K$14</f>
        <v>1.0311782179435946E-2</v>
      </c>
      <c r="F42">
        <f>Statistics!$Z$14</f>
        <v>0.11464648051009832</v>
      </c>
      <c r="H42" s="10">
        <v>9.0500000000000008E-3</v>
      </c>
      <c r="I42">
        <v>9.4700000000000006E-2</v>
      </c>
      <c r="J42">
        <v>0.20658353488079906</v>
      </c>
      <c r="L42" s="10">
        <v>2.97E-3</v>
      </c>
      <c r="M42">
        <v>2.5000000000000001E-2</v>
      </c>
      <c r="N42">
        <v>0.12893802808053523</v>
      </c>
      <c r="S42">
        <f t="shared" si="0"/>
        <v>7.6848685491723474E-3</v>
      </c>
      <c r="T42">
        <f t="shared" si="4"/>
        <v>1.2294868562842409E-2</v>
      </c>
      <c r="V42" s="11">
        <f t="shared" si="3"/>
        <v>4.772541382667965E-3</v>
      </c>
      <c r="W42" s="5">
        <f t="shared" si="2"/>
        <v>2.1402541396338029E-2</v>
      </c>
      <c r="X42" s="5"/>
    </row>
    <row r="43" spans="1:24" x14ac:dyDescent="0.3">
      <c r="A43">
        <v>60</v>
      </c>
      <c r="B43">
        <v>9.4299999999999991E-3</v>
      </c>
      <c r="D43" s="10">
        <f>Statistics!$J$15</f>
        <v>7.1160656043239212E-3</v>
      </c>
      <c r="E43">
        <f>Statistics!$K$15</f>
        <v>1.5536762650265585E-2</v>
      </c>
      <c r="F43">
        <f>Statistics!$Z$15</f>
        <v>0.12043642467477969</v>
      </c>
      <c r="H43" s="10">
        <v>1.1900000000000001E-2</v>
      </c>
      <c r="I43">
        <v>0.1434</v>
      </c>
      <c r="J43">
        <v>0.20410197230381871</v>
      </c>
      <c r="L43" s="10">
        <v>4.28E-3</v>
      </c>
      <c r="M43">
        <v>3.7900000000000003E-2</v>
      </c>
      <c r="N43">
        <v>0.12851447754930759</v>
      </c>
      <c r="S43">
        <f t="shared" si="0"/>
        <v>8.2942845153168264E-3</v>
      </c>
      <c r="T43">
        <f t="shared" si="4"/>
        <v>1.5410350119640748E-2</v>
      </c>
      <c r="V43" s="11">
        <f t="shared" si="3"/>
        <v>5.1577113932018458E-3</v>
      </c>
      <c r="W43" s="5">
        <f t="shared" si="2"/>
        <v>2.8453776997525767E-2</v>
      </c>
      <c r="X43" s="5"/>
    </row>
    <row r="44" spans="1:24" x14ac:dyDescent="0.3">
      <c r="A44">
        <v>61</v>
      </c>
      <c r="B44">
        <v>1.021E-2</v>
      </c>
      <c r="D44" s="10">
        <f>Statistics!$J$15</f>
        <v>7.1160656043239212E-3</v>
      </c>
      <c r="E44">
        <f>Statistics!$K$15</f>
        <v>1.5536762650265585E-2</v>
      </c>
      <c r="F44">
        <f>Statistics!$Z$15</f>
        <v>0.12043642467477969</v>
      </c>
      <c r="H44" s="10">
        <v>1.1900000000000001E-2</v>
      </c>
      <c r="I44">
        <v>0.1434</v>
      </c>
      <c r="J44">
        <v>0.20410197230381871</v>
      </c>
      <c r="L44" s="10">
        <v>4.28E-3</v>
      </c>
      <c r="M44">
        <v>3.7900000000000003E-2</v>
      </c>
      <c r="N44">
        <v>0.12851447754930759</v>
      </c>
      <c r="S44">
        <f t="shared" si="0"/>
        <v>8.9803441040705E-3</v>
      </c>
      <c r="T44">
        <f t="shared" si="4"/>
        <v>1.6096409708394422E-2</v>
      </c>
      <c r="V44" s="11">
        <f t="shared" si="3"/>
        <v>5.5843301510700803E-3</v>
      </c>
      <c r="W44" s="5">
        <f t="shared" si="2"/>
        <v>2.8880395755394001E-2</v>
      </c>
      <c r="X44" s="5"/>
    </row>
    <row r="45" spans="1:24" x14ac:dyDescent="0.3">
      <c r="A45">
        <v>62</v>
      </c>
      <c r="B45">
        <v>1.103E-2</v>
      </c>
      <c r="D45" s="10">
        <f>Statistics!$J$15</f>
        <v>7.1160656043239212E-3</v>
      </c>
      <c r="E45">
        <f>Statistics!$K$15</f>
        <v>1.5536762650265585E-2</v>
      </c>
      <c r="F45">
        <f>Statistics!$Z$15</f>
        <v>0.12043642467477969</v>
      </c>
      <c r="H45" s="10">
        <v>1.1900000000000001E-2</v>
      </c>
      <c r="I45">
        <v>0.1434</v>
      </c>
      <c r="J45">
        <v>0.20410197230381871</v>
      </c>
      <c r="L45" s="10">
        <v>4.28E-3</v>
      </c>
      <c r="M45">
        <v>3.7900000000000003E-2</v>
      </c>
      <c r="N45">
        <v>0.12851447754930759</v>
      </c>
      <c r="S45">
        <f t="shared" si="0"/>
        <v>9.7015862358371795E-3</v>
      </c>
      <c r="T45">
        <f t="shared" si="4"/>
        <v>1.68176518401611E-2</v>
      </c>
      <c r="V45" s="11">
        <f t="shared" si="3"/>
        <v>6.0328267939571967E-3</v>
      </c>
      <c r="W45" s="5">
        <f t="shared" si="2"/>
        <v>2.9328892398281119E-2</v>
      </c>
      <c r="X45" s="5"/>
    </row>
    <row r="46" spans="1:24" x14ac:dyDescent="0.3">
      <c r="A46">
        <v>63</v>
      </c>
      <c r="B46">
        <v>1.188E-2</v>
      </c>
      <c r="D46" s="10">
        <f>Statistics!$J$15</f>
        <v>7.1160656043239212E-3</v>
      </c>
      <c r="E46">
        <f>Statistics!$K$15</f>
        <v>1.5536762650265585E-2</v>
      </c>
      <c r="F46">
        <f>Statistics!$Z$15</f>
        <v>0.12043642467477969</v>
      </c>
      <c r="H46" s="10">
        <v>1.1900000000000001E-2</v>
      </c>
      <c r="I46">
        <v>0.1434</v>
      </c>
      <c r="J46">
        <v>0.20410197230381871</v>
      </c>
      <c r="L46" s="10">
        <v>4.28E-3</v>
      </c>
      <c r="M46">
        <v>3.7900000000000003E-2</v>
      </c>
      <c r="N46">
        <v>0.12851447754930759</v>
      </c>
      <c r="S46">
        <f t="shared" si="0"/>
        <v>1.0449215274863618E-2</v>
      </c>
      <c r="T46">
        <f t="shared" si="4"/>
        <v>1.7565280879187538E-2</v>
      </c>
      <c r="V46" s="11">
        <f t="shared" si="3"/>
        <v>6.4977318506084765E-3</v>
      </c>
      <c r="W46" s="5">
        <f t="shared" si="2"/>
        <v>2.9793797454932398E-2</v>
      </c>
      <c r="X46" s="5"/>
    </row>
    <row r="47" spans="1:24" x14ac:dyDescent="0.3">
      <c r="A47">
        <v>64</v>
      </c>
      <c r="B47">
        <v>1.278E-2</v>
      </c>
      <c r="D47" s="10">
        <f>Statistics!$J$15</f>
        <v>7.1160656043239212E-3</v>
      </c>
      <c r="E47">
        <f>Statistics!$K$15</f>
        <v>1.5536762650265585E-2</v>
      </c>
      <c r="F47">
        <f>Statistics!$Z$15</f>
        <v>0.12043642467477969</v>
      </c>
      <c r="H47" s="10">
        <v>1.1900000000000001E-2</v>
      </c>
      <c r="I47">
        <v>0.1434</v>
      </c>
      <c r="J47">
        <v>0.20410197230381871</v>
      </c>
      <c r="L47" s="10">
        <v>4.28E-3</v>
      </c>
      <c r="M47">
        <v>3.7900000000000003E-2</v>
      </c>
      <c r="N47">
        <v>0.12851447754930759</v>
      </c>
      <c r="S47">
        <f t="shared" si="0"/>
        <v>1.1240822492656316E-2</v>
      </c>
      <c r="T47">
        <f t="shared" ref="T47:T72" si="5">D47+S47</f>
        <v>1.8356888096980238E-2</v>
      </c>
      <c r="V47" s="11">
        <f t="shared" si="3"/>
        <v>6.9899842635333612E-3</v>
      </c>
      <c r="W47" s="5">
        <f t="shared" si="2"/>
        <v>3.0286049867857281E-2</v>
      </c>
      <c r="X47" s="5"/>
    </row>
    <row r="48" spans="1:24" x14ac:dyDescent="0.3">
      <c r="A48">
        <v>65</v>
      </c>
      <c r="B48">
        <v>1.3720000000000001E-2</v>
      </c>
      <c r="D48" s="10">
        <f>Statistics!$J$16</f>
        <v>1.0375700845651471E-2</v>
      </c>
      <c r="E48">
        <f>Statistics!$K$16</f>
        <v>2.1032828565876065E-2</v>
      </c>
      <c r="F48">
        <f>Statistics!$Z$16</f>
        <v>0.12429535630324326</v>
      </c>
      <c r="H48" s="10">
        <v>1.528E-2</v>
      </c>
      <c r="I48">
        <v>0.2034</v>
      </c>
      <c r="J48">
        <v>0.19818498950934049</v>
      </c>
      <c r="L48" s="10">
        <v>5.8100000000000001E-3</v>
      </c>
      <c r="M48">
        <v>5.45E-2</v>
      </c>
      <c r="N48">
        <v>0.12515483202305416</v>
      </c>
      <c r="S48">
        <f t="shared" ref="S48:S71" si="6">((1-F48)*B48)/(1+m*E48)</f>
        <v>1.2014667711519503E-2</v>
      </c>
      <c r="T48">
        <f t="shared" si="5"/>
        <v>2.2390368557170973E-2</v>
      </c>
      <c r="V48" s="11">
        <f t="shared" si="3"/>
        <v>7.5784453600950472E-3</v>
      </c>
      <c r="W48" s="5">
        <f t="shared" ref="W48:W72" si="7">V48+D48+H48+L48</f>
        <v>3.9044146205746519E-2</v>
      </c>
      <c r="X48" s="5"/>
    </row>
    <row r="49" spans="1:24" x14ac:dyDescent="0.3">
      <c r="A49">
        <v>66</v>
      </c>
      <c r="B49">
        <v>1.4710000000000001E-2</v>
      </c>
      <c r="D49" s="10">
        <f>Statistics!$J$16</f>
        <v>1.0375700845651471E-2</v>
      </c>
      <c r="E49">
        <f>Statistics!$K$16</f>
        <v>2.1032828565876065E-2</v>
      </c>
      <c r="F49">
        <f>Statistics!$Z$16</f>
        <v>0.12429535630324326</v>
      </c>
      <c r="H49" s="10">
        <v>1.528E-2</v>
      </c>
      <c r="I49">
        <v>0.2034</v>
      </c>
      <c r="J49">
        <v>0.19818498950934049</v>
      </c>
      <c r="L49" s="10">
        <v>5.8100000000000001E-3</v>
      </c>
      <c r="M49">
        <v>5.45E-2</v>
      </c>
      <c r="N49">
        <v>0.12515483202305416</v>
      </c>
      <c r="S49">
        <f t="shared" si="6"/>
        <v>1.2881615308779293E-2</v>
      </c>
      <c r="T49">
        <f t="shared" si="5"/>
        <v>2.3257316154430763E-2</v>
      </c>
      <c r="V49" s="11">
        <f t="shared" si="3"/>
        <v>8.1252865340377661E-3</v>
      </c>
      <c r="W49" s="5">
        <f t="shared" si="7"/>
        <v>3.9590987379689239E-2</v>
      </c>
      <c r="X49" s="5"/>
    </row>
    <row r="50" spans="1:24" x14ac:dyDescent="0.3">
      <c r="A50">
        <v>67</v>
      </c>
      <c r="B50">
        <v>1.5789999999999998E-2</v>
      </c>
      <c r="D50" s="10">
        <f>Statistics!$J$16</f>
        <v>1.0375700845651471E-2</v>
      </c>
      <c r="E50">
        <f>Statistics!$K$16</f>
        <v>2.1032828565876065E-2</v>
      </c>
      <c r="F50">
        <f>Statistics!$Z$16</f>
        <v>0.12429535630324326</v>
      </c>
      <c r="H50" s="10">
        <v>1.528E-2</v>
      </c>
      <c r="I50">
        <v>0.2034</v>
      </c>
      <c r="J50">
        <v>0.19818498950934049</v>
      </c>
      <c r="L50" s="10">
        <v>5.8100000000000001E-3</v>
      </c>
      <c r="M50">
        <v>5.45E-2</v>
      </c>
      <c r="N50">
        <v>0.12515483202305416</v>
      </c>
      <c r="S50">
        <f t="shared" si="6"/>
        <v>1.3827376323971787E-2</v>
      </c>
      <c r="T50">
        <f t="shared" si="5"/>
        <v>2.4203077169623256E-2</v>
      </c>
      <c r="V50" s="11">
        <f t="shared" si="3"/>
        <v>8.7218405419752752E-3</v>
      </c>
      <c r="W50" s="5">
        <f t="shared" si="7"/>
        <v>4.018754138762675E-2</v>
      </c>
      <c r="X50" s="5"/>
    </row>
    <row r="51" spans="1:24" x14ac:dyDescent="0.3">
      <c r="A51">
        <v>68</v>
      </c>
      <c r="B51">
        <v>1.6980000000000002E-2</v>
      </c>
      <c r="D51" s="10">
        <f>Statistics!$J$16</f>
        <v>1.0375700845651471E-2</v>
      </c>
      <c r="E51">
        <f>Statistics!$K$16</f>
        <v>2.1032828565876065E-2</v>
      </c>
      <c r="F51">
        <f>Statistics!$Z$16</f>
        <v>0.12429535630324326</v>
      </c>
      <c r="H51" s="10">
        <v>1.528E-2</v>
      </c>
      <c r="I51">
        <v>0.2034</v>
      </c>
      <c r="J51">
        <v>0.19818498950934049</v>
      </c>
      <c r="L51" s="10">
        <v>5.8100000000000001E-3</v>
      </c>
      <c r="M51">
        <v>5.45E-2</v>
      </c>
      <c r="N51">
        <v>0.12515483202305416</v>
      </c>
      <c r="S51">
        <f t="shared" si="6"/>
        <v>1.4869464849970931E-2</v>
      </c>
      <c r="T51">
        <f t="shared" si="5"/>
        <v>2.52451656956224E-2</v>
      </c>
      <c r="V51" s="11">
        <f t="shared" si="3"/>
        <v>9.3791546803508683E-3</v>
      </c>
      <c r="W51" s="5">
        <f t="shared" si="7"/>
        <v>4.0844855526002345E-2</v>
      </c>
      <c r="X51" s="5"/>
    </row>
    <row r="52" spans="1:24" x14ac:dyDescent="0.3">
      <c r="A52">
        <v>69</v>
      </c>
      <c r="B52">
        <v>1.83E-2</v>
      </c>
      <c r="D52" s="10">
        <f>Statistics!$J$16</f>
        <v>1.0375700845651471E-2</v>
      </c>
      <c r="E52">
        <f>Statistics!$K$16</f>
        <v>2.1032828565876065E-2</v>
      </c>
      <c r="F52">
        <f>Statistics!$Z$16</f>
        <v>0.12429535630324326</v>
      </c>
      <c r="H52" s="10">
        <v>1.528E-2</v>
      </c>
      <c r="I52">
        <v>0.2034</v>
      </c>
      <c r="J52">
        <v>0.19818498950934049</v>
      </c>
      <c r="L52" s="10">
        <v>5.8100000000000001E-3</v>
      </c>
      <c r="M52">
        <v>5.45E-2</v>
      </c>
      <c r="N52">
        <v>0.12515483202305416</v>
      </c>
      <c r="S52">
        <f t="shared" si="6"/>
        <v>1.6025394979650647E-2</v>
      </c>
      <c r="T52">
        <f t="shared" si="5"/>
        <v>2.6401095825302118E-2</v>
      </c>
      <c r="V52" s="11">
        <f t="shared" si="3"/>
        <v>1.0108276245607825E-2</v>
      </c>
      <c r="W52" s="5">
        <f t="shared" si="7"/>
        <v>4.1573977091259297E-2</v>
      </c>
      <c r="X52" s="5"/>
    </row>
    <row r="53" spans="1:24" x14ac:dyDescent="0.3">
      <c r="A53">
        <v>70</v>
      </c>
      <c r="B53">
        <v>1.9800000000000002E-2</v>
      </c>
      <c r="D53" s="10">
        <f>Statistics!$J$17</f>
        <v>1.3981471163294871E-2</v>
      </c>
      <c r="E53">
        <f>Statistics!$K$17</f>
        <v>2.6211617752834031E-2</v>
      </c>
      <c r="F53">
        <f>Statistics!$Z$17</f>
        <v>9.0827847384441135E-2</v>
      </c>
      <c r="H53" s="10">
        <v>1.8759999999999999E-2</v>
      </c>
      <c r="I53">
        <v>0.2752</v>
      </c>
      <c r="J53">
        <v>0.17286932823670983</v>
      </c>
      <c r="L53" s="10">
        <v>8.0499999999999999E-3</v>
      </c>
      <c r="M53">
        <v>7.8E-2</v>
      </c>
      <c r="N53">
        <v>0.10991364054647129</v>
      </c>
      <c r="S53">
        <f t="shared" si="6"/>
        <v>1.8001608621788068E-2</v>
      </c>
      <c r="T53">
        <f t="shared" si="5"/>
        <v>3.1983079785082941E-2</v>
      </c>
      <c r="V53" s="11">
        <f t="shared" si="3"/>
        <v>1.2402505839881077E-2</v>
      </c>
      <c r="W53" s="5">
        <f t="shared" si="7"/>
        <v>5.3193977003175949E-2</v>
      </c>
      <c r="X53" s="5"/>
    </row>
    <row r="54" spans="1:24" x14ac:dyDescent="0.3">
      <c r="A54">
        <v>71</v>
      </c>
      <c r="B54">
        <v>2.1489999999999999E-2</v>
      </c>
      <c r="D54" s="10">
        <f>Statistics!$J$17</f>
        <v>1.3981471163294871E-2</v>
      </c>
      <c r="E54">
        <f>Statistics!$K$17</f>
        <v>2.6211617752834031E-2</v>
      </c>
      <c r="F54">
        <f>Statistics!$Z$17</f>
        <v>9.0827847384441135E-2</v>
      </c>
      <c r="H54" s="10">
        <v>1.8759999999999999E-2</v>
      </c>
      <c r="I54">
        <v>0.2752</v>
      </c>
      <c r="J54">
        <v>0.17286932823670983</v>
      </c>
      <c r="L54" s="10">
        <v>8.0499999999999999E-3</v>
      </c>
      <c r="M54">
        <v>7.8E-2</v>
      </c>
      <c r="N54">
        <v>0.10991364054647129</v>
      </c>
      <c r="S54">
        <f t="shared" si="6"/>
        <v>1.9538109559708357E-2</v>
      </c>
      <c r="T54">
        <f t="shared" si="5"/>
        <v>3.3519580723003227E-2</v>
      </c>
      <c r="V54" s="11">
        <f t="shared" si="3"/>
        <v>1.3461103560557795E-2</v>
      </c>
      <c r="W54" s="5">
        <f t="shared" si="7"/>
        <v>5.425257472385267E-2</v>
      </c>
      <c r="X54" s="5"/>
    </row>
    <row r="55" spans="1:24" x14ac:dyDescent="0.3">
      <c r="A55">
        <v>72</v>
      </c>
      <c r="B55">
        <v>2.3399999999999997E-2</v>
      </c>
      <c r="D55" s="10">
        <f>Statistics!$J$17</f>
        <v>1.3981471163294871E-2</v>
      </c>
      <c r="E55">
        <f>Statistics!$K$17</f>
        <v>2.6211617752834031E-2</v>
      </c>
      <c r="F55">
        <f>Statistics!$Z$17</f>
        <v>9.0827847384441135E-2</v>
      </c>
      <c r="H55" s="10">
        <v>1.8759999999999999E-2</v>
      </c>
      <c r="I55">
        <v>0.2752</v>
      </c>
      <c r="J55">
        <v>0.17286932823670983</v>
      </c>
      <c r="L55" s="10">
        <v>8.0499999999999999E-3</v>
      </c>
      <c r="M55">
        <v>7.8E-2</v>
      </c>
      <c r="N55">
        <v>0.10991364054647129</v>
      </c>
      <c r="S55">
        <f t="shared" si="6"/>
        <v>2.1274628371204075E-2</v>
      </c>
      <c r="T55">
        <f t="shared" si="5"/>
        <v>3.5256099534498944E-2</v>
      </c>
      <c r="V55" s="11">
        <f t="shared" si="3"/>
        <v>1.4657506901677634E-2</v>
      </c>
      <c r="W55" s="5">
        <f t="shared" si="7"/>
        <v>5.5448978064972509E-2</v>
      </c>
      <c r="X55" s="5"/>
    </row>
    <row r="56" spans="1:24" x14ac:dyDescent="0.3">
      <c r="A56">
        <v>73</v>
      </c>
      <c r="B56">
        <v>2.5569999999999999E-2</v>
      </c>
      <c r="D56" s="10">
        <f>Statistics!$J$17</f>
        <v>1.3981471163294871E-2</v>
      </c>
      <c r="E56">
        <f>Statistics!$K$17</f>
        <v>2.6211617752834031E-2</v>
      </c>
      <c r="F56">
        <f>Statistics!$Z$17</f>
        <v>9.0827847384441135E-2</v>
      </c>
      <c r="H56" s="10">
        <v>1.8759999999999999E-2</v>
      </c>
      <c r="I56">
        <v>0.2752</v>
      </c>
      <c r="J56">
        <v>0.17286932823670983</v>
      </c>
      <c r="L56" s="10">
        <v>8.0499999999999999E-3</v>
      </c>
      <c r="M56">
        <v>7.8E-2</v>
      </c>
      <c r="N56">
        <v>0.10991364054647129</v>
      </c>
      <c r="S56">
        <f t="shared" si="6"/>
        <v>2.3247531942379839E-2</v>
      </c>
      <c r="T56">
        <f t="shared" si="5"/>
        <v>3.7229003105674709E-2</v>
      </c>
      <c r="V56" s="11">
        <f t="shared" si="3"/>
        <v>1.6016771430593896E-2</v>
      </c>
      <c r="W56" s="5">
        <f t="shared" si="7"/>
        <v>5.6808242593888766E-2</v>
      </c>
      <c r="X56" s="5"/>
    </row>
    <row r="57" spans="1:24" x14ac:dyDescent="0.3">
      <c r="A57">
        <v>74</v>
      </c>
      <c r="B57">
        <v>2.802E-2</v>
      </c>
      <c r="D57" s="10">
        <f>Statistics!$J$17</f>
        <v>1.3981471163294871E-2</v>
      </c>
      <c r="E57">
        <f>Statistics!$K$17</f>
        <v>2.6211617752834031E-2</v>
      </c>
      <c r="F57">
        <f>Statistics!$Z$17</f>
        <v>9.0827847384441135E-2</v>
      </c>
      <c r="H57" s="10">
        <v>1.8759999999999999E-2</v>
      </c>
      <c r="I57">
        <v>0.2752</v>
      </c>
      <c r="J57">
        <v>0.17286932823670983</v>
      </c>
      <c r="L57" s="10">
        <v>8.0499999999999999E-3</v>
      </c>
      <c r="M57">
        <v>7.8E-2</v>
      </c>
      <c r="N57">
        <v>0.10991364054647129</v>
      </c>
      <c r="S57">
        <f t="shared" si="6"/>
        <v>2.5475003716287959E-2</v>
      </c>
      <c r="T57">
        <f t="shared" si="5"/>
        <v>3.9456474879582829E-2</v>
      </c>
      <c r="V57" s="11">
        <f t="shared" si="3"/>
        <v>1.7551424930983221E-2</v>
      </c>
      <c r="W57" s="5">
        <f t="shared" si="7"/>
        <v>5.8342896094278091E-2</v>
      </c>
      <c r="X57" s="5"/>
    </row>
    <row r="58" spans="1:24" x14ac:dyDescent="0.3">
      <c r="A58">
        <v>75</v>
      </c>
      <c r="B58">
        <v>3.0800000000000001E-2</v>
      </c>
      <c r="D58" s="10">
        <f>Statistics!$J$18</f>
        <v>1.6924107632655824E-2</v>
      </c>
      <c r="E58">
        <f>Statistics!$K$18</f>
        <v>2.8810667089963889E-2</v>
      </c>
      <c r="F58">
        <f>Statistics!$Z$17</f>
        <v>9.0827847384441135E-2</v>
      </c>
      <c r="H58" s="10">
        <v>2.2349999999999998E-2</v>
      </c>
      <c r="I58">
        <v>0.34770000000000001</v>
      </c>
      <c r="J58">
        <v>0.17286932823670983</v>
      </c>
      <c r="L58" s="10">
        <v>1.1220000000000001E-2</v>
      </c>
      <c r="M58">
        <v>0.11019999999999999</v>
      </c>
      <c r="N58">
        <v>0.10991364054647129</v>
      </c>
      <c r="S58">
        <f t="shared" si="6"/>
        <v>2.8002502300559211E-2</v>
      </c>
      <c r="T58">
        <f t="shared" si="5"/>
        <v>4.4926609933215039E-2</v>
      </c>
      <c r="V58" s="11">
        <f t="shared" si="3"/>
        <v>1.9292786862037233E-2</v>
      </c>
      <c r="W58" s="5">
        <f t="shared" si="7"/>
        <v>6.9786894494693053E-2</v>
      </c>
      <c r="X58" s="5"/>
    </row>
    <row r="59" spans="1:24" x14ac:dyDescent="0.3">
      <c r="A59">
        <v>76</v>
      </c>
      <c r="B59">
        <v>3.3909999999999996E-2</v>
      </c>
      <c r="D59" s="10">
        <f>Statistics!$J$18</f>
        <v>1.6924107632655824E-2</v>
      </c>
      <c r="E59">
        <f>Statistics!$K$18</f>
        <v>2.8810667089963889E-2</v>
      </c>
      <c r="F59">
        <f>Statistics!$Z$17</f>
        <v>9.0827847384441135E-2</v>
      </c>
      <c r="H59" s="10">
        <v>2.2349999999999998E-2</v>
      </c>
      <c r="I59">
        <v>0.34770000000000001</v>
      </c>
      <c r="J59">
        <v>0.17286932823670983</v>
      </c>
      <c r="L59" s="10">
        <v>1.1220000000000001E-2</v>
      </c>
      <c r="M59">
        <v>0.11019999999999999</v>
      </c>
      <c r="N59">
        <v>0.10991364054647129</v>
      </c>
      <c r="S59">
        <f t="shared" si="6"/>
        <v>3.0830027695193597E-2</v>
      </c>
      <c r="T59">
        <f t="shared" si="5"/>
        <v>4.7754135327849417E-2</v>
      </c>
      <c r="V59" s="11">
        <f t="shared" si="3"/>
        <v>2.1240857223755922E-2</v>
      </c>
      <c r="W59" s="5">
        <f t="shared" si="7"/>
        <v>7.1734964856411731E-2</v>
      </c>
      <c r="X59" s="5"/>
    </row>
    <row r="60" spans="1:24" x14ac:dyDescent="0.3">
      <c r="A60">
        <v>77</v>
      </c>
      <c r="B60">
        <v>3.739E-2</v>
      </c>
      <c r="D60" s="10">
        <f>Statistics!$J$18</f>
        <v>1.6924107632655824E-2</v>
      </c>
      <c r="E60">
        <f>Statistics!$K$18</f>
        <v>2.8810667089963889E-2</v>
      </c>
      <c r="F60">
        <f>Statistics!$Z$17</f>
        <v>9.0827847384441135E-2</v>
      </c>
      <c r="H60" s="10">
        <v>2.2349999999999998E-2</v>
      </c>
      <c r="I60">
        <v>0.34770000000000001</v>
      </c>
      <c r="J60">
        <v>0.17286932823670983</v>
      </c>
      <c r="L60" s="10">
        <v>1.1220000000000001E-2</v>
      </c>
      <c r="M60">
        <v>0.11019999999999999</v>
      </c>
      <c r="N60">
        <v>0.10991364054647129</v>
      </c>
      <c r="S60">
        <f t="shared" si="6"/>
        <v>3.3993946786295748E-2</v>
      </c>
      <c r="T60">
        <f t="shared" si="5"/>
        <v>5.0918054418951572E-2</v>
      </c>
      <c r="V60" s="11">
        <f t="shared" si="3"/>
        <v>2.3420691583492598E-2</v>
      </c>
      <c r="W60" s="5">
        <f t="shared" si="7"/>
        <v>7.3914799216148408E-2</v>
      </c>
      <c r="X60" s="5"/>
    </row>
    <row r="61" spans="1:24" x14ac:dyDescent="0.3">
      <c r="A61">
        <v>78</v>
      </c>
      <c r="B61">
        <v>4.1239999999999999E-2</v>
      </c>
      <c r="D61" s="10">
        <f>Statistics!$J$18</f>
        <v>1.6924107632655824E-2</v>
      </c>
      <c r="E61">
        <f>Statistics!$K$18</f>
        <v>2.8810667089963889E-2</v>
      </c>
      <c r="F61">
        <f>Statistics!$Z$17</f>
        <v>9.0827847384441135E-2</v>
      </c>
      <c r="H61" s="10">
        <v>2.2349999999999998E-2</v>
      </c>
      <c r="I61">
        <v>0.34770000000000001</v>
      </c>
      <c r="J61">
        <v>0.17286932823670983</v>
      </c>
      <c r="L61" s="10">
        <v>1.1220000000000001E-2</v>
      </c>
      <c r="M61">
        <v>0.11019999999999999</v>
      </c>
      <c r="N61">
        <v>0.10991364054647129</v>
      </c>
      <c r="S61">
        <f t="shared" si="6"/>
        <v>3.7494259573865645E-2</v>
      </c>
      <c r="T61">
        <f t="shared" si="5"/>
        <v>5.4418367206521469E-2</v>
      </c>
      <c r="V61" s="11">
        <f t="shared" si="3"/>
        <v>2.5832289941247252E-2</v>
      </c>
      <c r="W61" s="5">
        <f t="shared" si="7"/>
        <v>7.6326397573903082E-2</v>
      </c>
      <c r="X61" s="5"/>
    </row>
    <row r="62" spans="1:24" x14ac:dyDescent="0.3">
      <c r="A62">
        <v>79</v>
      </c>
      <c r="B62">
        <v>4.5469999999999997E-2</v>
      </c>
      <c r="D62" s="10">
        <f>Statistics!$J$18</f>
        <v>1.6924107632655824E-2</v>
      </c>
      <c r="E62">
        <f>Statistics!$K$18</f>
        <v>2.8810667089963889E-2</v>
      </c>
      <c r="F62">
        <f>Statistics!$Z$17</f>
        <v>9.0827847384441135E-2</v>
      </c>
      <c r="H62" s="10">
        <v>2.2349999999999998E-2</v>
      </c>
      <c r="I62">
        <v>0.34770000000000001</v>
      </c>
      <c r="J62">
        <v>0.17286932823670983</v>
      </c>
      <c r="L62" s="10">
        <v>1.1220000000000001E-2</v>
      </c>
      <c r="M62">
        <v>0.11019999999999999</v>
      </c>
      <c r="N62">
        <v>0.10991364054647129</v>
      </c>
      <c r="S62">
        <f t="shared" si="6"/>
        <v>4.1340057779429458E-2</v>
      </c>
      <c r="T62">
        <f t="shared" si="5"/>
        <v>5.8264165412085282E-2</v>
      </c>
      <c r="V62" s="11">
        <f t="shared" si="3"/>
        <v>2.848191618885821E-2</v>
      </c>
      <c r="W62" s="5">
        <f t="shared" si="7"/>
        <v>7.897602382151403E-2</v>
      </c>
      <c r="X62" s="5"/>
    </row>
    <row r="63" spans="1:24" x14ac:dyDescent="0.3">
      <c r="A63">
        <v>80</v>
      </c>
      <c r="B63">
        <v>5.0279999999999998E-2</v>
      </c>
      <c r="D63" s="10">
        <f>Statistics!$J$19</f>
        <v>1.9197593249817849E-2</v>
      </c>
      <c r="E63">
        <f>Statistics!$K$19</f>
        <v>2.7536606576256846E-2</v>
      </c>
      <c r="F63">
        <f>Statistics!$Z$17</f>
        <v>9.0827847384441135E-2</v>
      </c>
      <c r="H63" s="10">
        <v>2.5729999999999999E-2</v>
      </c>
      <c r="I63">
        <v>0.41200000000000003</v>
      </c>
      <c r="J63">
        <v>0.17286932823670983</v>
      </c>
      <c r="L63" s="10">
        <v>1.5140000000000001E-2</v>
      </c>
      <c r="M63">
        <v>0.14779999999999999</v>
      </c>
      <c r="N63">
        <v>0.10991364054647129</v>
      </c>
      <c r="S63">
        <f t="shared" si="6"/>
        <v>4.5713175833510297E-2</v>
      </c>
      <c r="T63">
        <f t="shared" si="5"/>
        <v>6.4910769083328143E-2</v>
      </c>
      <c r="V63" s="11">
        <f t="shared" si="3"/>
        <v>3.1494848163091949E-2</v>
      </c>
      <c r="W63" s="5">
        <f t="shared" si="7"/>
        <v>9.1562441412909798E-2</v>
      </c>
      <c r="X63" s="5"/>
    </row>
    <row r="64" spans="1:24" x14ac:dyDescent="0.3">
      <c r="A64">
        <v>81</v>
      </c>
      <c r="B64">
        <v>5.5590000000000001E-2</v>
      </c>
      <c r="D64" s="10">
        <f>Statistics!$J$19</f>
        <v>1.9197593249817849E-2</v>
      </c>
      <c r="E64">
        <f>Statistics!$K$19</f>
        <v>2.7536606576256846E-2</v>
      </c>
      <c r="F64">
        <f>Statistics!$Z$17</f>
        <v>9.0827847384441135E-2</v>
      </c>
      <c r="H64" s="10">
        <v>2.5729999999999999E-2</v>
      </c>
      <c r="I64">
        <v>0.41200000000000003</v>
      </c>
      <c r="J64">
        <v>0.17286932823670983</v>
      </c>
      <c r="L64" s="10">
        <v>1.5140000000000001E-2</v>
      </c>
      <c r="M64">
        <v>0.14779999999999999</v>
      </c>
      <c r="N64">
        <v>0.10991364054647129</v>
      </c>
      <c r="S64">
        <f t="shared" si="6"/>
        <v>5.0540879963898916E-2</v>
      </c>
      <c r="T64">
        <f t="shared" si="5"/>
        <v>6.9738473213716762E-2</v>
      </c>
      <c r="V64" s="11">
        <f t="shared" si="3"/>
        <v>3.4820974729241873E-2</v>
      </c>
      <c r="W64" s="5">
        <f t="shared" si="7"/>
        <v>9.4888567979059729E-2</v>
      </c>
      <c r="X64" s="5"/>
    </row>
    <row r="65" spans="1:24" x14ac:dyDescent="0.3">
      <c r="A65">
        <v>82</v>
      </c>
      <c r="B65">
        <v>6.1499999999999999E-2</v>
      </c>
      <c r="D65" s="10">
        <f>Statistics!$J$19</f>
        <v>1.9197593249817849E-2</v>
      </c>
      <c r="E65">
        <f>Statistics!$K$19</f>
        <v>2.7536606576256846E-2</v>
      </c>
      <c r="F65">
        <f>Statistics!$Z$17</f>
        <v>9.0827847384441135E-2</v>
      </c>
      <c r="H65" s="10">
        <v>2.5729999999999999E-2</v>
      </c>
      <c r="I65">
        <v>0.41200000000000003</v>
      </c>
      <c r="J65">
        <v>0.17286932823670983</v>
      </c>
      <c r="L65" s="10">
        <v>1.5140000000000001E-2</v>
      </c>
      <c r="M65">
        <v>0.14779999999999999</v>
      </c>
      <c r="N65">
        <v>0.10991364054647129</v>
      </c>
      <c r="S65">
        <f t="shared" si="6"/>
        <v>5.5914087385856868E-2</v>
      </c>
      <c r="T65">
        <f t="shared" si="5"/>
        <v>7.5111680635674721E-2</v>
      </c>
      <c r="V65" s="11">
        <f t="shared" si="3"/>
        <v>3.8522934805691224E-2</v>
      </c>
      <c r="W65" s="5">
        <f t="shared" si="7"/>
        <v>9.859052805550908E-2</v>
      </c>
      <c r="X65" s="5"/>
    </row>
    <row r="66" spans="1:24" x14ac:dyDescent="0.3">
      <c r="A66">
        <v>83</v>
      </c>
      <c r="B66">
        <v>6.8080000000000002E-2</v>
      </c>
      <c r="D66" s="10">
        <f>Statistics!$J$19</f>
        <v>1.9197593249817849E-2</v>
      </c>
      <c r="E66">
        <f>Statistics!$K$19</f>
        <v>2.7536606576256846E-2</v>
      </c>
      <c r="F66">
        <f>Statistics!$Z$17</f>
        <v>9.0827847384441135E-2</v>
      </c>
      <c r="H66" s="10">
        <v>2.5729999999999999E-2</v>
      </c>
      <c r="I66">
        <v>0.41200000000000003</v>
      </c>
      <c r="J66">
        <v>0.17286932823670983</v>
      </c>
      <c r="L66" s="10">
        <v>1.5140000000000001E-2</v>
      </c>
      <c r="M66">
        <v>0.14779999999999999</v>
      </c>
      <c r="N66">
        <v>0.10991364054647129</v>
      </c>
      <c r="S66">
        <f t="shared" si="6"/>
        <v>6.1896440150067247E-2</v>
      </c>
      <c r="T66">
        <f t="shared" si="5"/>
        <v>8.1094033399885093E-2</v>
      </c>
      <c r="V66" s="11">
        <f t="shared" si="3"/>
        <v>4.2644575635308268E-2</v>
      </c>
      <c r="W66" s="5">
        <f t="shared" si="7"/>
        <v>0.10271216888512612</v>
      </c>
      <c r="X66" s="5"/>
    </row>
    <row r="67" spans="1:24" x14ac:dyDescent="0.3">
      <c r="A67">
        <v>84</v>
      </c>
      <c r="B67">
        <v>7.5389999999999999E-2</v>
      </c>
      <c r="D67" s="10">
        <f>Statistics!$J$19</f>
        <v>1.9197593249817849E-2</v>
      </c>
      <c r="E67">
        <f>Statistics!$K$19</f>
        <v>2.7536606576256846E-2</v>
      </c>
      <c r="F67">
        <f>Statistics!$Z$17</f>
        <v>9.0827847384441135E-2</v>
      </c>
      <c r="H67" s="10">
        <v>2.5729999999999999E-2</v>
      </c>
      <c r="I67">
        <v>0.41200000000000003</v>
      </c>
      <c r="J67">
        <v>0.17286932823670983</v>
      </c>
      <c r="L67" s="10">
        <v>1.5140000000000001E-2</v>
      </c>
      <c r="M67">
        <v>0.14779999999999999</v>
      </c>
      <c r="N67">
        <v>0.10991364054647129</v>
      </c>
      <c r="S67">
        <f t="shared" si="6"/>
        <v>6.8542488585686984E-2</v>
      </c>
      <c r="T67">
        <f t="shared" si="5"/>
        <v>8.774008183550483E-2</v>
      </c>
      <c r="V67" s="11">
        <f t="shared" ref="V67:V71" si="8">(B67*(1-F67-J67-N67))/(1+m*(E67+I67+M67))</f>
        <v>4.7223480569122948E-2</v>
      </c>
      <c r="W67" s="5">
        <f t="shared" si="7"/>
        <v>0.1072910738189408</v>
      </c>
      <c r="X67" s="5"/>
    </row>
    <row r="68" spans="1:24" x14ac:dyDescent="0.3">
      <c r="A68">
        <v>85</v>
      </c>
      <c r="B68">
        <v>8.3530000000000007E-2</v>
      </c>
      <c r="D68" s="10">
        <f>Statistics!$J$20</f>
        <v>2.0787118324697016E-2</v>
      </c>
      <c r="E68">
        <f>Statistics!$K$20</f>
        <v>2.1001241916834397E-2</v>
      </c>
      <c r="F68">
        <f>Statistics!$Z$17</f>
        <v>9.0827847384441135E-2</v>
      </c>
      <c r="H68" s="10">
        <v>3.031E-2</v>
      </c>
      <c r="I68">
        <v>0.46579999999999999</v>
      </c>
      <c r="J68">
        <v>0.17286932823670983</v>
      </c>
      <c r="L68" s="10">
        <v>2.034E-2</v>
      </c>
      <c r="M68">
        <v>0.19079999999999997</v>
      </c>
      <c r="N68">
        <v>0.10991364054647129</v>
      </c>
      <c r="S68">
        <f t="shared" si="6"/>
        <v>7.5943149907977639E-2</v>
      </c>
      <c r="T68">
        <f t="shared" si="5"/>
        <v>9.6730268232674652E-2</v>
      </c>
      <c r="V68" s="11">
        <f t="shared" si="8"/>
        <v>5.2322288525518505E-2</v>
      </c>
      <c r="W68" s="5">
        <f t="shared" si="7"/>
        <v>0.12375940685021553</v>
      </c>
      <c r="X68" s="5"/>
    </row>
    <row r="69" spans="1:24" x14ac:dyDescent="0.3">
      <c r="A69">
        <v>86</v>
      </c>
      <c r="B69">
        <v>9.6030000000000004E-2</v>
      </c>
      <c r="D69" s="10">
        <f>Statistics!$J$20</f>
        <v>2.0787118324697016E-2</v>
      </c>
      <c r="E69">
        <f>Statistics!$K$20</f>
        <v>2.1001241916834397E-2</v>
      </c>
      <c r="F69">
        <f>Statistics!$Z$17</f>
        <v>9.0827847384441135E-2</v>
      </c>
      <c r="H69" s="10">
        <v>3.031E-2</v>
      </c>
      <c r="I69">
        <v>0.46579999999999999</v>
      </c>
      <c r="J69">
        <v>0.17286932823670983</v>
      </c>
      <c r="L69" s="10">
        <v>2.034E-2</v>
      </c>
      <c r="M69">
        <v>0.19079999999999997</v>
      </c>
      <c r="N69">
        <v>0.10991364054647129</v>
      </c>
      <c r="S69">
        <f t="shared" si="6"/>
        <v>8.7307801815672118E-2</v>
      </c>
      <c r="T69">
        <f t="shared" si="5"/>
        <v>0.10809492014036913</v>
      </c>
      <c r="V69" s="11">
        <f t="shared" si="8"/>
        <v>6.0152153323423226E-2</v>
      </c>
      <c r="W69" s="5">
        <f t="shared" si="7"/>
        <v>0.13158927164812026</v>
      </c>
      <c r="X69" s="5"/>
    </row>
    <row r="70" spans="1:24" x14ac:dyDescent="0.3">
      <c r="A70">
        <v>87</v>
      </c>
      <c r="B70">
        <v>0.11631999999999999</v>
      </c>
      <c r="D70" s="10">
        <f>Statistics!$J$20</f>
        <v>2.0787118324697016E-2</v>
      </c>
      <c r="E70">
        <f>Statistics!$K$20</f>
        <v>2.1001241916834397E-2</v>
      </c>
      <c r="F70">
        <f>Statistics!$Z$17</f>
        <v>9.0827847384441135E-2</v>
      </c>
      <c r="H70" s="10">
        <v>3.031E-2</v>
      </c>
      <c r="I70">
        <v>0.46579999999999999</v>
      </c>
      <c r="J70">
        <v>0.17286932823670983</v>
      </c>
      <c r="L70" s="10">
        <v>2.034E-2</v>
      </c>
      <c r="M70">
        <v>0.19079999999999997</v>
      </c>
      <c r="N70">
        <v>0.10991364054647129</v>
      </c>
      <c r="S70">
        <f t="shared" si="6"/>
        <v>0.1057549047922418</v>
      </c>
      <c r="T70">
        <f t="shared" si="5"/>
        <v>0.12654202311693882</v>
      </c>
      <c r="V70" s="11">
        <f t="shared" si="8"/>
        <v>7.2861589863382162E-2</v>
      </c>
      <c r="W70" s="5">
        <f t="shared" si="7"/>
        <v>0.14429870818807919</v>
      </c>
      <c r="X70" s="5"/>
    </row>
    <row r="71" spans="1:24" x14ac:dyDescent="0.3">
      <c r="A71">
        <v>88</v>
      </c>
      <c r="B71">
        <v>0.14427999999999999</v>
      </c>
      <c r="D71" s="10">
        <f>Statistics!$J$20</f>
        <v>2.0787118324697016E-2</v>
      </c>
      <c r="E71">
        <f>Statistics!$K$20</f>
        <v>2.1001241916834397E-2</v>
      </c>
      <c r="F71">
        <f>Statistics!$Z$17</f>
        <v>9.0827847384441135E-2</v>
      </c>
      <c r="H71" s="10">
        <v>3.031E-2</v>
      </c>
      <c r="I71">
        <v>0.46579999999999999</v>
      </c>
      <c r="J71">
        <v>0.17286932823670983</v>
      </c>
      <c r="L71" s="10">
        <v>2.034E-2</v>
      </c>
      <c r="M71">
        <v>0.19079999999999997</v>
      </c>
      <c r="N71">
        <v>0.10991364054647129</v>
      </c>
      <c r="S71">
        <f t="shared" si="6"/>
        <v>0.13117535817937281</v>
      </c>
      <c r="T71">
        <f t="shared" si="5"/>
        <v>0.15196247650406983</v>
      </c>
      <c r="V71" s="11">
        <f t="shared" si="8"/>
        <v>9.0375431443335444E-2</v>
      </c>
      <c r="W71" s="5">
        <f t="shared" si="7"/>
        <v>0.16181254976803244</v>
      </c>
      <c r="X71" s="5"/>
    </row>
    <row r="72" spans="1:24" x14ac:dyDescent="0.3">
      <c r="A72">
        <v>89</v>
      </c>
      <c r="B72">
        <v>0.17978</v>
      </c>
      <c r="D72" s="10">
        <f>Statistics!$J$20</f>
        <v>2.0787118324697016E-2</v>
      </c>
      <c r="E72">
        <f>Statistics!$K$20</f>
        <v>2.1001241916834397E-2</v>
      </c>
      <c r="F72">
        <f>Statistics!$Z$17</f>
        <v>9.0827847384441135E-2</v>
      </c>
      <c r="H72" s="10">
        <v>3.031E-2</v>
      </c>
      <c r="I72">
        <v>0.46579999999999999</v>
      </c>
      <c r="J72">
        <v>0.17286932823670983</v>
      </c>
      <c r="L72" s="10">
        <v>2.034E-2</v>
      </c>
      <c r="M72">
        <v>0.19079999999999997</v>
      </c>
      <c r="N72">
        <v>0.10991364054647129</v>
      </c>
      <c r="S72">
        <f>((1-F72)*B72)/(1+m*E72)</f>
        <v>0.16345096959722516</v>
      </c>
      <c r="T72">
        <f t="shared" si="5"/>
        <v>0.18423808792192217</v>
      </c>
      <c r="V72" s="11">
        <f>(B72*(1-F72-J72-N72))/(1+m*(E72+I72+M72))</f>
        <v>0.11261224746938485</v>
      </c>
      <c r="W72" s="5">
        <f t="shared" si="7"/>
        <v>0.18404936579408188</v>
      </c>
      <c r="X72" s="5"/>
    </row>
    <row r="73" spans="1:24" x14ac:dyDescent="0.3">
      <c r="A73">
        <v>90</v>
      </c>
      <c r="B73">
        <v>0.22262999999999999</v>
      </c>
    </row>
    <row r="74" spans="1:24" x14ac:dyDescent="0.3">
      <c r="A74">
        <v>91</v>
      </c>
      <c r="B74">
        <v>0.27266000000000001</v>
      </c>
    </row>
    <row r="75" spans="1:24" x14ac:dyDescent="0.3">
      <c r="A75">
        <v>92</v>
      </c>
      <c r="B75">
        <v>0.32963999999999999</v>
      </c>
    </row>
    <row r="76" spans="1:24" x14ac:dyDescent="0.3">
      <c r="A76">
        <v>93</v>
      </c>
      <c r="B76">
        <v>0.39332999999999996</v>
      </c>
    </row>
    <row r="77" spans="1:24" x14ac:dyDescent="0.3">
      <c r="A77">
        <v>94</v>
      </c>
      <c r="B77">
        <v>0.46344000000000002</v>
      </c>
    </row>
    <row r="78" spans="1:24" x14ac:dyDescent="0.3">
      <c r="A78">
        <v>95</v>
      </c>
      <c r="B78">
        <v>0.53966999999999998</v>
      </c>
    </row>
    <row r="79" spans="1:24" x14ac:dyDescent="0.3">
      <c r="A79">
        <v>96</v>
      </c>
      <c r="B79">
        <v>0.62169000000000008</v>
      </c>
    </row>
    <row r="80" spans="1:24" x14ac:dyDescent="0.3">
      <c r="A80">
        <v>97</v>
      </c>
      <c r="B80">
        <v>0.70913000000000004</v>
      </c>
    </row>
    <row r="81" spans="1:2" x14ac:dyDescent="0.3">
      <c r="A81">
        <v>98</v>
      </c>
      <c r="B81">
        <v>0.80159999999999998</v>
      </c>
    </row>
    <row r="82" spans="1:2" x14ac:dyDescent="0.3">
      <c r="A82">
        <v>99</v>
      </c>
      <c r="B82">
        <v>0.8986900000000001</v>
      </c>
    </row>
    <row r="83" spans="1:2" x14ac:dyDescent="0.3">
      <c r="A83">
        <v>100</v>
      </c>
      <c r="B83">
        <v>1</v>
      </c>
    </row>
    <row r="84" spans="1:2" x14ac:dyDescent="0.3">
      <c r="A84">
        <v>101</v>
      </c>
    </row>
    <row r="85" spans="1:2" x14ac:dyDescent="0.3">
      <c r="A85">
        <v>102</v>
      </c>
    </row>
    <row r="86" spans="1:2" x14ac:dyDescent="0.3">
      <c r="A86">
        <v>103</v>
      </c>
    </row>
    <row r="87" spans="1:2" x14ac:dyDescent="0.3">
      <c r="A87">
        <v>104</v>
      </c>
    </row>
    <row r="88" spans="1:2" x14ac:dyDescent="0.3">
      <c r="A88">
        <v>105</v>
      </c>
    </row>
    <row r="89" spans="1:2" x14ac:dyDescent="0.3">
      <c r="A89">
        <v>106</v>
      </c>
    </row>
    <row r="90" spans="1:2" x14ac:dyDescent="0.3">
      <c r="A90">
        <v>107</v>
      </c>
    </row>
    <row r="91" spans="1:2" x14ac:dyDescent="0.3">
      <c r="A91">
        <v>108</v>
      </c>
    </row>
    <row r="92" spans="1:2" x14ac:dyDescent="0.3">
      <c r="A92">
        <v>109</v>
      </c>
    </row>
    <row r="93" spans="1:2" x14ac:dyDescent="0.3">
      <c r="A93">
        <v>110</v>
      </c>
    </row>
  </sheetData>
  <mergeCells count="5">
    <mergeCell ref="D1:F1"/>
    <mergeCell ref="H1:J1"/>
    <mergeCell ref="L1:N1"/>
    <mergeCell ref="S1:T1"/>
    <mergeCell ref="V1:W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2CF0B-CB47-4026-A9E5-2249D44023FB}">
  <dimension ref="A1:E845"/>
  <sheetViews>
    <sheetView workbookViewId="0">
      <selection activeCell="B3" sqref="B3"/>
    </sheetView>
  </sheetViews>
  <sheetFormatPr defaultRowHeight="14.4" x14ac:dyDescent="0.3"/>
  <cols>
    <col min="2" max="2" width="22.21875" style="14" customWidth="1"/>
    <col min="3" max="3" width="22.109375" style="15" customWidth="1"/>
    <col min="4" max="4" width="22.21875" style="16" customWidth="1"/>
    <col min="5" max="5" width="22.21875" style="17" customWidth="1"/>
  </cols>
  <sheetData>
    <row r="1" spans="1:5" ht="18" x14ac:dyDescent="0.35">
      <c r="A1" s="107" t="s">
        <v>52</v>
      </c>
      <c r="B1" s="107"/>
      <c r="C1" s="107"/>
      <c r="D1" s="107"/>
      <c r="E1" s="107"/>
    </row>
    <row r="2" spans="1:5" x14ac:dyDescent="0.3">
      <c r="A2" s="31" t="s">
        <v>0</v>
      </c>
      <c r="B2" s="43" t="s">
        <v>36</v>
      </c>
      <c r="C2" s="44" t="s">
        <v>42</v>
      </c>
      <c r="D2" s="45" t="s">
        <v>43</v>
      </c>
      <c r="E2" s="46" t="s">
        <v>51</v>
      </c>
    </row>
    <row r="3" spans="1:5" x14ac:dyDescent="0.3">
      <c r="A3" s="31">
        <v>20</v>
      </c>
      <c r="B3" s="47">
        <v>2.2407851741608061E-4</v>
      </c>
      <c r="C3" s="50">
        <v>4.0000000000000002E-4</v>
      </c>
      <c r="D3" s="53">
        <v>1.4999999999999999E-4</v>
      </c>
      <c r="E3" s="56">
        <v>5.416496708403253E-4</v>
      </c>
    </row>
    <row r="4" spans="1:5" x14ac:dyDescent="0.3">
      <c r="A4" s="32">
        <v>21</v>
      </c>
      <c r="B4" s="48">
        <v>2.2407851741608061E-4</v>
      </c>
      <c r="C4" s="51">
        <v>4.0000000000000002E-4</v>
      </c>
      <c r="D4" s="54">
        <v>1.4999999999999999E-4</v>
      </c>
      <c r="E4" s="57">
        <v>5.8533109590809345E-4</v>
      </c>
    </row>
    <row r="5" spans="1:5" x14ac:dyDescent="0.3">
      <c r="A5" s="32">
        <v>22</v>
      </c>
      <c r="B5" s="48">
        <v>2.2407851741608061E-4</v>
      </c>
      <c r="C5" s="51">
        <v>4.0000000000000002E-4</v>
      </c>
      <c r="D5" s="54">
        <v>1.4999999999999999E-4</v>
      </c>
      <c r="E5" s="57">
        <v>6.2027623596230797E-4</v>
      </c>
    </row>
    <row r="6" spans="1:5" x14ac:dyDescent="0.3">
      <c r="A6" s="32">
        <v>23</v>
      </c>
      <c r="B6" s="48">
        <v>2.2407851741608061E-4</v>
      </c>
      <c r="C6" s="51">
        <v>4.0000000000000002E-4</v>
      </c>
      <c r="D6" s="54">
        <v>1.4999999999999999E-4</v>
      </c>
      <c r="E6" s="57">
        <v>6.4648509100296886E-4</v>
      </c>
    </row>
    <row r="7" spans="1:5" x14ac:dyDescent="0.3">
      <c r="A7" s="32">
        <v>24</v>
      </c>
      <c r="B7" s="48">
        <v>2.2407851741608061E-4</v>
      </c>
      <c r="C7" s="51">
        <v>4.0000000000000002E-4</v>
      </c>
      <c r="D7" s="54">
        <v>1.4999999999999999E-4</v>
      </c>
      <c r="E7" s="57">
        <v>6.552213760165226E-4</v>
      </c>
    </row>
    <row r="8" spans="1:5" x14ac:dyDescent="0.3">
      <c r="A8" s="32">
        <v>25</v>
      </c>
      <c r="B8" s="48">
        <v>1.8420120724184231E-4</v>
      </c>
      <c r="C8" s="51">
        <v>5.1000000000000004E-4</v>
      </c>
      <c r="D8" s="54">
        <v>2.0000000000000001E-4</v>
      </c>
      <c r="E8" s="57">
        <v>6.4166728971962617E-4</v>
      </c>
    </row>
    <row r="9" spans="1:5" x14ac:dyDescent="0.3">
      <c r="A9" s="32">
        <v>26</v>
      </c>
      <c r="B9" s="48">
        <v>1.8420120724184231E-4</v>
      </c>
      <c r="C9" s="51">
        <v>5.1000000000000004E-4</v>
      </c>
      <c r="D9" s="54">
        <v>2.0000000000000001E-4</v>
      </c>
      <c r="E9" s="57">
        <v>6.3322429906542048E-4</v>
      </c>
    </row>
    <row r="10" spans="1:5" x14ac:dyDescent="0.3">
      <c r="A10" s="32">
        <v>27</v>
      </c>
      <c r="B10" s="48">
        <v>1.8420120724184231E-4</v>
      </c>
      <c r="C10" s="51">
        <v>5.1000000000000004E-4</v>
      </c>
      <c r="D10" s="54">
        <v>2.0000000000000001E-4</v>
      </c>
      <c r="E10" s="57">
        <v>6.3322429906542048E-4</v>
      </c>
    </row>
    <row r="11" spans="1:5" x14ac:dyDescent="0.3">
      <c r="A11" s="32">
        <v>28</v>
      </c>
      <c r="B11" s="48">
        <v>1.8420120724184231E-4</v>
      </c>
      <c r="C11" s="51">
        <v>5.1000000000000004E-4</v>
      </c>
      <c r="D11" s="54">
        <v>2.0000000000000001E-4</v>
      </c>
      <c r="E11" s="57">
        <v>6.3322429906542048E-4</v>
      </c>
    </row>
    <row r="12" spans="1:5" x14ac:dyDescent="0.3">
      <c r="A12" s="32">
        <v>29</v>
      </c>
      <c r="B12" s="48">
        <v>1.8420120724184231E-4</v>
      </c>
      <c r="C12" s="51">
        <v>5.1000000000000004E-4</v>
      </c>
      <c r="D12" s="54">
        <v>2.0000000000000001E-4</v>
      </c>
      <c r="E12" s="57">
        <v>6.4166728971962617E-4</v>
      </c>
    </row>
    <row r="13" spans="1:5" x14ac:dyDescent="0.3">
      <c r="A13" s="32">
        <v>30</v>
      </c>
      <c r="B13" s="48">
        <v>2.8242916302287678E-4</v>
      </c>
      <c r="C13" s="51">
        <v>8.5999999999999998E-4</v>
      </c>
      <c r="D13" s="54">
        <v>2.9999999999999997E-4</v>
      </c>
      <c r="E13" s="57">
        <v>6.1398496240601494E-4</v>
      </c>
    </row>
    <row r="14" spans="1:5" x14ac:dyDescent="0.3">
      <c r="A14" s="32">
        <v>31</v>
      </c>
      <c r="B14" s="48">
        <v>2.8242916302287678E-4</v>
      </c>
      <c r="C14" s="51">
        <v>8.5999999999999998E-4</v>
      </c>
      <c r="D14" s="54">
        <v>2.9999999999999997E-4</v>
      </c>
      <c r="E14" s="57">
        <v>6.3759976865240017E-4</v>
      </c>
    </row>
    <row r="15" spans="1:5" x14ac:dyDescent="0.3">
      <c r="A15" s="32">
        <v>32</v>
      </c>
      <c r="B15" s="48">
        <v>2.8242916302287678E-4</v>
      </c>
      <c r="C15" s="51">
        <v>8.5999999999999998E-4</v>
      </c>
      <c r="D15" s="54">
        <v>2.9999999999999997E-4</v>
      </c>
      <c r="E15" s="57">
        <v>6.7695777906304211E-4</v>
      </c>
    </row>
    <row r="16" spans="1:5" x14ac:dyDescent="0.3">
      <c r="A16" s="32">
        <v>33</v>
      </c>
      <c r="B16" s="48">
        <v>2.8242916302287678E-4</v>
      </c>
      <c r="C16" s="51">
        <v>8.5999999999999998E-4</v>
      </c>
      <c r="D16" s="54">
        <v>2.9999999999999997E-4</v>
      </c>
      <c r="E16" s="57">
        <v>7.1631578947368415E-4</v>
      </c>
    </row>
    <row r="17" spans="1:5" x14ac:dyDescent="0.3">
      <c r="A17" s="32">
        <v>34</v>
      </c>
      <c r="B17" s="48">
        <v>2.8242916302287678E-4</v>
      </c>
      <c r="C17" s="51">
        <v>8.5999999999999998E-4</v>
      </c>
      <c r="D17" s="54">
        <v>2.9999999999999997E-4</v>
      </c>
      <c r="E17" s="57">
        <v>7.5567379988432609E-4</v>
      </c>
    </row>
    <row r="18" spans="1:5" x14ac:dyDescent="0.3">
      <c r="A18" s="32">
        <v>35</v>
      </c>
      <c r="B18" s="48">
        <v>4.8169442913691552E-4</v>
      </c>
      <c r="C18" s="51">
        <v>1.4300000000000001E-3</v>
      </c>
      <c r="D18" s="54">
        <v>4.6000000000000001E-4</v>
      </c>
      <c r="E18" s="57">
        <v>7.407750294464076E-4</v>
      </c>
    </row>
    <row r="19" spans="1:5" x14ac:dyDescent="0.3">
      <c r="A19" s="32">
        <v>36</v>
      </c>
      <c r="B19" s="48">
        <v>4.8169442913691552E-4</v>
      </c>
      <c r="C19" s="51">
        <v>1.4300000000000001E-3</v>
      </c>
      <c r="D19" s="54">
        <v>4.6000000000000001E-4</v>
      </c>
      <c r="E19" s="57">
        <v>7.9831095406360426E-4</v>
      </c>
    </row>
    <row r="20" spans="1:5" x14ac:dyDescent="0.3">
      <c r="A20" s="32">
        <v>37</v>
      </c>
      <c r="B20" s="48">
        <v>4.8169442913691552E-4</v>
      </c>
      <c r="C20" s="51">
        <v>1.4300000000000001E-3</v>
      </c>
      <c r="D20" s="54">
        <v>4.6000000000000001E-4</v>
      </c>
      <c r="E20" s="57">
        <v>8.5584687868080081E-4</v>
      </c>
    </row>
    <row r="21" spans="1:5" x14ac:dyDescent="0.3">
      <c r="A21" s="32">
        <v>38</v>
      </c>
      <c r="B21" s="48">
        <v>4.8169442913691552E-4</v>
      </c>
      <c r="C21" s="51">
        <v>1.4300000000000001E-3</v>
      </c>
      <c r="D21" s="54">
        <v>4.6000000000000001E-4</v>
      </c>
      <c r="E21" s="57">
        <v>9.3495877502944628E-4</v>
      </c>
    </row>
    <row r="22" spans="1:5" x14ac:dyDescent="0.3">
      <c r="A22" s="32">
        <v>39</v>
      </c>
      <c r="B22" s="48">
        <v>4.8169442913691552E-4</v>
      </c>
      <c r="C22" s="51">
        <v>1.4300000000000001E-3</v>
      </c>
      <c r="D22" s="54">
        <v>4.6000000000000001E-4</v>
      </c>
      <c r="E22" s="57">
        <v>1.0212626619552413E-3</v>
      </c>
    </row>
    <row r="23" spans="1:5" x14ac:dyDescent="0.3">
      <c r="A23" s="32">
        <v>40</v>
      </c>
      <c r="B23" s="48">
        <v>8.9266588879169536E-4</v>
      </c>
      <c r="C23" s="51">
        <v>2.5600000000000002E-3</v>
      </c>
      <c r="D23" s="54">
        <v>7.5000000000000002E-4</v>
      </c>
      <c r="E23" s="57">
        <v>1.0051801605575955E-3</v>
      </c>
    </row>
    <row r="24" spans="1:5" x14ac:dyDescent="0.3">
      <c r="A24" s="32">
        <v>41</v>
      </c>
      <c r="B24" s="48">
        <v>8.9266588879169536E-4</v>
      </c>
      <c r="C24" s="51">
        <v>2.5600000000000002E-3</v>
      </c>
      <c r="D24" s="54">
        <v>7.5000000000000002E-4</v>
      </c>
      <c r="E24" s="57">
        <v>1.1018320990727488E-3</v>
      </c>
    </row>
    <row r="25" spans="1:5" x14ac:dyDescent="0.3">
      <c r="A25" s="32">
        <v>42</v>
      </c>
      <c r="B25" s="48">
        <v>8.9266588879169536E-4</v>
      </c>
      <c r="C25" s="51">
        <v>2.5600000000000002E-3</v>
      </c>
      <c r="D25" s="54">
        <v>7.5000000000000002E-4</v>
      </c>
      <c r="E25" s="57">
        <v>1.2178144252909329E-3</v>
      </c>
    </row>
    <row r="26" spans="1:5" x14ac:dyDescent="0.3">
      <c r="A26" s="32">
        <v>43</v>
      </c>
      <c r="B26" s="48">
        <v>8.9266588879169536E-4</v>
      </c>
      <c r="C26" s="51">
        <v>2.5600000000000002E-3</v>
      </c>
      <c r="D26" s="54">
        <v>7.5000000000000002E-4</v>
      </c>
      <c r="E26" s="57">
        <v>1.333796751509117E-3</v>
      </c>
    </row>
    <row r="27" spans="1:5" x14ac:dyDescent="0.3">
      <c r="A27" s="32">
        <v>44</v>
      </c>
      <c r="B27" s="48">
        <v>8.9266588879169536E-4</v>
      </c>
      <c r="C27" s="51">
        <v>2.5600000000000002E-3</v>
      </c>
      <c r="D27" s="54">
        <v>7.5000000000000002E-4</v>
      </c>
      <c r="E27" s="57">
        <v>1.4626660028626548E-3</v>
      </c>
    </row>
    <row r="28" spans="1:5" x14ac:dyDescent="0.3">
      <c r="A28" s="32">
        <v>45</v>
      </c>
      <c r="B28" s="48">
        <v>1.531850104940383E-3</v>
      </c>
      <c r="C28" s="51">
        <v>4.1599999999999996E-3</v>
      </c>
      <c r="D28" s="54">
        <v>1.2199999999999999E-3</v>
      </c>
      <c r="E28" s="57">
        <v>1.4895118350240512E-3</v>
      </c>
    </row>
    <row r="29" spans="1:5" x14ac:dyDescent="0.3">
      <c r="A29" s="32">
        <v>46</v>
      </c>
      <c r="B29" s="48">
        <v>1.531850104940383E-3</v>
      </c>
      <c r="C29" s="51">
        <v>4.1599999999999996E-3</v>
      </c>
      <c r="D29" s="54">
        <v>1.2199999999999999E-3</v>
      </c>
      <c r="E29" s="57">
        <v>1.6276520455303142E-3</v>
      </c>
    </row>
    <row r="30" spans="1:5" x14ac:dyDescent="0.3">
      <c r="A30" s="32">
        <v>47</v>
      </c>
      <c r="B30" s="48">
        <v>1.531850104940383E-3</v>
      </c>
      <c r="C30" s="51">
        <v>4.1599999999999996E-3</v>
      </c>
      <c r="D30" s="54">
        <v>1.2199999999999999E-3</v>
      </c>
      <c r="E30" s="57">
        <v>1.7838105443634808E-3</v>
      </c>
    </row>
    <row r="31" spans="1:5" x14ac:dyDescent="0.3">
      <c r="A31" s="32">
        <v>48</v>
      </c>
      <c r="B31" s="48">
        <v>1.531850104940383E-3</v>
      </c>
      <c r="C31" s="51">
        <v>4.1599999999999996E-3</v>
      </c>
      <c r="D31" s="54">
        <v>1.2199999999999999E-3</v>
      </c>
      <c r="E31" s="57">
        <v>1.9519812354145832E-3</v>
      </c>
    </row>
    <row r="32" spans="1:5" x14ac:dyDescent="0.3">
      <c r="A32" s="32">
        <v>49</v>
      </c>
      <c r="B32" s="48">
        <v>1.531850104940383E-3</v>
      </c>
      <c r="C32" s="51">
        <v>4.1599999999999996E-3</v>
      </c>
      <c r="D32" s="54">
        <v>1.2199999999999999E-3</v>
      </c>
      <c r="E32" s="57">
        <v>2.1441763109015578E-3</v>
      </c>
    </row>
    <row r="33" spans="1:5" x14ac:dyDescent="0.3">
      <c r="A33" s="32">
        <v>50</v>
      </c>
      <c r="B33" s="48">
        <v>2.6958942855880145E-3</v>
      </c>
      <c r="C33" s="51">
        <v>6.5500000000000003E-3</v>
      </c>
      <c r="D33" s="54">
        <v>1.9400000000000001E-3</v>
      </c>
      <c r="E33" s="57">
        <v>2.2377734839476812E-3</v>
      </c>
    </row>
    <row r="34" spans="1:5" x14ac:dyDescent="0.3">
      <c r="A34" s="32">
        <v>51</v>
      </c>
      <c r="B34" s="48">
        <v>2.6958942855880145E-3</v>
      </c>
      <c r="C34" s="51">
        <v>6.5500000000000003E-3</v>
      </c>
      <c r="D34" s="54">
        <v>1.9400000000000001E-3</v>
      </c>
      <c r="E34" s="57">
        <v>2.4604091111771697E-3</v>
      </c>
    </row>
    <row r="35" spans="1:5" x14ac:dyDescent="0.3">
      <c r="A35" s="32">
        <v>52</v>
      </c>
      <c r="B35" s="48">
        <v>2.6958942855880145E-3</v>
      </c>
      <c r="C35" s="51">
        <v>6.5500000000000003E-3</v>
      </c>
      <c r="D35" s="54">
        <v>1.9400000000000001E-3</v>
      </c>
      <c r="E35" s="57">
        <v>2.6887533442330556E-3</v>
      </c>
    </row>
    <row r="36" spans="1:5" x14ac:dyDescent="0.3">
      <c r="A36" s="32">
        <v>53</v>
      </c>
      <c r="B36" s="48">
        <v>2.6958942855880145E-3</v>
      </c>
      <c r="C36" s="51">
        <v>6.5500000000000003E-3</v>
      </c>
      <c r="D36" s="54">
        <v>1.9400000000000001E-3</v>
      </c>
      <c r="E36" s="57">
        <v>2.9456406064209276E-3</v>
      </c>
    </row>
    <row r="37" spans="1:5" x14ac:dyDescent="0.3">
      <c r="A37" s="32">
        <v>54</v>
      </c>
      <c r="B37" s="48">
        <v>2.6958942855880145E-3</v>
      </c>
      <c r="C37" s="51">
        <v>6.5500000000000003E-3</v>
      </c>
      <c r="D37" s="54">
        <v>1.9400000000000001E-3</v>
      </c>
      <c r="E37" s="57">
        <v>3.2082364744351962E-3</v>
      </c>
    </row>
    <row r="38" spans="1:5" x14ac:dyDescent="0.3">
      <c r="A38" s="32">
        <v>55</v>
      </c>
      <c r="B38" s="48">
        <v>4.6100000136700603E-3</v>
      </c>
      <c r="C38" s="51">
        <v>9.0500000000000008E-3</v>
      </c>
      <c r="D38" s="54">
        <v>2.97E-3</v>
      </c>
      <c r="E38" s="57">
        <v>3.3704698935201182E-3</v>
      </c>
    </row>
    <row r="39" spans="1:5" x14ac:dyDescent="0.3">
      <c r="A39" s="32">
        <v>56</v>
      </c>
      <c r="B39" s="48">
        <v>4.6100000136700603E-3</v>
      </c>
      <c r="C39" s="51">
        <v>9.0500000000000008E-3</v>
      </c>
      <c r="D39" s="54">
        <v>2.97E-3</v>
      </c>
      <c r="E39" s="57">
        <v>3.6783757891761166E-3</v>
      </c>
    </row>
    <row r="40" spans="1:5" x14ac:dyDescent="0.3">
      <c r="A40" s="32">
        <v>57</v>
      </c>
      <c r="B40" s="48">
        <v>4.6100000136700603E-3</v>
      </c>
      <c r="C40" s="51">
        <v>9.0500000000000008E-3</v>
      </c>
      <c r="D40" s="54">
        <v>2.97E-3</v>
      </c>
      <c r="E40" s="57">
        <v>4.0137732826585424E-3</v>
      </c>
    </row>
    <row r="41" spans="1:5" x14ac:dyDescent="0.3">
      <c r="A41" s="32">
        <v>58</v>
      </c>
      <c r="B41" s="48">
        <v>4.6100000136700603E-3</v>
      </c>
      <c r="C41" s="51">
        <v>9.0500000000000008E-3</v>
      </c>
      <c r="D41" s="54">
        <v>2.97E-3</v>
      </c>
      <c r="E41" s="57">
        <v>4.3821606935326822E-3</v>
      </c>
    </row>
    <row r="42" spans="1:5" x14ac:dyDescent="0.3">
      <c r="A42" s="32">
        <v>59</v>
      </c>
      <c r="B42" s="48">
        <v>4.6100000136700603E-3</v>
      </c>
      <c r="C42" s="51">
        <v>9.0500000000000008E-3</v>
      </c>
      <c r="D42" s="54">
        <v>2.97E-3</v>
      </c>
      <c r="E42" s="57">
        <v>4.772541382667965E-3</v>
      </c>
    </row>
    <row r="43" spans="1:5" x14ac:dyDescent="0.3">
      <c r="A43" s="32">
        <v>60</v>
      </c>
      <c r="B43" s="48">
        <v>7.1160656043239212E-3</v>
      </c>
      <c r="C43" s="51">
        <v>1.1900000000000001E-2</v>
      </c>
      <c r="D43" s="54">
        <v>4.28E-3</v>
      </c>
      <c r="E43" s="57">
        <v>5.1577113932018458E-3</v>
      </c>
    </row>
    <row r="44" spans="1:5" x14ac:dyDescent="0.3">
      <c r="A44" s="32">
        <v>61</v>
      </c>
      <c r="B44" s="48">
        <v>7.1160656043239212E-3</v>
      </c>
      <c r="C44" s="51">
        <v>1.1900000000000001E-2</v>
      </c>
      <c r="D44" s="54">
        <v>4.28E-3</v>
      </c>
      <c r="E44" s="57">
        <v>5.5843301510700803E-3</v>
      </c>
    </row>
    <row r="45" spans="1:5" x14ac:dyDescent="0.3">
      <c r="A45" s="32">
        <v>62</v>
      </c>
      <c r="B45" s="48">
        <v>7.1160656043239212E-3</v>
      </c>
      <c r="C45" s="51">
        <v>1.1900000000000001E-2</v>
      </c>
      <c r="D45" s="54">
        <v>4.28E-3</v>
      </c>
      <c r="E45" s="57">
        <v>6.0328267939571967E-3</v>
      </c>
    </row>
    <row r="46" spans="1:5" x14ac:dyDescent="0.3">
      <c r="A46" s="32">
        <v>63</v>
      </c>
      <c r="B46" s="48">
        <v>7.1160656043239212E-3</v>
      </c>
      <c r="C46" s="51">
        <v>1.1900000000000001E-2</v>
      </c>
      <c r="D46" s="54">
        <v>4.28E-3</v>
      </c>
      <c r="E46" s="57">
        <v>6.4977318506084765E-3</v>
      </c>
    </row>
    <row r="47" spans="1:5" x14ac:dyDescent="0.3">
      <c r="A47" s="32">
        <v>64</v>
      </c>
      <c r="B47" s="48">
        <v>7.1160656043239212E-3</v>
      </c>
      <c r="C47" s="51">
        <v>1.1900000000000001E-2</v>
      </c>
      <c r="D47" s="54">
        <v>4.28E-3</v>
      </c>
      <c r="E47" s="57">
        <v>6.9899842635333612E-3</v>
      </c>
    </row>
    <row r="48" spans="1:5" x14ac:dyDescent="0.3">
      <c r="A48" s="32">
        <v>65</v>
      </c>
      <c r="B48" s="48">
        <v>1.0375700845651471E-2</v>
      </c>
      <c r="C48" s="51">
        <v>1.528E-2</v>
      </c>
      <c r="D48" s="54">
        <v>5.8100000000000001E-3</v>
      </c>
      <c r="E48" s="57">
        <v>7.5784453600950472E-3</v>
      </c>
    </row>
    <row r="49" spans="1:5" x14ac:dyDescent="0.3">
      <c r="A49" s="32">
        <v>66</v>
      </c>
      <c r="B49" s="48">
        <v>1.0375700845651471E-2</v>
      </c>
      <c r="C49" s="51">
        <v>1.528E-2</v>
      </c>
      <c r="D49" s="54">
        <v>5.8100000000000001E-3</v>
      </c>
      <c r="E49" s="57">
        <v>8.1252865340377661E-3</v>
      </c>
    </row>
    <row r="50" spans="1:5" x14ac:dyDescent="0.3">
      <c r="A50" s="32">
        <v>67</v>
      </c>
      <c r="B50" s="48">
        <v>1.0375700845651471E-2</v>
      </c>
      <c r="C50" s="51">
        <v>1.528E-2</v>
      </c>
      <c r="D50" s="54">
        <v>5.8100000000000001E-3</v>
      </c>
      <c r="E50" s="57">
        <v>8.7218405419752752E-3</v>
      </c>
    </row>
    <row r="51" spans="1:5" x14ac:dyDescent="0.3">
      <c r="A51" s="32">
        <v>68</v>
      </c>
      <c r="B51" s="48">
        <v>1.0375700845651471E-2</v>
      </c>
      <c r="C51" s="51">
        <v>1.528E-2</v>
      </c>
      <c r="D51" s="54">
        <v>5.8100000000000001E-3</v>
      </c>
      <c r="E51" s="57">
        <v>9.3791546803508683E-3</v>
      </c>
    </row>
    <row r="52" spans="1:5" x14ac:dyDescent="0.3">
      <c r="A52" s="32">
        <v>69</v>
      </c>
      <c r="B52" s="48">
        <v>1.0375700845651471E-2</v>
      </c>
      <c r="C52" s="51">
        <v>1.528E-2</v>
      </c>
      <c r="D52" s="54">
        <v>5.8100000000000001E-3</v>
      </c>
      <c r="E52" s="57">
        <v>1.0108276245607825E-2</v>
      </c>
    </row>
    <row r="53" spans="1:5" x14ac:dyDescent="0.3">
      <c r="A53" s="32">
        <v>70</v>
      </c>
      <c r="B53" s="48">
        <v>1.3981471163294871E-2</v>
      </c>
      <c r="C53" s="51">
        <v>1.8759999999999999E-2</v>
      </c>
      <c r="D53" s="54">
        <v>8.0499999999999999E-3</v>
      </c>
      <c r="E53" s="57">
        <v>1.2402505839881077E-2</v>
      </c>
    </row>
    <row r="54" spans="1:5" x14ac:dyDescent="0.3">
      <c r="A54" s="32">
        <v>71</v>
      </c>
      <c r="B54" s="48">
        <v>1.3981471163294871E-2</v>
      </c>
      <c r="C54" s="51">
        <v>1.8759999999999999E-2</v>
      </c>
      <c r="D54" s="54">
        <v>8.0499999999999999E-3</v>
      </c>
      <c r="E54" s="57">
        <v>1.3461103560557795E-2</v>
      </c>
    </row>
    <row r="55" spans="1:5" x14ac:dyDescent="0.3">
      <c r="A55" s="32">
        <v>72</v>
      </c>
      <c r="B55" s="48">
        <v>1.3981471163294871E-2</v>
      </c>
      <c r="C55" s="51">
        <v>1.8759999999999999E-2</v>
      </c>
      <c r="D55" s="54">
        <v>8.0499999999999999E-3</v>
      </c>
      <c r="E55" s="57">
        <v>1.4657506901677634E-2</v>
      </c>
    </row>
    <row r="56" spans="1:5" x14ac:dyDescent="0.3">
      <c r="A56" s="32">
        <v>73</v>
      </c>
      <c r="B56" s="48">
        <v>1.3981471163294871E-2</v>
      </c>
      <c r="C56" s="51">
        <v>1.8759999999999999E-2</v>
      </c>
      <c r="D56" s="54">
        <v>8.0499999999999999E-3</v>
      </c>
      <c r="E56" s="57">
        <v>1.6016771430593896E-2</v>
      </c>
    </row>
    <row r="57" spans="1:5" x14ac:dyDescent="0.3">
      <c r="A57" s="32">
        <v>74</v>
      </c>
      <c r="B57" s="48">
        <v>1.3981471163294871E-2</v>
      </c>
      <c r="C57" s="51">
        <v>1.8759999999999999E-2</v>
      </c>
      <c r="D57" s="54">
        <v>8.0499999999999999E-3</v>
      </c>
      <c r="E57" s="57">
        <v>1.7551424930983221E-2</v>
      </c>
    </row>
    <row r="58" spans="1:5" x14ac:dyDescent="0.3">
      <c r="A58" s="32">
        <v>75</v>
      </c>
      <c r="B58" s="48">
        <v>1.6924107632655824E-2</v>
      </c>
      <c r="C58" s="51">
        <v>2.2349999999999998E-2</v>
      </c>
      <c r="D58" s="54">
        <v>1.1220000000000001E-2</v>
      </c>
      <c r="E58" s="57">
        <v>1.9292786862037233E-2</v>
      </c>
    </row>
    <row r="59" spans="1:5" x14ac:dyDescent="0.3">
      <c r="A59" s="32">
        <v>76</v>
      </c>
      <c r="B59" s="48">
        <v>1.6924107632655824E-2</v>
      </c>
      <c r="C59" s="51">
        <v>2.2349999999999998E-2</v>
      </c>
      <c r="D59" s="54">
        <v>1.1220000000000001E-2</v>
      </c>
      <c r="E59" s="57">
        <v>2.1240857223755922E-2</v>
      </c>
    </row>
    <row r="60" spans="1:5" x14ac:dyDescent="0.3">
      <c r="A60" s="32">
        <v>77</v>
      </c>
      <c r="B60" s="48">
        <v>1.6924107632655824E-2</v>
      </c>
      <c r="C60" s="51">
        <v>2.2349999999999998E-2</v>
      </c>
      <c r="D60" s="54">
        <v>1.1220000000000001E-2</v>
      </c>
      <c r="E60" s="57">
        <v>2.3420691583492598E-2</v>
      </c>
    </row>
    <row r="61" spans="1:5" x14ac:dyDescent="0.3">
      <c r="A61" s="32">
        <v>78</v>
      </c>
      <c r="B61" s="48">
        <v>1.6924107632655824E-2</v>
      </c>
      <c r="C61" s="51">
        <v>2.2349999999999998E-2</v>
      </c>
      <c r="D61" s="54">
        <v>1.1220000000000001E-2</v>
      </c>
      <c r="E61" s="57">
        <v>2.5832289941247252E-2</v>
      </c>
    </row>
    <row r="62" spans="1:5" x14ac:dyDescent="0.3">
      <c r="A62" s="32">
        <v>79</v>
      </c>
      <c r="B62" s="48">
        <v>1.6924107632655824E-2</v>
      </c>
      <c r="C62" s="51">
        <v>2.2349999999999998E-2</v>
      </c>
      <c r="D62" s="54">
        <v>1.1220000000000001E-2</v>
      </c>
      <c r="E62" s="57">
        <v>2.848191618885821E-2</v>
      </c>
    </row>
    <row r="63" spans="1:5" x14ac:dyDescent="0.3">
      <c r="A63" s="32">
        <v>80</v>
      </c>
      <c r="B63" s="48">
        <v>1.9197593249817849E-2</v>
      </c>
      <c r="C63" s="51">
        <v>2.5729999999999999E-2</v>
      </c>
      <c r="D63" s="54">
        <v>1.5140000000000001E-2</v>
      </c>
      <c r="E63" s="57">
        <v>3.1494848163091949E-2</v>
      </c>
    </row>
    <row r="64" spans="1:5" x14ac:dyDescent="0.3">
      <c r="A64" s="32">
        <v>81</v>
      </c>
      <c r="B64" s="48">
        <v>1.9197593249817849E-2</v>
      </c>
      <c r="C64" s="51">
        <v>2.5729999999999999E-2</v>
      </c>
      <c r="D64" s="54">
        <v>1.5140000000000001E-2</v>
      </c>
      <c r="E64" s="57">
        <v>3.4820974729241873E-2</v>
      </c>
    </row>
    <row r="65" spans="1:5" x14ac:dyDescent="0.3">
      <c r="A65" s="32">
        <v>82</v>
      </c>
      <c r="B65" s="48">
        <v>1.9197593249817849E-2</v>
      </c>
      <c r="C65" s="51">
        <v>2.5729999999999999E-2</v>
      </c>
      <c r="D65" s="54">
        <v>1.5140000000000001E-2</v>
      </c>
      <c r="E65" s="57">
        <v>3.8522934805691224E-2</v>
      </c>
    </row>
    <row r="66" spans="1:5" x14ac:dyDescent="0.3">
      <c r="A66" s="32">
        <v>83</v>
      </c>
      <c r="B66" s="48">
        <v>1.9197593249817849E-2</v>
      </c>
      <c r="C66" s="51">
        <v>2.5729999999999999E-2</v>
      </c>
      <c r="D66" s="54">
        <v>1.5140000000000001E-2</v>
      </c>
      <c r="E66" s="57">
        <v>4.2644575635308268E-2</v>
      </c>
    </row>
    <row r="67" spans="1:5" x14ac:dyDescent="0.3">
      <c r="A67" s="32">
        <v>84</v>
      </c>
      <c r="B67" s="48">
        <v>1.9197593249817849E-2</v>
      </c>
      <c r="C67" s="51">
        <v>2.5729999999999999E-2</v>
      </c>
      <c r="D67" s="54">
        <v>1.5140000000000001E-2</v>
      </c>
      <c r="E67" s="57">
        <v>4.7223480569122948E-2</v>
      </c>
    </row>
    <row r="68" spans="1:5" x14ac:dyDescent="0.3">
      <c r="A68" s="32">
        <v>85</v>
      </c>
      <c r="B68" s="48">
        <v>2.0787118324697016E-2</v>
      </c>
      <c r="C68" s="51">
        <v>3.031E-2</v>
      </c>
      <c r="D68" s="54">
        <v>2.034E-2</v>
      </c>
      <c r="E68" s="57">
        <v>5.2322288525518505E-2</v>
      </c>
    </row>
    <row r="69" spans="1:5" x14ac:dyDescent="0.3">
      <c r="A69" s="32">
        <v>86</v>
      </c>
      <c r="B69" s="48">
        <v>2.0787118324697016E-2</v>
      </c>
      <c r="C69" s="51">
        <v>3.031E-2</v>
      </c>
      <c r="D69" s="54">
        <v>2.034E-2</v>
      </c>
      <c r="E69" s="57">
        <v>6.0152153323423226E-2</v>
      </c>
    </row>
    <row r="70" spans="1:5" x14ac:dyDescent="0.3">
      <c r="A70" s="32">
        <v>87</v>
      </c>
      <c r="B70" s="48">
        <v>2.0787118324697016E-2</v>
      </c>
      <c r="C70" s="51">
        <v>3.031E-2</v>
      </c>
      <c r="D70" s="54">
        <v>2.034E-2</v>
      </c>
      <c r="E70" s="57">
        <v>7.2861589863382162E-2</v>
      </c>
    </row>
    <row r="71" spans="1:5" x14ac:dyDescent="0.3">
      <c r="A71" s="32">
        <v>88</v>
      </c>
      <c r="B71" s="48">
        <v>2.0787118324697016E-2</v>
      </c>
      <c r="C71" s="51">
        <v>3.031E-2</v>
      </c>
      <c r="D71" s="54">
        <v>2.034E-2</v>
      </c>
      <c r="E71" s="57">
        <v>9.0375431443335444E-2</v>
      </c>
    </row>
    <row r="72" spans="1:5" x14ac:dyDescent="0.3">
      <c r="A72" s="33">
        <v>89</v>
      </c>
      <c r="B72" s="49">
        <v>2.0787118324697016E-2</v>
      </c>
      <c r="C72" s="52">
        <v>3.031E-2</v>
      </c>
      <c r="D72" s="55">
        <v>2.034E-2</v>
      </c>
      <c r="E72" s="58">
        <v>0.11261224746938485</v>
      </c>
    </row>
    <row r="73" spans="1:5" x14ac:dyDescent="0.3">
      <c r="B73"/>
      <c r="C73"/>
      <c r="D73"/>
      <c r="E73"/>
    </row>
    <row r="74" spans="1:5" x14ac:dyDescent="0.3">
      <c r="B74"/>
      <c r="C74"/>
      <c r="D74"/>
      <c r="E74"/>
    </row>
    <row r="75" spans="1:5" x14ac:dyDescent="0.3">
      <c r="B75"/>
      <c r="C75"/>
      <c r="D75"/>
      <c r="E75"/>
    </row>
    <row r="76" spans="1:5" x14ac:dyDescent="0.3">
      <c r="B76"/>
      <c r="C76"/>
      <c r="D76"/>
      <c r="E76"/>
    </row>
    <row r="77" spans="1:5" x14ac:dyDescent="0.3">
      <c r="B77"/>
      <c r="C77"/>
      <c r="D77"/>
      <c r="E77"/>
    </row>
    <row r="78" spans="1:5" x14ac:dyDescent="0.3">
      <c r="B78"/>
      <c r="C78"/>
      <c r="D78"/>
      <c r="E78"/>
    </row>
    <row r="79" spans="1:5" x14ac:dyDescent="0.3">
      <c r="B79"/>
      <c r="C79"/>
      <c r="D79"/>
      <c r="E79"/>
    </row>
    <row r="80" spans="1:5" x14ac:dyDescent="0.3">
      <c r="B80"/>
      <c r="C80"/>
      <c r="D80"/>
      <c r="E80"/>
    </row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customFormat="1" x14ac:dyDescent="0.3"/>
    <row r="562" customFormat="1" x14ac:dyDescent="0.3"/>
    <row r="563" customFormat="1" x14ac:dyDescent="0.3"/>
    <row r="564" customFormat="1" x14ac:dyDescent="0.3"/>
    <row r="565" customFormat="1" x14ac:dyDescent="0.3"/>
    <row r="566" customFormat="1" x14ac:dyDescent="0.3"/>
    <row r="567" customFormat="1" x14ac:dyDescent="0.3"/>
    <row r="568" customFormat="1" x14ac:dyDescent="0.3"/>
    <row r="569" customFormat="1" x14ac:dyDescent="0.3"/>
    <row r="570" customFormat="1" x14ac:dyDescent="0.3"/>
    <row r="571" customFormat="1" x14ac:dyDescent="0.3"/>
    <row r="572" customFormat="1" x14ac:dyDescent="0.3"/>
    <row r="573" customFormat="1" x14ac:dyDescent="0.3"/>
    <row r="574" customFormat="1" x14ac:dyDescent="0.3"/>
    <row r="575" customFormat="1" x14ac:dyDescent="0.3"/>
    <row r="576" customFormat="1" x14ac:dyDescent="0.3"/>
    <row r="577" customFormat="1" x14ac:dyDescent="0.3"/>
    <row r="578" customFormat="1" x14ac:dyDescent="0.3"/>
    <row r="579" customFormat="1" x14ac:dyDescent="0.3"/>
    <row r="580" customFormat="1" x14ac:dyDescent="0.3"/>
    <row r="581" customFormat="1" x14ac:dyDescent="0.3"/>
    <row r="582" customFormat="1" x14ac:dyDescent="0.3"/>
    <row r="583" customFormat="1" x14ac:dyDescent="0.3"/>
    <row r="584" customFormat="1" x14ac:dyDescent="0.3"/>
    <row r="585" customFormat="1" x14ac:dyDescent="0.3"/>
    <row r="586" customFormat="1" x14ac:dyDescent="0.3"/>
    <row r="587" customFormat="1" x14ac:dyDescent="0.3"/>
    <row r="588" customFormat="1" x14ac:dyDescent="0.3"/>
    <row r="589" customFormat="1" x14ac:dyDescent="0.3"/>
    <row r="590" customFormat="1" x14ac:dyDescent="0.3"/>
    <row r="591" customFormat="1" x14ac:dyDescent="0.3"/>
    <row r="592" customFormat="1" x14ac:dyDescent="0.3"/>
    <row r="593" customFormat="1" x14ac:dyDescent="0.3"/>
    <row r="594" customFormat="1" x14ac:dyDescent="0.3"/>
    <row r="595" customFormat="1" x14ac:dyDescent="0.3"/>
    <row r="596" customFormat="1" x14ac:dyDescent="0.3"/>
    <row r="597" customFormat="1" x14ac:dyDescent="0.3"/>
    <row r="598" customFormat="1" x14ac:dyDescent="0.3"/>
    <row r="599" customFormat="1" x14ac:dyDescent="0.3"/>
    <row r="600" customFormat="1" x14ac:dyDescent="0.3"/>
    <row r="601" customFormat="1" x14ac:dyDescent="0.3"/>
    <row r="602" customFormat="1" x14ac:dyDescent="0.3"/>
    <row r="603" customFormat="1" x14ac:dyDescent="0.3"/>
    <row r="604" customFormat="1" x14ac:dyDescent="0.3"/>
    <row r="605" customFormat="1" x14ac:dyDescent="0.3"/>
    <row r="606" customFormat="1" x14ac:dyDescent="0.3"/>
    <row r="607" customFormat="1" x14ac:dyDescent="0.3"/>
    <row r="608" customFormat="1" x14ac:dyDescent="0.3"/>
    <row r="609" customFormat="1" x14ac:dyDescent="0.3"/>
    <row r="610" customFormat="1" x14ac:dyDescent="0.3"/>
    <row r="611" customFormat="1" x14ac:dyDescent="0.3"/>
    <row r="612" customFormat="1" x14ac:dyDescent="0.3"/>
    <row r="613" customFormat="1" x14ac:dyDescent="0.3"/>
    <row r="614" customFormat="1" x14ac:dyDescent="0.3"/>
    <row r="615" customFormat="1" x14ac:dyDescent="0.3"/>
    <row r="616" customFormat="1" x14ac:dyDescent="0.3"/>
    <row r="617" customFormat="1" x14ac:dyDescent="0.3"/>
    <row r="618" customFormat="1" x14ac:dyDescent="0.3"/>
    <row r="619" customFormat="1" x14ac:dyDescent="0.3"/>
    <row r="620" customFormat="1" x14ac:dyDescent="0.3"/>
    <row r="621" customFormat="1" x14ac:dyDescent="0.3"/>
    <row r="622" customFormat="1" x14ac:dyDescent="0.3"/>
    <row r="623" customFormat="1" x14ac:dyDescent="0.3"/>
    <row r="624" customFormat="1" x14ac:dyDescent="0.3"/>
    <row r="625" customFormat="1" x14ac:dyDescent="0.3"/>
    <row r="626" customFormat="1" x14ac:dyDescent="0.3"/>
    <row r="627" customFormat="1" x14ac:dyDescent="0.3"/>
    <row r="628" customFormat="1" x14ac:dyDescent="0.3"/>
    <row r="629" customFormat="1" x14ac:dyDescent="0.3"/>
    <row r="630" customFormat="1" x14ac:dyDescent="0.3"/>
    <row r="631" customFormat="1" x14ac:dyDescent="0.3"/>
    <row r="632" customFormat="1" x14ac:dyDescent="0.3"/>
    <row r="633" customFormat="1" x14ac:dyDescent="0.3"/>
    <row r="634" customFormat="1" x14ac:dyDescent="0.3"/>
    <row r="635" customFormat="1" x14ac:dyDescent="0.3"/>
    <row r="636" customFormat="1" x14ac:dyDescent="0.3"/>
    <row r="637" customFormat="1" x14ac:dyDescent="0.3"/>
    <row r="638" customFormat="1" x14ac:dyDescent="0.3"/>
    <row r="639" customFormat="1" x14ac:dyDescent="0.3"/>
    <row r="640" customFormat="1" x14ac:dyDescent="0.3"/>
    <row r="641" customFormat="1" x14ac:dyDescent="0.3"/>
    <row r="642" customFormat="1" x14ac:dyDescent="0.3"/>
    <row r="643" customFormat="1" x14ac:dyDescent="0.3"/>
    <row r="644" customFormat="1" x14ac:dyDescent="0.3"/>
    <row r="645" customFormat="1" x14ac:dyDescent="0.3"/>
    <row r="646" customFormat="1" x14ac:dyDescent="0.3"/>
    <row r="647" customFormat="1" x14ac:dyDescent="0.3"/>
    <row r="648" customFormat="1" x14ac:dyDescent="0.3"/>
    <row r="649" customFormat="1" x14ac:dyDescent="0.3"/>
    <row r="650" customFormat="1" x14ac:dyDescent="0.3"/>
    <row r="651" customFormat="1" x14ac:dyDescent="0.3"/>
    <row r="652" customFormat="1" x14ac:dyDescent="0.3"/>
    <row r="653" customFormat="1" x14ac:dyDescent="0.3"/>
    <row r="654" customFormat="1" x14ac:dyDescent="0.3"/>
    <row r="655" customFormat="1" x14ac:dyDescent="0.3"/>
    <row r="656" customFormat="1" x14ac:dyDescent="0.3"/>
    <row r="657" customFormat="1" x14ac:dyDescent="0.3"/>
    <row r="658" customFormat="1" x14ac:dyDescent="0.3"/>
    <row r="659" customFormat="1" x14ac:dyDescent="0.3"/>
    <row r="660" customFormat="1" x14ac:dyDescent="0.3"/>
    <row r="661" customFormat="1" x14ac:dyDescent="0.3"/>
    <row r="662" customFormat="1" x14ac:dyDescent="0.3"/>
    <row r="663" customFormat="1" x14ac:dyDescent="0.3"/>
    <row r="664" customFormat="1" x14ac:dyDescent="0.3"/>
    <row r="665" customFormat="1" x14ac:dyDescent="0.3"/>
    <row r="666" customFormat="1" x14ac:dyDescent="0.3"/>
    <row r="667" customFormat="1" x14ac:dyDescent="0.3"/>
    <row r="668" customFormat="1" x14ac:dyDescent="0.3"/>
    <row r="669" customFormat="1" x14ac:dyDescent="0.3"/>
    <row r="670" customFormat="1" x14ac:dyDescent="0.3"/>
    <row r="671" customFormat="1" x14ac:dyDescent="0.3"/>
    <row r="672" customFormat="1" x14ac:dyDescent="0.3"/>
    <row r="673" customFormat="1" x14ac:dyDescent="0.3"/>
    <row r="674" customFormat="1" x14ac:dyDescent="0.3"/>
    <row r="675" customFormat="1" x14ac:dyDescent="0.3"/>
    <row r="676" customFormat="1" x14ac:dyDescent="0.3"/>
    <row r="677" customFormat="1" x14ac:dyDescent="0.3"/>
    <row r="678" customFormat="1" x14ac:dyDescent="0.3"/>
    <row r="679" customFormat="1" x14ac:dyDescent="0.3"/>
    <row r="680" customFormat="1" x14ac:dyDescent="0.3"/>
    <row r="681" customFormat="1" x14ac:dyDescent="0.3"/>
    <row r="682" customFormat="1" x14ac:dyDescent="0.3"/>
    <row r="683" customFormat="1" x14ac:dyDescent="0.3"/>
    <row r="684" customFormat="1" x14ac:dyDescent="0.3"/>
    <row r="685" customFormat="1" x14ac:dyDescent="0.3"/>
    <row r="686" customFormat="1" x14ac:dyDescent="0.3"/>
    <row r="687" customFormat="1" x14ac:dyDescent="0.3"/>
    <row r="688" customFormat="1" x14ac:dyDescent="0.3"/>
    <row r="689" customFormat="1" x14ac:dyDescent="0.3"/>
    <row r="690" customFormat="1" x14ac:dyDescent="0.3"/>
    <row r="691" customFormat="1" x14ac:dyDescent="0.3"/>
    <row r="692" customFormat="1" x14ac:dyDescent="0.3"/>
    <row r="693" customFormat="1" x14ac:dyDescent="0.3"/>
    <row r="694" customFormat="1" x14ac:dyDescent="0.3"/>
    <row r="695" customFormat="1" x14ac:dyDescent="0.3"/>
    <row r="696" customFormat="1" x14ac:dyDescent="0.3"/>
    <row r="697" customFormat="1" x14ac:dyDescent="0.3"/>
    <row r="698" customFormat="1" x14ac:dyDescent="0.3"/>
    <row r="699" customFormat="1" x14ac:dyDescent="0.3"/>
    <row r="700" customFormat="1" x14ac:dyDescent="0.3"/>
    <row r="701" customFormat="1" x14ac:dyDescent="0.3"/>
    <row r="702" customFormat="1" x14ac:dyDescent="0.3"/>
    <row r="703" customFormat="1" x14ac:dyDescent="0.3"/>
    <row r="704" customFormat="1" x14ac:dyDescent="0.3"/>
    <row r="705" customFormat="1" x14ac:dyDescent="0.3"/>
    <row r="706" customFormat="1" x14ac:dyDescent="0.3"/>
    <row r="707" customFormat="1" x14ac:dyDescent="0.3"/>
    <row r="708" customFormat="1" x14ac:dyDescent="0.3"/>
    <row r="709" customFormat="1" x14ac:dyDescent="0.3"/>
    <row r="710" customFormat="1" x14ac:dyDescent="0.3"/>
    <row r="711" customFormat="1" x14ac:dyDescent="0.3"/>
    <row r="712" customFormat="1" x14ac:dyDescent="0.3"/>
    <row r="713" customFormat="1" x14ac:dyDescent="0.3"/>
    <row r="714" customFormat="1" x14ac:dyDescent="0.3"/>
    <row r="715" customFormat="1" x14ac:dyDescent="0.3"/>
    <row r="716" customFormat="1" x14ac:dyDescent="0.3"/>
    <row r="717" customFormat="1" x14ac:dyDescent="0.3"/>
    <row r="718" customFormat="1" x14ac:dyDescent="0.3"/>
    <row r="719" customFormat="1" x14ac:dyDescent="0.3"/>
    <row r="720" customFormat="1" x14ac:dyDescent="0.3"/>
    <row r="721" customFormat="1" x14ac:dyDescent="0.3"/>
    <row r="722" customFormat="1" x14ac:dyDescent="0.3"/>
    <row r="723" customFormat="1" x14ac:dyDescent="0.3"/>
    <row r="724" customFormat="1" x14ac:dyDescent="0.3"/>
    <row r="725" customFormat="1" x14ac:dyDescent="0.3"/>
    <row r="726" customFormat="1" x14ac:dyDescent="0.3"/>
    <row r="727" customFormat="1" x14ac:dyDescent="0.3"/>
    <row r="728" customFormat="1" x14ac:dyDescent="0.3"/>
    <row r="729" customFormat="1" x14ac:dyDescent="0.3"/>
    <row r="730" customFormat="1" x14ac:dyDescent="0.3"/>
    <row r="731" customFormat="1" x14ac:dyDescent="0.3"/>
    <row r="732" customFormat="1" x14ac:dyDescent="0.3"/>
    <row r="733" customFormat="1" x14ac:dyDescent="0.3"/>
    <row r="734" customFormat="1" x14ac:dyDescent="0.3"/>
    <row r="735" customFormat="1" x14ac:dyDescent="0.3"/>
    <row r="736" customFormat="1" x14ac:dyDescent="0.3"/>
    <row r="737" customFormat="1" x14ac:dyDescent="0.3"/>
    <row r="738" customFormat="1" x14ac:dyDescent="0.3"/>
    <row r="739" customFormat="1" x14ac:dyDescent="0.3"/>
    <row r="740" customFormat="1" x14ac:dyDescent="0.3"/>
    <row r="741" customFormat="1" x14ac:dyDescent="0.3"/>
    <row r="742" customFormat="1" x14ac:dyDescent="0.3"/>
    <row r="743" customFormat="1" x14ac:dyDescent="0.3"/>
    <row r="744" customFormat="1" x14ac:dyDescent="0.3"/>
    <row r="745" customFormat="1" x14ac:dyDescent="0.3"/>
    <row r="746" customFormat="1" x14ac:dyDescent="0.3"/>
    <row r="747" customFormat="1" x14ac:dyDescent="0.3"/>
    <row r="748" customFormat="1" x14ac:dyDescent="0.3"/>
    <row r="749" customFormat="1" x14ac:dyDescent="0.3"/>
    <row r="750" customFormat="1" x14ac:dyDescent="0.3"/>
    <row r="751" customFormat="1" x14ac:dyDescent="0.3"/>
    <row r="752" customFormat="1" x14ac:dyDescent="0.3"/>
    <row r="753" customFormat="1" x14ac:dyDescent="0.3"/>
    <row r="754" customFormat="1" x14ac:dyDescent="0.3"/>
    <row r="755" customFormat="1" x14ac:dyDescent="0.3"/>
    <row r="756" customFormat="1" x14ac:dyDescent="0.3"/>
    <row r="757" customFormat="1" x14ac:dyDescent="0.3"/>
    <row r="758" customFormat="1" x14ac:dyDescent="0.3"/>
    <row r="759" customFormat="1" x14ac:dyDescent="0.3"/>
    <row r="760" customFormat="1" x14ac:dyDescent="0.3"/>
    <row r="761" customFormat="1" x14ac:dyDescent="0.3"/>
    <row r="762" customFormat="1" x14ac:dyDescent="0.3"/>
    <row r="763" customFormat="1" x14ac:dyDescent="0.3"/>
    <row r="764" customFormat="1" x14ac:dyDescent="0.3"/>
    <row r="765" customFormat="1" x14ac:dyDescent="0.3"/>
    <row r="766" customFormat="1" x14ac:dyDescent="0.3"/>
    <row r="767" customFormat="1" x14ac:dyDescent="0.3"/>
    <row r="768" customFormat="1" x14ac:dyDescent="0.3"/>
    <row r="769" customFormat="1" x14ac:dyDescent="0.3"/>
    <row r="770" customFormat="1" x14ac:dyDescent="0.3"/>
    <row r="771" customFormat="1" x14ac:dyDescent="0.3"/>
    <row r="772" customFormat="1" x14ac:dyDescent="0.3"/>
    <row r="773" customFormat="1" x14ac:dyDescent="0.3"/>
    <row r="774" customFormat="1" x14ac:dyDescent="0.3"/>
    <row r="775" customFormat="1" x14ac:dyDescent="0.3"/>
    <row r="776" customFormat="1" x14ac:dyDescent="0.3"/>
    <row r="777" customFormat="1" x14ac:dyDescent="0.3"/>
    <row r="778" customFormat="1" x14ac:dyDescent="0.3"/>
    <row r="779" customFormat="1" x14ac:dyDescent="0.3"/>
    <row r="780" customFormat="1" x14ac:dyDescent="0.3"/>
    <row r="781" customFormat="1" x14ac:dyDescent="0.3"/>
    <row r="782" customFormat="1" x14ac:dyDescent="0.3"/>
    <row r="783" customFormat="1" x14ac:dyDescent="0.3"/>
    <row r="784" customFormat="1" x14ac:dyDescent="0.3"/>
    <row r="785" customFormat="1" x14ac:dyDescent="0.3"/>
    <row r="786" customFormat="1" x14ac:dyDescent="0.3"/>
    <row r="787" customFormat="1" x14ac:dyDescent="0.3"/>
    <row r="788" customFormat="1" x14ac:dyDescent="0.3"/>
    <row r="789" customFormat="1" x14ac:dyDescent="0.3"/>
    <row r="790" customFormat="1" x14ac:dyDescent="0.3"/>
    <row r="791" customFormat="1" x14ac:dyDescent="0.3"/>
    <row r="792" customFormat="1" x14ac:dyDescent="0.3"/>
    <row r="793" customFormat="1" x14ac:dyDescent="0.3"/>
    <row r="794" customFormat="1" x14ac:dyDescent="0.3"/>
    <row r="795" customFormat="1" x14ac:dyDescent="0.3"/>
    <row r="796" customFormat="1" x14ac:dyDescent="0.3"/>
    <row r="797" customFormat="1" x14ac:dyDescent="0.3"/>
    <row r="798" customFormat="1" x14ac:dyDescent="0.3"/>
    <row r="799" customFormat="1" x14ac:dyDescent="0.3"/>
    <row r="800" customFormat="1" x14ac:dyDescent="0.3"/>
    <row r="801" customFormat="1" x14ac:dyDescent="0.3"/>
    <row r="802" customFormat="1" x14ac:dyDescent="0.3"/>
    <row r="803" customFormat="1" x14ac:dyDescent="0.3"/>
    <row r="804" customFormat="1" x14ac:dyDescent="0.3"/>
    <row r="805" customFormat="1" x14ac:dyDescent="0.3"/>
    <row r="806" customFormat="1" x14ac:dyDescent="0.3"/>
    <row r="807" customFormat="1" x14ac:dyDescent="0.3"/>
    <row r="808" customFormat="1" x14ac:dyDescent="0.3"/>
    <row r="809" customFormat="1" x14ac:dyDescent="0.3"/>
    <row r="810" customFormat="1" x14ac:dyDescent="0.3"/>
    <row r="811" customFormat="1" x14ac:dyDescent="0.3"/>
    <row r="812" customFormat="1" x14ac:dyDescent="0.3"/>
    <row r="813" customFormat="1" x14ac:dyDescent="0.3"/>
    <row r="814" customFormat="1" x14ac:dyDescent="0.3"/>
    <row r="815" customFormat="1" x14ac:dyDescent="0.3"/>
    <row r="816" customFormat="1" x14ac:dyDescent="0.3"/>
    <row r="817" customFormat="1" x14ac:dyDescent="0.3"/>
    <row r="818" customFormat="1" x14ac:dyDescent="0.3"/>
    <row r="819" customFormat="1" x14ac:dyDescent="0.3"/>
    <row r="820" customFormat="1" x14ac:dyDescent="0.3"/>
    <row r="821" customFormat="1" x14ac:dyDescent="0.3"/>
    <row r="822" customFormat="1" x14ac:dyDescent="0.3"/>
    <row r="823" customFormat="1" x14ac:dyDescent="0.3"/>
    <row r="824" customFormat="1" x14ac:dyDescent="0.3"/>
    <row r="825" customFormat="1" x14ac:dyDescent="0.3"/>
    <row r="826" customFormat="1" x14ac:dyDescent="0.3"/>
    <row r="827" customFormat="1" x14ac:dyDescent="0.3"/>
    <row r="828" customFormat="1" x14ac:dyDescent="0.3"/>
    <row r="829" customFormat="1" x14ac:dyDescent="0.3"/>
    <row r="830" customFormat="1" x14ac:dyDescent="0.3"/>
    <row r="831" customFormat="1" x14ac:dyDescent="0.3"/>
    <row r="832" customFormat="1" x14ac:dyDescent="0.3"/>
    <row r="833" customFormat="1" x14ac:dyDescent="0.3"/>
    <row r="834" customFormat="1" x14ac:dyDescent="0.3"/>
    <row r="835" customFormat="1" x14ac:dyDescent="0.3"/>
    <row r="836" customFormat="1" x14ac:dyDescent="0.3"/>
    <row r="837" customFormat="1" x14ac:dyDescent="0.3"/>
    <row r="838" customFormat="1" x14ac:dyDescent="0.3"/>
    <row r="839" customFormat="1" x14ac:dyDescent="0.3"/>
    <row r="840" customFormat="1" x14ac:dyDescent="0.3"/>
    <row r="841" customFormat="1" x14ac:dyDescent="0.3"/>
    <row r="842" customFormat="1" x14ac:dyDescent="0.3"/>
    <row r="843" customFormat="1" x14ac:dyDescent="0.3"/>
    <row r="844" customFormat="1" x14ac:dyDescent="0.3"/>
    <row r="845" customFormat="1" x14ac:dyDescent="0.3"/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6A36D-8880-44A9-80FB-8D70E7C2B3C2}">
  <dimension ref="A1:M801"/>
  <sheetViews>
    <sheetView workbookViewId="0">
      <selection activeCell="T35" sqref="T35"/>
    </sheetView>
  </sheetViews>
  <sheetFormatPr defaultRowHeight="14.4" x14ac:dyDescent="0.3"/>
  <cols>
    <col min="3" max="3" width="11.109375" style="12" customWidth="1"/>
    <col min="4" max="4" width="15.5546875" customWidth="1"/>
    <col min="6" max="6" width="11.109375" style="12" customWidth="1"/>
    <col min="7" max="7" width="15.5546875" customWidth="1"/>
    <col min="9" max="9" width="11.109375" style="12" customWidth="1"/>
    <col min="10" max="10" width="15.5546875" customWidth="1"/>
    <col min="12" max="12" width="11.109375" style="12" customWidth="1"/>
    <col min="13" max="13" width="15.5546875" customWidth="1"/>
  </cols>
  <sheetData>
    <row r="1" spans="1:13" x14ac:dyDescent="0.3">
      <c r="C1" s="108" t="s">
        <v>36</v>
      </c>
      <c r="D1" s="109"/>
      <c r="F1" s="108" t="s">
        <v>49</v>
      </c>
      <c r="G1" s="109"/>
      <c r="I1" s="108" t="s">
        <v>50</v>
      </c>
      <c r="J1" s="109"/>
      <c r="L1" s="108" t="s">
        <v>51</v>
      </c>
      <c r="M1" s="109"/>
    </row>
    <row r="2" spans="1:13" x14ac:dyDescent="0.3">
      <c r="A2" s="42" t="s">
        <v>0</v>
      </c>
      <c r="B2" s="2"/>
      <c r="C2" s="40" t="s">
        <v>48</v>
      </c>
      <c r="D2" s="41" t="s">
        <v>63</v>
      </c>
      <c r="E2" s="2"/>
      <c r="F2" s="40" t="s">
        <v>48</v>
      </c>
      <c r="G2" s="41" t="s">
        <v>64</v>
      </c>
      <c r="H2" s="2"/>
      <c r="I2" s="40" t="s">
        <v>48</v>
      </c>
      <c r="J2" s="41" t="s">
        <v>64</v>
      </c>
      <c r="K2" s="2"/>
      <c r="L2" s="40" t="s">
        <v>48</v>
      </c>
      <c r="M2" s="41" t="s">
        <v>64</v>
      </c>
    </row>
    <row r="3" spans="1:13" x14ac:dyDescent="0.3">
      <c r="A3" s="22">
        <v>20</v>
      </c>
      <c r="C3" s="34">
        <f>D3/100</f>
        <v>0.14082349942369399</v>
      </c>
      <c r="D3" s="35">
        <v>14.082349942369399</v>
      </c>
      <c r="F3" s="34">
        <f>G3/100</f>
        <v>0.21445522622810401</v>
      </c>
      <c r="G3" s="35">
        <v>21.445522622810401</v>
      </c>
      <c r="I3" s="34">
        <f>J3/100</f>
        <v>2.8175497384892098E-2</v>
      </c>
      <c r="J3" s="35">
        <v>2.8175497384892099</v>
      </c>
      <c r="L3" s="34">
        <f>M3/100</f>
        <v>4.6387470158496405E-3</v>
      </c>
      <c r="M3" s="35">
        <v>0.46387470158496402</v>
      </c>
    </row>
    <row r="4" spans="1:13" x14ac:dyDescent="0.3">
      <c r="A4" s="23">
        <v>21</v>
      </c>
      <c r="C4" s="36">
        <f t="shared" ref="C4:C67" si="0">D4/100</f>
        <v>0.14082349942369399</v>
      </c>
      <c r="D4" s="37">
        <v>14.082349942369399</v>
      </c>
      <c r="F4" s="36">
        <f t="shared" ref="F4:F67" si="1">G4/100</f>
        <v>0.21445522622810401</v>
      </c>
      <c r="G4" s="37">
        <v>21.445522622810401</v>
      </c>
      <c r="I4" s="36">
        <f t="shared" ref="I4:I67" si="2">J4/100</f>
        <v>2.8175497384892098E-2</v>
      </c>
      <c r="J4" s="37">
        <v>2.8175497384892099</v>
      </c>
      <c r="L4" s="36">
        <f t="shared" ref="L4:L67" si="3">M4/100</f>
        <v>4.6387470158496405E-3</v>
      </c>
      <c r="M4" s="37">
        <v>0.46387470158496402</v>
      </c>
    </row>
    <row r="5" spans="1:13" x14ac:dyDescent="0.3">
      <c r="A5" s="23">
        <v>22</v>
      </c>
      <c r="C5" s="36">
        <f t="shared" si="0"/>
        <v>0.14082349942369399</v>
      </c>
      <c r="D5" s="37">
        <v>14.082349942369399</v>
      </c>
      <c r="F5" s="36">
        <f t="shared" si="1"/>
        <v>0.21445522622810401</v>
      </c>
      <c r="G5" s="37">
        <v>21.445522622810401</v>
      </c>
      <c r="I5" s="36">
        <f t="shared" si="2"/>
        <v>2.8175497384892098E-2</v>
      </c>
      <c r="J5" s="37">
        <v>2.8175497384892099</v>
      </c>
      <c r="L5" s="36">
        <f t="shared" si="3"/>
        <v>4.6387470158496405E-3</v>
      </c>
      <c r="M5" s="37">
        <v>0.46387470158496402</v>
      </c>
    </row>
    <row r="6" spans="1:13" x14ac:dyDescent="0.3">
      <c r="A6" s="23">
        <v>23</v>
      </c>
      <c r="C6" s="36">
        <f t="shared" si="0"/>
        <v>0.14082349942369399</v>
      </c>
      <c r="D6" s="37">
        <v>14.082349942369399</v>
      </c>
      <c r="F6" s="36">
        <f t="shared" si="1"/>
        <v>0.21445522622810401</v>
      </c>
      <c r="G6" s="37">
        <v>21.445522622810401</v>
      </c>
      <c r="I6" s="36">
        <f t="shared" si="2"/>
        <v>2.8175497384892098E-2</v>
      </c>
      <c r="J6" s="37">
        <v>2.8175497384892099</v>
      </c>
      <c r="L6" s="36">
        <f t="shared" si="3"/>
        <v>4.6387470158496405E-3</v>
      </c>
      <c r="M6" s="37">
        <v>0.46387470158496402</v>
      </c>
    </row>
    <row r="7" spans="1:13" x14ac:dyDescent="0.3">
      <c r="A7" s="23">
        <v>24</v>
      </c>
      <c r="C7" s="36">
        <f t="shared" si="0"/>
        <v>0.14082349942369399</v>
      </c>
      <c r="D7" s="37">
        <v>14.082349942369399</v>
      </c>
      <c r="F7" s="36">
        <f t="shared" si="1"/>
        <v>0.21445522622810401</v>
      </c>
      <c r="G7" s="37">
        <v>21.445522622810401</v>
      </c>
      <c r="I7" s="36">
        <f t="shared" si="2"/>
        <v>2.8175497384892098E-2</v>
      </c>
      <c r="J7" s="37">
        <v>2.8175497384892099</v>
      </c>
      <c r="L7" s="36">
        <f t="shared" si="3"/>
        <v>4.6387470158496405E-3</v>
      </c>
      <c r="M7" s="37">
        <v>0.46387470158496402</v>
      </c>
    </row>
    <row r="8" spans="1:13" x14ac:dyDescent="0.3">
      <c r="A8" s="23">
        <v>25</v>
      </c>
      <c r="C8" s="36">
        <f t="shared" si="0"/>
        <v>0.14082349942369399</v>
      </c>
      <c r="D8" s="37">
        <v>14.082349942369399</v>
      </c>
      <c r="F8" s="36">
        <f t="shared" si="1"/>
        <v>0.21445522622810401</v>
      </c>
      <c r="G8" s="37">
        <v>21.445522622810401</v>
      </c>
      <c r="I8" s="36">
        <f t="shared" si="2"/>
        <v>2.8175497384892098E-2</v>
      </c>
      <c r="J8" s="37">
        <v>2.8175497384892099</v>
      </c>
      <c r="L8" s="36">
        <f t="shared" si="3"/>
        <v>4.6387470158496405E-3</v>
      </c>
      <c r="M8" s="37">
        <v>0.46387470158496402</v>
      </c>
    </row>
    <row r="9" spans="1:13" x14ac:dyDescent="0.3">
      <c r="A9" s="23">
        <v>26</v>
      </c>
      <c r="C9" s="36">
        <f t="shared" si="0"/>
        <v>0.14082349942369399</v>
      </c>
      <c r="D9" s="37">
        <v>14.082349942369399</v>
      </c>
      <c r="F9" s="36">
        <f t="shared" si="1"/>
        <v>0.21445522622810401</v>
      </c>
      <c r="G9" s="37">
        <v>21.445522622810401</v>
      </c>
      <c r="I9" s="36">
        <f t="shared" si="2"/>
        <v>2.8175497384892098E-2</v>
      </c>
      <c r="J9" s="37">
        <v>2.8175497384892099</v>
      </c>
      <c r="L9" s="36">
        <f t="shared" si="3"/>
        <v>4.6387470158496405E-3</v>
      </c>
      <c r="M9" s="37">
        <v>0.46387470158496402</v>
      </c>
    </row>
    <row r="10" spans="1:13" x14ac:dyDescent="0.3">
      <c r="A10" s="23">
        <v>27</v>
      </c>
      <c r="C10" s="36">
        <f t="shared" si="0"/>
        <v>0.14082349942369399</v>
      </c>
      <c r="D10" s="37">
        <v>14.082349942369399</v>
      </c>
      <c r="F10" s="36">
        <f t="shared" si="1"/>
        <v>0.21445522622810401</v>
      </c>
      <c r="G10" s="37">
        <v>21.445522622810401</v>
      </c>
      <c r="I10" s="36">
        <f t="shared" si="2"/>
        <v>2.8175497384892098E-2</v>
      </c>
      <c r="J10" s="37">
        <v>2.8175497384892099</v>
      </c>
      <c r="L10" s="36">
        <f t="shared" si="3"/>
        <v>4.6387470158496405E-3</v>
      </c>
      <c r="M10" s="37">
        <v>0.46387470158496402</v>
      </c>
    </row>
    <row r="11" spans="1:13" x14ac:dyDescent="0.3">
      <c r="A11" s="23">
        <v>28</v>
      </c>
      <c r="C11" s="36">
        <f t="shared" si="0"/>
        <v>0.14082349942369399</v>
      </c>
      <c r="D11" s="37">
        <v>14.082349942369399</v>
      </c>
      <c r="F11" s="36">
        <f t="shared" si="1"/>
        <v>0.21445522622810401</v>
      </c>
      <c r="G11" s="37">
        <v>21.445522622810401</v>
      </c>
      <c r="I11" s="36">
        <f t="shared" si="2"/>
        <v>2.8175497384892098E-2</v>
      </c>
      <c r="J11" s="37">
        <v>2.8175497384892099</v>
      </c>
      <c r="L11" s="36">
        <f t="shared" si="3"/>
        <v>4.6387470158496405E-3</v>
      </c>
      <c r="M11" s="37">
        <v>0.46387470158496402</v>
      </c>
    </row>
    <row r="12" spans="1:13" x14ac:dyDescent="0.3">
      <c r="A12" s="23">
        <v>29</v>
      </c>
      <c r="C12" s="36">
        <f t="shared" si="0"/>
        <v>0.14082349942369399</v>
      </c>
      <c r="D12" s="37">
        <v>14.082349942369399</v>
      </c>
      <c r="F12" s="36">
        <f t="shared" si="1"/>
        <v>0.21445522622810401</v>
      </c>
      <c r="G12" s="37">
        <v>21.445522622810401</v>
      </c>
      <c r="I12" s="36">
        <f t="shared" si="2"/>
        <v>2.8175497384892098E-2</v>
      </c>
      <c r="J12" s="37">
        <v>2.8175497384892099</v>
      </c>
      <c r="L12" s="36">
        <f t="shared" si="3"/>
        <v>4.6387470158496405E-3</v>
      </c>
      <c r="M12" s="37">
        <v>0.46387470158496402</v>
      </c>
    </row>
    <row r="13" spans="1:13" x14ac:dyDescent="0.3">
      <c r="A13" s="23">
        <v>30</v>
      </c>
      <c r="C13" s="36">
        <f t="shared" si="0"/>
        <v>0.15043416123750999</v>
      </c>
      <c r="D13" s="37">
        <v>15.043416123750999</v>
      </c>
      <c r="F13" s="36">
        <f t="shared" si="1"/>
        <v>0.22151254070000501</v>
      </c>
      <c r="G13" s="37">
        <v>22.151254070000501</v>
      </c>
      <c r="I13" s="36">
        <f t="shared" si="2"/>
        <v>3.0554881077289701E-2</v>
      </c>
      <c r="J13" s="37">
        <v>3.0554881077289702</v>
      </c>
      <c r="L13" s="36">
        <f t="shared" si="3"/>
        <v>1.3853043145006899E-2</v>
      </c>
      <c r="M13" s="37">
        <v>1.38530431450069</v>
      </c>
    </row>
    <row r="14" spans="1:13" x14ac:dyDescent="0.3">
      <c r="A14" s="23">
        <v>31</v>
      </c>
      <c r="C14" s="36">
        <f t="shared" si="0"/>
        <v>0.15043416123750999</v>
      </c>
      <c r="D14" s="37">
        <v>15.043416123750999</v>
      </c>
      <c r="F14" s="36">
        <f t="shared" si="1"/>
        <v>0.22151254070000501</v>
      </c>
      <c r="G14" s="37">
        <v>22.151254070000501</v>
      </c>
      <c r="I14" s="36">
        <f t="shared" si="2"/>
        <v>3.0554881077289701E-2</v>
      </c>
      <c r="J14" s="37">
        <v>3.0554881077289702</v>
      </c>
      <c r="L14" s="36">
        <f t="shared" si="3"/>
        <v>1.3853043145006899E-2</v>
      </c>
      <c r="M14" s="37">
        <v>1.38530431450069</v>
      </c>
    </row>
    <row r="15" spans="1:13" x14ac:dyDescent="0.3">
      <c r="A15" s="23">
        <v>32</v>
      </c>
      <c r="C15" s="36">
        <f t="shared" si="0"/>
        <v>0.15043416123750999</v>
      </c>
      <c r="D15" s="37">
        <v>15.043416123750999</v>
      </c>
      <c r="F15" s="36">
        <f t="shared" si="1"/>
        <v>0.22151254070000501</v>
      </c>
      <c r="G15" s="37">
        <v>22.151254070000501</v>
      </c>
      <c r="I15" s="36">
        <f t="shared" si="2"/>
        <v>3.0554881077289701E-2</v>
      </c>
      <c r="J15" s="37">
        <v>3.0554881077289702</v>
      </c>
      <c r="L15" s="36">
        <f t="shared" si="3"/>
        <v>1.3853043145006899E-2</v>
      </c>
      <c r="M15" s="37">
        <v>1.38530431450069</v>
      </c>
    </row>
    <row r="16" spans="1:13" x14ac:dyDescent="0.3">
      <c r="A16" s="23">
        <v>33</v>
      </c>
      <c r="C16" s="36">
        <f t="shared" si="0"/>
        <v>0.15043416123750999</v>
      </c>
      <c r="D16" s="37">
        <v>15.043416123750999</v>
      </c>
      <c r="F16" s="36">
        <f t="shared" si="1"/>
        <v>0.22151254070000501</v>
      </c>
      <c r="G16" s="37">
        <v>22.151254070000501</v>
      </c>
      <c r="I16" s="36">
        <f t="shared" si="2"/>
        <v>3.0554881077289701E-2</v>
      </c>
      <c r="J16" s="37">
        <v>3.0554881077289702</v>
      </c>
      <c r="L16" s="36">
        <f t="shared" si="3"/>
        <v>1.3853043145006899E-2</v>
      </c>
      <c r="M16" s="37">
        <v>1.38530431450069</v>
      </c>
    </row>
    <row r="17" spans="1:13" x14ac:dyDescent="0.3">
      <c r="A17" s="23">
        <v>34</v>
      </c>
      <c r="C17" s="36">
        <f t="shared" si="0"/>
        <v>0.15043416123750999</v>
      </c>
      <c r="D17" s="37">
        <v>15.043416123750999</v>
      </c>
      <c r="F17" s="36">
        <f t="shared" si="1"/>
        <v>0.22151254070000501</v>
      </c>
      <c r="G17" s="37">
        <v>22.151254070000501</v>
      </c>
      <c r="I17" s="36">
        <f t="shared" si="2"/>
        <v>3.0554881077289701E-2</v>
      </c>
      <c r="J17" s="37">
        <v>3.0554881077289702</v>
      </c>
      <c r="L17" s="36">
        <f t="shared" si="3"/>
        <v>1.3853043145006899E-2</v>
      </c>
      <c r="M17" s="37">
        <v>1.38530431450069</v>
      </c>
    </row>
    <row r="18" spans="1:13" x14ac:dyDescent="0.3">
      <c r="A18" s="23">
        <v>35</v>
      </c>
      <c r="C18" s="36">
        <f t="shared" si="0"/>
        <v>0.15043416123750999</v>
      </c>
      <c r="D18" s="37">
        <v>15.043416123750999</v>
      </c>
      <c r="F18" s="36">
        <f t="shared" si="1"/>
        <v>0.22151254070000501</v>
      </c>
      <c r="G18" s="37">
        <v>22.151254070000501</v>
      </c>
      <c r="I18" s="36">
        <f t="shared" si="2"/>
        <v>3.0554881077289701E-2</v>
      </c>
      <c r="J18" s="37">
        <v>3.0554881077289702</v>
      </c>
      <c r="L18" s="36">
        <f t="shared" si="3"/>
        <v>1.3853043145006899E-2</v>
      </c>
      <c r="M18" s="37">
        <v>1.38530431450069</v>
      </c>
    </row>
    <row r="19" spans="1:13" x14ac:dyDescent="0.3">
      <c r="A19" s="23">
        <v>36</v>
      </c>
      <c r="C19" s="36">
        <f t="shared" si="0"/>
        <v>0.15043416123750999</v>
      </c>
      <c r="D19" s="37">
        <v>15.043416123750999</v>
      </c>
      <c r="F19" s="36">
        <f t="shared" si="1"/>
        <v>0.22151254070000501</v>
      </c>
      <c r="G19" s="37">
        <v>22.151254070000501</v>
      </c>
      <c r="I19" s="36">
        <f t="shared" si="2"/>
        <v>3.0554881077289701E-2</v>
      </c>
      <c r="J19" s="37">
        <v>3.0554881077289702</v>
      </c>
      <c r="L19" s="36">
        <f t="shared" si="3"/>
        <v>1.3853043145006899E-2</v>
      </c>
      <c r="M19" s="37">
        <v>1.38530431450069</v>
      </c>
    </row>
    <row r="20" spans="1:13" x14ac:dyDescent="0.3">
      <c r="A20" s="23">
        <v>37</v>
      </c>
      <c r="C20" s="36">
        <f t="shared" si="0"/>
        <v>0.15043416123750999</v>
      </c>
      <c r="D20" s="37">
        <v>15.043416123750999</v>
      </c>
      <c r="F20" s="36">
        <f t="shared" si="1"/>
        <v>0.22151254070000501</v>
      </c>
      <c r="G20" s="37">
        <v>22.151254070000501</v>
      </c>
      <c r="I20" s="36">
        <f t="shared" si="2"/>
        <v>3.0554881077289701E-2</v>
      </c>
      <c r="J20" s="37">
        <v>3.0554881077289702</v>
      </c>
      <c r="L20" s="36">
        <f t="shared" si="3"/>
        <v>1.3853043145006899E-2</v>
      </c>
      <c r="M20" s="37">
        <v>1.38530431450069</v>
      </c>
    </row>
    <row r="21" spans="1:13" x14ac:dyDescent="0.3">
      <c r="A21" s="23">
        <v>38</v>
      </c>
      <c r="C21" s="36">
        <f t="shared" si="0"/>
        <v>0.15043416123750999</v>
      </c>
      <c r="D21" s="37">
        <v>15.043416123750999</v>
      </c>
      <c r="F21" s="36">
        <f t="shared" si="1"/>
        <v>0.22151254070000501</v>
      </c>
      <c r="G21" s="37">
        <v>22.151254070000501</v>
      </c>
      <c r="I21" s="36">
        <f t="shared" si="2"/>
        <v>3.0554881077289701E-2</v>
      </c>
      <c r="J21" s="37">
        <v>3.0554881077289702</v>
      </c>
      <c r="L21" s="36">
        <f t="shared" si="3"/>
        <v>1.3853043145006899E-2</v>
      </c>
      <c r="M21" s="37">
        <v>1.38530431450069</v>
      </c>
    </row>
    <row r="22" spans="1:13" x14ac:dyDescent="0.3">
      <c r="A22" s="23">
        <v>39</v>
      </c>
      <c r="C22" s="36">
        <f t="shared" si="0"/>
        <v>0.15043416123750999</v>
      </c>
      <c r="D22" s="37">
        <v>15.043416123750999</v>
      </c>
      <c r="F22" s="36">
        <f t="shared" si="1"/>
        <v>0.22151254070000501</v>
      </c>
      <c r="G22" s="37">
        <v>22.151254070000501</v>
      </c>
      <c r="I22" s="36">
        <f t="shared" si="2"/>
        <v>3.0554881077289701E-2</v>
      </c>
      <c r="J22" s="37">
        <v>3.0554881077289702</v>
      </c>
      <c r="L22" s="36">
        <f t="shared" si="3"/>
        <v>1.3853043145006899E-2</v>
      </c>
      <c r="M22" s="37">
        <v>1.38530431450069</v>
      </c>
    </row>
    <row r="23" spans="1:13" x14ac:dyDescent="0.3">
      <c r="A23" s="23">
        <v>40</v>
      </c>
      <c r="C23" s="36">
        <f t="shared" si="0"/>
        <v>0.15043416123750999</v>
      </c>
      <c r="D23" s="37">
        <v>15.043416123750999</v>
      </c>
      <c r="F23" s="36">
        <f t="shared" si="1"/>
        <v>0.22151254070000501</v>
      </c>
      <c r="G23" s="37">
        <v>22.151254070000501</v>
      </c>
      <c r="I23" s="36">
        <f t="shared" si="2"/>
        <v>3.0554881077289701E-2</v>
      </c>
      <c r="J23" s="37">
        <v>3.0554881077289702</v>
      </c>
      <c r="L23" s="36">
        <f t="shared" si="3"/>
        <v>1.3853043145006899E-2</v>
      </c>
      <c r="M23" s="37">
        <v>1.38530431450069</v>
      </c>
    </row>
    <row r="24" spans="1:13" x14ac:dyDescent="0.3">
      <c r="A24" s="23">
        <v>41</v>
      </c>
      <c r="C24" s="36">
        <f t="shared" si="0"/>
        <v>0.15043416123750999</v>
      </c>
      <c r="D24" s="37">
        <v>15.043416123750999</v>
      </c>
      <c r="F24" s="36">
        <f t="shared" si="1"/>
        <v>0.22151254070000501</v>
      </c>
      <c r="G24" s="37">
        <v>22.151254070000501</v>
      </c>
      <c r="I24" s="36">
        <f t="shared" si="2"/>
        <v>3.0554881077289701E-2</v>
      </c>
      <c r="J24" s="37">
        <v>3.0554881077289702</v>
      </c>
      <c r="L24" s="36">
        <f t="shared" si="3"/>
        <v>1.3853043145006899E-2</v>
      </c>
      <c r="M24" s="37">
        <v>1.38530431450069</v>
      </c>
    </row>
    <row r="25" spans="1:13" x14ac:dyDescent="0.3">
      <c r="A25" s="23">
        <v>42</v>
      </c>
      <c r="C25" s="36">
        <f t="shared" si="0"/>
        <v>0.15043416123750999</v>
      </c>
      <c r="D25" s="37">
        <v>15.043416123750999</v>
      </c>
      <c r="F25" s="36">
        <f t="shared" si="1"/>
        <v>0.22151254070000501</v>
      </c>
      <c r="G25" s="37">
        <v>22.151254070000501</v>
      </c>
      <c r="I25" s="36">
        <f t="shared" si="2"/>
        <v>3.0554881077289701E-2</v>
      </c>
      <c r="J25" s="37">
        <v>3.0554881077289702</v>
      </c>
      <c r="L25" s="36">
        <f t="shared" si="3"/>
        <v>1.3853043145006899E-2</v>
      </c>
      <c r="M25" s="37">
        <v>1.38530431450069</v>
      </c>
    </row>
    <row r="26" spans="1:13" x14ac:dyDescent="0.3">
      <c r="A26" s="23">
        <v>43</v>
      </c>
      <c r="C26" s="36">
        <f t="shared" si="0"/>
        <v>0.15043416123750999</v>
      </c>
      <c r="D26" s="37">
        <v>15.043416123750999</v>
      </c>
      <c r="F26" s="36">
        <f t="shared" si="1"/>
        <v>0.22151254070000501</v>
      </c>
      <c r="G26" s="37">
        <v>22.151254070000501</v>
      </c>
      <c r="I26" s="36">
        <f t="shared" si="2"/>
        <v>3.0554881077289701E-2</v>
      </c>
      <c r="J26" s="37">
        <v>3.0554881077289702</v>
      </c>
      <c r="L26" s="36">
        <f t="shared" si="3"/>
        <v>1.3853043145006899E-2</v>
      </c>
      <c r="M26" s="37">
        <v>1.38530431450069</v>
      </c>
    </row>
    <row r="27" spans="1:13" x14ac:dyDescent="0.3">
      <c r="A27" s="23">
        <v>44</v>
      </c>
      <c r="C27" s="36">
        <f t="shared" si="0"/>
        <v>0.15043416123750999</v>
      </c>
      <c r="D27" s="37">
        <v>15.043416123750999</v>
      </c>
      <c r="F27" s="36">
        <f t="shared" si="1"/>
        <v>0.22151254070000501</v>
      </c>
      <c r="G27" s="37">
        <v>22.151254070000501</v>
      </c>
      <c r="I27" s="36">
        <f t="shared" si="2"/>
        <v>3.0554881077289701E-2</v>
      </c>
      <c r="J27" s="37">
        <v>3.0554881077289702</v>
      </c>
      <c r="L27" s="36">
        <f t="shared" si="3"/>
        <v>1.3853043145006899E-2</v>
      </c>
      <c r="M27" s="37">
        <v>1.38530431450069</v>
      </c>
    </row>
    <row r="28" spans="1:13" x14ac:dyDescent="0.3">
      <c r="A28" s="23">
        <v>45</v>
      </c>
      <c r="C28" s="36">
        <f t="shared" si="0"/>
        <v>0.14793788954657699</v>
      </c>
      <c r="D28" s="37">
        <v>14.7937889546577</v>
      </c>
      <c r="F28" s="36">
        <f t="shared" si="1"/>
        <v>0.21998621286537801</v>
      </c>
      <c r="G28" s="37">
        <v>21.998621286537801</v>
      </c>
      <c r="I28" s="36">
        <f t="shared" si="2"/>
        <v>3.7397944236872399E-2</v>
      </c>
      <c r="J28" s="37">
        <v>3.7397944236872398</v>
      </c>
      <c r="L28" s="36">
        <f t="shared" si="3"/>
        <v>2.5164207335167901E-2</v>
      </c>
      <c r="M28" s="37">
        <v>2.5164207335167901</v>
      </c>
    </row>
    <row r="29" spans="1:13" x14ac:dyDescent="0.3">
      <c r="A29" s="23">
        <v>46</v>
      </c>
      <c r="C29" s="36">
        <f t="shared" si="0"/>
        <v>0.14793788954657699</v>
      </c>
      <c r="D29" s="37">
        <v>14.7937889546577</v>
      </c>
      <c r="F29" s="36">
        <f t="shared" si="1"/>
        <v>0.21998621286537801</v>
      </c>
      <c r="G29" s="37">
        <v>21.998621286537801</v>
      </c>
      <c r="I29" s="36">
        <f t="shared" si="2"/>
        <v>3.7397944236872399E-2</v>
      </c>
      <c r="J29" s="37">
        <v>3.7397944236872398</v>
      </c>
      <c r="L29" s="36">
        <f t="shared" si="3"/>
        <v>2.5164207335167901E-2</v>
      </c>
      <c r="M29" s="37">
        <v>2.5164207335167901</v>
      </c>
    </row>
    <row r="30" spans="1:13" x14ac:dyDescent="0.3">
      <c r="A30" s="23">
        <v>47</v>
      </c>
      <c r="C30" s="36">
        <f t="shared" si="0"/>
        <v>0.14793788954657699</v>
      </c>
      <c r="D30" s="37">
        <v>14.7937889546577</v>
      </c>
      <c r="F30" s="36">
        <f t="shared" si="1"/>
        <v>0.21998621286537801</v>
      </c>
      <c r="G30" s="37">
        <v>21.998621286537801</v>
      </c>
      <c r="I30" s="36">
        <f t="shared" si="2"/>
        <v>3.7397944236872399E-2</v>
      </c>
      <c r="J30" s="37">
        <v>3.7397944236872398</v>
      </c>
      <c r="L30" s="36">
        <f t="shared" si="3"/>
        <v>2.5164207335167901E-2</v>
      </c>
      <c r="M30" s="37">
        <v>2.5164207335167901</v>
      </c>
    </row>
    <row r="31" spans="1:13" x14ac:dyDescent="0.3">
      <c r="A31" s="23">
        <v>48</v>
      </c>
      <c r="C31" s="36">
        <f t="shared" si="0"/>
        <v>0.14793788954657699</v>
      </c>
      <c r="D31" s="37">
        <v>14.7937889546577</v>
      </c>
      <c r="F31" s="36">
        <f t="shared" si="1"/>
        <v>0.21998621286537801</v>
      </c>
      <c r="G31" s="37">
        <v>21.998621286537801</v>
      </c>
      <c r="I31" s="36">
        <f t="shared" si="2"/>
        <v>3.7397944236872399E-2</v>
      </c>
      <c r="J31" s="37">
        <v>3.7397944236872398</v>
      </c>
      <c r="L31" s="36">
        <f t="shared" si="3"/>
        <v>2.5164207335167901E-2</v>
      </c>
      <c r="M31" s="37">
        <v>2.5164207335167901</v>
      </c>
    </row>
    <row r="32" spans="1:13" x14ac:dyDescent="0.3">
      <c r="A32" s="23">
        <v>49</v>
      </c>
      <c r="C32" s="36">
        <f t="shared" si="0"/>
        <v>0.14793788954657699</v>
      </c>
      <c r="D32" s="37">
        <v>14.7937889546577</v>
      </c>
      <c r="F32" s="36">
        <f t="shared" si="1"/>
        <v>0.21998621286537801</v>
      </c>
      <c r="G32" s="37">
        <v>21.998621286537801</v>
      </c>
      <c r="I32" s="36">
        <f t="shared" si="2"/>
        <v>3.7397944236872399E-2</v>
      </c>
      <c r="J32" s="37">
        <v>3.7397944236872398</v>
      </c>
      <c r="L32" s="36">
        <f t="shared" si="3"/>
        <v>2.5164207335167901E-2</v>
      </c>
      <c r="M32" s="37">
        <v>2.5164207335167901</v>
      </c>
    </row>
    <row r="33" spans="1:13" x14ac:dyDescent="0.3">
      <c r="A33" s="23">
        <v>50</v>
      </c>
      <c r="C33" s="36">
        <f t="shared" si="0"/>
        <v>0.14793788954657699</v>
      </c>
      <c r="D33" s="37">
        <v>14.7937889546577</v>
      </c>
      <c r="F33" s="36">
        <f t="shared" si="1"/>
        <v>0.21998621286537801</v>
      </c>
      <c r="G33" s="37">
        <v>21.998621286537801</v>
      </c>
      <c r="I33" s="36">
        <f t="shared" si="2"/>
        <v>3.7397944236872399E-2</v>
      </c>
      <c r="J33" s="37">
        <v>3.7397944236872398</v>
      </c>
      <c r="L33" s="36">
        <f t="shared" si="3"/>
        <v>2.5164207335167901E-2</v>
      </c>
      <c r="M33" s="37">
        <v>2.5164207335167901</v>
      </c>
    </row>
    <row r="34" spans="1:13" x14ac:dyDescent="0.3">
      <c r="A34" s="23">
        <v>51</v>
      </c>
      <c r="C34" s="36">
        <f t="shared" si="0"/>
        <v>0.14793788954657699</v>
      </c>
      <c r="D34" s="37">
        <v>14.7937889546577</v>
      </c>
      <c r="F34" s="36">
        <f t="shared" si="1"/>
        <v>0.21998621286537801</v>
      </c>
      <c r="G34" s="37">
        <v>21.998621286537801</v>
      </c>
      <c r="I34" s="36">
        <f t="shared" si="2"/>
        <v>3.7397944236872399E-2</v>
      </c>
      <c r="J34" s="37">
        <v>3.7397944236872398</v>
      </c>
      <c r="L34" s="36">
        <f t="shared" si="3"/>
        <v>2.5164207335167901E-2</v>
      </c>
      <c r="M34" s="37">
        <v>2.5164207335167901</v>
      </c>
    </row>
    <row r="35" spans="1:13" x14ac:dyDescent="0.3">
      <c r="A35" s="23">
        <v>52</v>
      </c>
      <c r="C35" s="36">
        <f t="shared" si="0"/>
        <v>0.14793788954657699</v>
      </c>
      <c r="D35" s="37">
        <v>14.7937889546577</v>
      </c>
      <c r="F35" s="36">
        <f t="shared" si="1"/>
        <v>0.21998621286537801</v>
      </c>
      <c r="G35" s="37">
        <v>21.998621286537801</v>
      </c>
      <c r="I35" s="36">
        <f t="shared" si="2"/>
        <v>3.7397944236872399E-2</v>
      </c>
      <c r="J35" s="37">
        <v>3.7397944236872398</v>
      </c>
      <c r="L35" s="36">
        <f t="shared" si="3"/>
        <v>2.5164207335167901E-2</v>
      </c>
      <c r="M35" s="37">
        <v>2.5164207335167901</v>
      </c>
    </row>
    <row r="36" spans="1:13" x14ac:dyDescent="0.3">
      <c r="A36" s="23">
        <v>53</v>
      </c>
      <c r="C36" s="36">
        <f t="shared" si="0"/>
        <v>0.14793788954657699</v>
      </c>
      <c r="D36" s="37">
        <v>14.7937889546577</v>
      </c>
      <c r="F36" s="36">
        <f t="shared" si="1"/>
        <v>0.21998621286537801</v>
      </c>
      <c r="G36" s="37">
        <v>21.998621286537801</v>
      </c>
      <c r="I36" s="36">
        <f t="shared" si="2"/>
        <v>3.7397944236872399E-2</v>
      </c>
      <c r="J36" s="37">
        <v>3.7397944236872398</v>
      </c>
      <c r="L36" s="36">
        <f t="shared" si="3"/>
        <v>2.5164207335167901E-2</v>
      </c>
      <c r="M36" s="37">
        <v>2.5164207335167901</v>
      </c>
    </row>
    <row r="37" spans="1:13" x14ac:dyDescent="0.3">
      <c r="A37" s="23">
        <v>54</v>
      </c>
      <c r="C37" s="36">
        <f t="shared" si="0"/>
        <v>0.14793788954657699</v>
      </c>
      <c r="D37" s="37">
        <v>14.7937889546577</v>
      </c>
      <c r="F37" s="36">
        <f t="shared" si="1"/>
        <v>0.21998621286537801</v>
      </c>
      <c r="G37" s="37">
        <v>21.998621286537801</v>
      </c>
      <c r="I37" s="36">
        <f t="shared" si="2"/>
        <v>3.7397944236872399E-2</v>
      </c>
      <c r="J37" s="37">
        <v>3.7397944236872398</v>
      </c>
      <c r="L37" s="36">
        <f t="shared" si="3"/>
        <v>2.5164207335167901E-2</v>
      </c>
      <c r="M37" s="37">
        <v>2.5164207335167901</v>
      </c>
    </row>
    <row r="38" spans="1:13" x14ac:dyDescent="0.3">
      <c r="A38" s="23">
        <v>55</v>
      </c>
      <c r="C38" s="36">
        <f t="shared" si="0"/>
        <v>0.14793788954657699</v>
      </c>
      <c r="D38" s="37">
        <v>14.7937889546577</v>
      </c>
      <c r="F38" s="36">
        <f t="shared" si="1"/>
        <v>0.21998621286537801</v>
      </c>
      <c r="G38" s="37">
        <v>21.998621286537801</v>
      </c>
      <c r="I38" s="36">
        <f t="shared" si="2"/>
        <v>3.7397944236872399E-2</v>
      </c>
      <c r="J38" s="37">
        <v>3.7397944236872398</v>
      </c>
      <c r="L38" s="36">
        <f t="shared" si="3"/>
        <v>2.5164207335167901E-2</v>
      </c>
      <c r="M38" s="37">
        <v>2.5164207335167901</v>
      </c>
    </row>
    <row r="39" spans="1:13" x14ac:dyDescent="0.3">
      <c r="A39" s="23">
        <v>56</v>
      </c>
      <c r="C39" s="36">
        <f t="shared" si="0"/>
        <v>0.14793788954657699</v>
      </c>
      <c r="D39" s="37">
        <v>14.7937889546577</v>
      </c>
      <c r="F39" s="36">
        <f t="shared" si="1"/>
        <v>0.21998621286537801</v>
      </c>
      <c r="G39" s="37">
        <v>21.998621286537801</v>
      </c>
      <c r="I39" s="36">
        <f t="shared" si="2"/>
        <v>3.7397944236872399E-2</v>
      </c>
      <c r="J39" s="37">
        <v>3.7397944236872398</v>
      </c>
      <c r="L39" s="36">
        <f t="shared" si="3"/>
        <v>2.5164207335167901E-2</v>
      </c>
      <c r="M39" s="37">
        <v>2.5164207335167901</v>
      </c>
    </row>
    <row r="40" spans="1:13" x14ac:dyDescent="0.3">
      <c r="A40" s="23">
        <v>57</v>
      </c>
      <c r="C40" s="36">
        <f t="shared" si="0"/>
        <v>0.14793788954657699</v>
      </c>
      <c r="D40" s="37">
        <v>14.7937889546577</v>
      </c>
      <c r="F40" s="36">
        <f t="shared" si="1"/>
        <v>0.21998621286537801</v>
      </c>
      <c r="G40" s="37">
        <v>21.998621286537801</v>
      </c>
      <c r="I40" s="36">
        <f t="shared" si="2"/>
        <v>3.7397944236872399E-2</v>
      </c>
      <c r="J40" s="37">
        <v>3.7397944236872398</v>
      </c>
      <c r="L40" s="36">
        <f t="shared" si="3"/>
        <v>2.5164207335167901E-2</v>
      </c>
      <c r="M40" s="37">
        <v>2.5164207335167901</v>
      </c>
    </row>
    <row r="41" spans="1:13" x14ac:dyDescent="0.3">
      <c r="A41" s="23">
        <v>58</v>
      </c>
      <c r="C41" s="36">
        <f t="shared" si="0"/>
        <v>0.14793788954657699</v>
      </c>
      <c r="D41" s="37">
        <v>14.7937889546577</v>
      </c>
      <c r="F41" s="36">
        <f t="shared" si="1"/>
        <v>0.21998621286537801</v>
      </c>
      <c r="G41" s="37">
        <v>21.998621286537801</v>
      </c>
      <c r="I41" s="36">
        <f t="shared" si="2"/>
        <v>3.7397944236872399E-2</v>
      </c>
      <c r="J41" s="37">
        <v>3.7397944236872398</v>
      </c>
      <c r="L41" s="36">
        <f t="shared" si="3"/>
        <v>2.5164207335167901E-2</v>
      </c>
      <c r="M41" s="37">
        <v>2.5164207335167901</v>
      </c>
    </row>
    <row r="42" spans="1:13" x14ac:dyDescent="0.3">
      <c r="A42" s="23">
        <v>59</v>
      </c>
      <c r="C42" s="36">
        <f t="shared" si="0"/>
        <v>0.14793788954657699</v>
      </c>
      <c r="D42" s="37">
        <v>14.7937889546577</v>
      </c>
      <c r="F42" s="36">
        <f t="shared" si="1"/>
        <v>0.21998621286537801</v>
      </c>
      <c r="G42" s="37">
        <v>21.998621286537801</v>
      </c>
      <c r="I42" s="36">
        <f t="shared" si="2"/>
        <v>3.7397944236872399E-2</v>
      </c>
      <c r="J42" s="37">
        <v>3.7397944236872398</v>
      </c>
      <c r="L42" s="36">
        <f t="shared" si="3"/>
        <v>2.5164207335167901E-2</v>
      </c>
      <c r="M42" s="37">
        <v>2.5164207335167901</v>
      </c>
    </row>
    <row r="43" spans="1:13" x14ac:dyDescent="0.3">
      <c r="A43" s="23">
        <v>60</v>
      </c>
      <c r="C43" s="36">
        <f t="shared" si="0"/>
        <v>0.161664963126954</v>
      </c>
      <c r="D43" s="37">
        <v>16.166496312695401</v>
      </c>
      <c r="F43" s="36">
        <f t="shared" si="1"/>
        <v>0.233149980598687</v>
      </c>
      <c r="G43" s="37">
        <v>23.314998059868699</v>
      </c>
      <c r="I43" s="36">
        <f t="shared" si="2"/>
        <v>4.8546759657034706E-2</v>
      </c>
      <c r="J43" s="37">
        <v>4.8546759657034704</v>
      </c>
      <c r="L43" s="36">
        <f t="shared" si="3"/>
        <v>3.5458680707813002E-2</v>
      </c>
      <c r="M43" s="37">
        <v>3.5458680707813</v>
      </c>
    </row>
    <row r="44" spans="1:13" x14ac:dyDescent="0.3">
      <c r="A44" s="23">
        <v>61</v>
      </c>
      <c r="C44" s="36">
        <f t="shared" si="0"/>
        <v>0.161664963126954</v>
      </c>
      <c r="D44" s="37">
        <v>16.166496312695401</v>
      </c>
      <c r="F44" s="36">
        <f t="shared" si="1"/>
        <v>0.233149980598687</v>
      </c>
      <c r="G44" s="37">
        <v>23.314998059868699</v>
      </c>
      <c r="I44" s="36">
        <f t="shared" si="2"/>
        <v>4.8546759657034706E-2</v>
      </c>
      <c r="J44" s="37">
        <v>4.8546759657034704</v>
      </c>
      <c r="L44" s="36">
        <f t="shared" si="3"/>
        <v>3.5458680707813002E-2</v>
      </c>
      <c r="M44" s="37">
        <v>3.5458680707813</v>
      </c>
    </row>
    <row r="45" spans="1:13" x14ac:dyDescent="0.3">
      <c r="A45" s="23">
        <v>62</v>
      </c>
      <c r="C45" s="36">
        <f t="shared" si="0"/>
        <v>0.161664963126954</v>
      </c>
      <c r="D45" s="37">
        <v>16.166496312695401</v>
      </c>
      <c r="F45" s="36">
        <f t="shared" si="1"/>
        <v>0.233149980598687</v>
      </c>
      <c r="G45" s="37">
        <v>23.314998059868699</v>
      </c>
      <c r="I45" s="36">
        <f t="shared" si="2"/>
        <v>4.8546759657034706E-2</v>
      </c>
      <c r="J45" s="37">
        <v>4.8546759657034704</v>
      </c>
      <c r="L45" s="36">
        <f t="shared" si="3"/>
        <v>3.5458680707813002E-2</v>
      </c>
      <c r="M45" s="37">
        <v>3.5458680707813</v>
      </c>
    </row>
    <row r="46" spans="1:13" x14ac:dyDescent="0.3">
      <c r="A46" s="23">
        <v>63</v>
      </c>
      <c r="C46" s="36">
        <f t="shared" si="0"/>
        <v>0.161664963126954</v>
      </c>
      <c r="D46" s="37">
        <v>16.166496312695401</v>
      </c>
      <c r="F46" s="36">
        <f t="shared" si="1"/>
        <v>0.233149980598687</v>
      </c>
      <c r="G46" s="37">
        <v>23.314998059868699</v>
      </c>
      <c r="I46" s="36">
        <f t="shared" si="2"/>
        <v>4.8546759657034706E-2</v>
      </c>
      <c r="J46" s="37">
        <v>4.8546759657034704</v>
      </c>
      <c r="L46" s="36">
        <f t="shared" si="3"/>
        <v>3.5458680707813002E-2</v>
      </c>
      <c r="M46" s="37">
        <v>3.5458680707813</v>
      </c>
    </row>
    <row r="47" spans="1:13" x14ac:dyDescent="0.3">
      <c r="A47" s="23">
        <v>64</v>
      </c>
      <c r="C47" s="36">
        <f t="shared" si="0"/>
        <v>0.161664963126954</v>
      </c>
      <c r="D47" s="37">
        <v>16.166496312695401</v>
      </c>
      <c r="F47" s="36">
        <f t="shared" si="1"/>
        <v>0.233149980598687</v>
      </c>
      <c r="G47" s="37">
        <v>23.314998059868699</v>
      </c>
      <c r="I47" s="36">
        <f t="shared" si="2"/>
        <v>4.8546759657034706E-2</v>
      </c>
      <c r="J47" s="37">
        <v>4.8546759657034704</v>
      </c>
      <c r="L47" s="36">
        <f t="shared" si="3"/>
        <v>3.5458680707813002E-2</v>
      </c>
      <c r="M47" s="37">
        <v>3.5458680707813</v>
      </c>
    </row>
    <row r="48" spans="1:13" x14ac:dyDescent="0.3">
      <c r="A48" s="23">
        <v>65</v>
      </c>
      <c r="C48" s="36">
        <f t="shared" si="0"/>
        <v>0.161664963126954</v>
      </c>
      <c r="D48" s="37">
        <v>16.166496312695401</v>
      </c>
      <c r="F48" s="36">
        <f t="shared" si="1"/>
        <v>0.233149980598687</v>
      </c>
      <c r="G48" s="37">
        <v>23.314998059868699</v>
      </c>
      <c r="I48" s="36">
        <f t="shared" si="2"/>
        <v>4.8546759657034706E-2</v>
      </c>
      <c r="J48" s="37">
        <v>4.8546759657034704</v>
      </c>
      <c r="L48" s="36">
        <f t="shared" si="3"/>
        <v>3.5458680707813002E-2</v>
      </c>
      <c r="M48" s="37">
        <v>3.5458680707813</v>
      </c>
    </row>
    <row r="49" spans="1:13" x14ac:dyDescent="0.3">
      <c r="A49" s="23">
        <v>66</v>
      </c>
      <c r="C49" s="36">
        <f t="shared" si="0"/>
        <v>0.161664963126954</v>
      </c>
      <c r="D49" s="37">
        <v>16.166496312695401</v>
      </c>
      <c r="F49" s="36">
        <f t="shared" si="1"/>
        <v>0.233149980598687</v>
      </c>
      <c r="G49" s="37">
        <v>23.314998059868699</v>
      </c>
      <c r="I49" s="36">
        <f t="shared" si="2"/>
        <v>4.8546759657034706E-2</v>
      </c>
      <c r="J49" s="37">
        <v>4.8546759657034704</v>
      </c>
      <c r="L49" s="36">
        <f t="shared" si="3"/>
        <v>3.5458680707813002E-2</v>
      </c>
      <c r="M49" s="37">
        <v>3.5458680707813</v>
      </c>
    </row>
    <row r="50" spans="1:13" x14ac:dyDescent="0.3">
      <c r="A50" s="23">
        <v>67</v>
      </c>
      <c r="C50" s="36">
        <f t="shared" si="0"/>
        <v>0.161664963126954</v>
      </c>
      <c r="D50" s="37">
        <v>16.166496312695401</v>
      </c>
      <c r="F50" s="36">
        <f t="shared" si="1"/>
        <v>0.233149980598687</v>
      </c>
      <c r="G50" s="37">
        <v>23.314998059868699</v>
      </c>
      <c r="I50" s="36">
        <f t="shared" si="2"/>
        <v>4.8546759657034706E-2</v>
      </c>
      <c r="J50" s="37">
        <v>4.8546759657034704</v>
      </c>
      <c r="L50" s="36">
        <f t="shared" si="3"/>
        <v>3.5458680707813002E-2</v>
      </c>
      <c r="M50" s="37">
        <v>3.5458680707813</v>
      </c>
    </row>
    <row r="51" spans="1:13" x14ac:dyDescent="0.3">
      <c r="A51" s="23">
        <v>68</v>
      </c>
      <c r="C51" s="36">
        <f t="shared" si="0"/>
        <v>0.161664963126954</v>
      </c>
      <c r="D51" s="37">
        <v>16.166496312695401</v>
      </c>
      <c r="F51" s="36">
        <f t="shared" si="1"/>
        <v>0.233149980598687</v>
      </c>
      <c r="G51" s="37">
        <v>23.314998059868699</v>
      </c>
      <c r="I51" s="36">
        <f t="shared" si="2"/>
        <v>4.8546759657034706E-2</v>
      </c>
      <c r="J51" s="37">
        <v>4.8546759657034704</v>
      </c>
      <c r="L51" s="36">
        <f t="shared" si="3"/>
        <v>3.5458680707813002E-2</v>
      </c>
      <c r="M51" s="37">
        <v>3.5458680707813</v>
      </c>
    </row>
    <row r="52" spans="1:13" x14ac:dyDescent="0.3">
      <c r="A52" s="23">
        <v>69</v>
      </c>
      <c r="C52" s="36">
        <f t="shared" si="0"/>
        <v>0.161664963126954</v>
      </c>
      <c r="D52" s="37">
        <v>16.166496312695401</v>
      </c>
      <c r="F52" s="36">
        <f t="shared" si="1"/>
        <v>0.233149980598687</v>
      </c>
      <c r="G52" s="37">
        <v>23.314998059868699</v>
      </c>
      <c r="I52" s="36">
        <f t="shared" si="2"/>
        <v>4.8546759657034706E-2</v>
      </c>
      <c r="J52" s="37">
        <v>4.8546759657034704</v>
      </c>
      <c r="L52" s="36">
        <f t="shared" si="3"/>
        <v>3.5458680707813002E-2</v>
      </c>
      <c r="M52" s="37">
        <v>3.5458680707813</v>
      </c>
    </row>
    <row r="53" spans="1:13" x14ac:dyDescent="0.3">
      <c r="A53" s="23">
        <v>70</v>
      </c>
      <c r="C53" s="36">
        <f t="shared" si="0"/>
        <v>0.12677051661760499</v>
      </c>
      <c r="D53" s="37">
        <v>12.677051661760499</v>
      </c>
      <c r="F53" s="36">
        <f t="shared" si="1"/>
        <v>0.18524689120762899</v>
      </c>
      <c r="G53" s="37">
        <v>18.524689120762901</v>
      </c>
      <c r="I53" s="36">
        <f t="shared" si="2"/>
        <v>4.5332265246251904E-2</v>
      </c>
      <c r="J53" s="37">
        <v>4.5332265246251904</v>
      </c>
      <c r="L53" s="36">
        <f t="shared" si="3"/>
        <v>3.2912321666997403E-2</v>
      </c>
      <c r="M53" s="37">
        <v>3.2912321666997402</v>
      </c>
    </row>
    <row r="54" spans="1:13" x14ac:dyDescent="0.3">
      <c r="A54" s="23">
        <v>71</v>
      </c>
      <c r="C54" s="36">
        <f t="shared" si="0"/>
        <v>0.12677051661760499</v>
      </c>
      <c r="D54" s="37">
        <v>12.677051661760499</v>
      </c>
      <c r="F54" s="36">
        <f t="shared" si="1"/>
        <v>0.18524689120762899</v>
      </c>
      <c r="G54" s="37">
        <v>18.524689120762901</v>
      </c>
      <c r="I54" s="36">
        <f t="shared" si="2"/>
        <v>4.5332265246251904E-2</v>
      </c>
      <c r="J54" s="37">
        <v>4.5332265246251904</v>
      </c>
      <c r="L54" s="36">
        <f t="shared" si="3"/>
        <v>3.2912321666997403E-2</v>
      </c>
      <c r="M54" s="37">
        <v>3.2912321666997402</v>
      </c>
    </row>
    <row r="55" spans="1:13" x14ac:dyDescent="0.3">
      <c r="A55" s="23">
        <v>72</v>
      </c>
      <c r="C55" s="36">
        <f t="shared" si="0"/>
        <v>0.12677051661760499</v>
      </c>
      <c r="D55" s="37">
        <v>12.677051661760499</v>
      </c>
      <c r="F55" s="36">
        <f t="shared" si="1"/>
        <v>0.18524689120762899</v>
      </c>
      <c r="G55" s="37">
        <v>18.524689120762901</v>
      </c>
      <c r="I55" s="36">
        <f t="shared" si="2"/>
        <v>4.5332265246251904E-2</v>
      </c>
      <c r="J55" s="37">
        <v>4.5332265246251904</v>
      </c>
      <c r="L55" s="36">
        <f t="shared" si="3"/>
        <v>3.2912321666997403E-2</v>
      </c>
      <c r="M55" s="37">
        <v>3.2912321666997402</v>
      </c>
    </row>
    <row r="56" spans="1:13" x14ac:dyDescent="0.3">
      <c r="A56" s="23">
        <v>73</v>
      </c>
      <c r="C56" s="36">
        <f t="shared" si="0"/>
        <v>0.12677051661760499</v>
      </c>
      <c r="D56" s="37">
        <v>12.677051661760499</v>
      </c>
      <c r="F56" s="36">
        <f t="shared" si="1"/>
        <v>0.18524689120762899</v>
      </c>
      <c r="G56" s="37">
        <v>18.524689120762901</v>
      </c>
      <c r="I56" s="36">
        <f t="shared" si="2"/>
        <v>4.5332265246251904E-2</v>
      </c>
      <c r="J56" s="37">
        <v>4.5332265246251904</v>
      </c>
      <c r="L56" s="36">
        <f t="shared" si="3"/>
        <v>3.2912321666997403E-2</v>
      </c>
      <c r="M56" s="37">
        <v>3.2912321666997402</v>
      </c>
    </row>
    <row r="57" spans="1:13" x14ac:dyDescent="0.3">
      <c r="A57" s="23">
        <v>74</v>
      </c>
      <c r="C57" s="36">
        <f t="shared" si="0"/>
        <v>0.12677051661760499</v>
      </c>
      <c r="D57" s="37">
        <v>12.677051661760499</v>
      </c>
      <c r="F57" s="36">
        <f t="shared" si="1"/>
        <v>0.18524689120762899</v>
      </c>
      <c r="G57" s="37">
        <v>18.524689120762901</v>
      </c>
      <c r="I57" s="36">
        <f t="shared" si="2"/>
        <v>4.5332265246251904E-2</v>
      </c>
      <c r="J57" s="37">
        <v>4.5332265246251904</v>
      </c>
      <c r="L57" s="36">
        <f t="shared" si="3"/>
        <v>3.2912321666997403E-2</v>
      </c>
      <c r="M57" s="37">
        <v>3.2912321666997402</v>
      </c>
    </row>
    <row r="58" spans="1:13" x14ac:dyDescent="0.3">
      <c r="A58" s="23">
        <v>75</v>
      </c>
      <c r="C58" s="36">
        <f t="shared" si="0"/>
        <v>0.12677051661760499</v>
      </c>
      <c r="D58" s="37">
        <v>12.677051661760499</v>
      </c>
      <c r="F58" s="36">
        <f t="shared" si="1"/>
        <v>0.18524689120762899</v>
      </c>
      <c r="G58" s="37">
        <v>18.524689120762901</v>
      </c>
      <c r="I58" s="36">
        <f t="shared" si="2"/>
        <v>4.5332265246251904E-2</v>
      </c>
      <c r="J58" s="37">
        <v>4.5332265246251904</v>
      </c>
      <c r="L58" s="36">
        <f t="shared" si="3"/>
        <v>3.2912321666997403E-2</v>
      </c>
      <c r="M58" s="37">
        <v>3.2912321666997402</v>
      </c>
    </row>
    <row r="59" spans="1:13" x14ac:dyDescent="0.3">
      <c r="A59" s="23">
        <v>76</v>
      </c>
      <c r="C59" s="36">
        <f t="shared" si="0"/>
        <v>0.12677051661760499</v>
      </c>
      <c r="D59" s="37">
        <v>12.677051661760499</v>
      </c>
      <c r="F59" s="36">
        <f t="shared" si="1"/>
        <v>0.18524689120762899</v>
      </c>
      <c r="G59" s="37">
        <v>18.524689120762901</v>
      </c>
      <c r="I59" s="36">
        <f t="shared" si="2"/>
        <v>4.5332265246251904E-2</v>
      </c>
      <c r="J59" s="37">
        <v>4.5332265246251904</v>
      </c>
      <c r="L59" s="36">
        <f t="shared" si="3"/>
        <v>3.2912321666997403E-2</v>
      </c>
      <c r="M59" s="37">
        <v>3.2912321666997402</v>
      </c>
    </row>
    <row r="60" spans="1:13" x14ac:dyDescent="0.3">
      <c r="A60" s="23">
        <v>77</v>
      </c>
      <c r="C60" s="36">
        <f t="shared" si="0"/>
        <v>0.12677051661760499</v>
      </c>
      <c r="D60" s="37">
        <v>12.677051661760499</v>
      </c>
      <c r="F60" s="36">
        <f t="shared" si="1"/>
        <v>0.18524689120762899</v>
      </c>
      <c r="G60" s="37">
        <v>18.524689120762901</v>
      </c>
      <c r="I60" s="36">
        <f t="shared" si="2"/>
        <v>4.5332265246251904E-2</v>
      </c>
      <c r="J60" s="37">
        <v>4.5332265246251904</v>
      </c>
      <c r="L60" s="36">
        <f t="shared" si="3"/>
        <v>3.2912321666997403E-2</v>
      </c>
      <c r="M60" s="37">
        <v>3.2912321666997402</v>
      </c>
    </row>
    <row r="61" spans="1:13" x14ac:dyDescent="0.3">
      <c r="A61" s="23">
        <v>78</v>
      </c>
      <c r="C61" s="36">
        <f t="shared" si="0"/>
        <v>0.12677051661760499</v>
      </c>
      <c r="D61" s="37">
        <v>12.677051661760499</v>
      </c>
      <c r="F61" s="36">
        <f t="shared" si="1"/>
        <v>0.18524689120762899</v>
      </c>
      <c r="G61" s="37">
        <v>18.524689120762901</v>
      </c>
      <c r="I61" s="36">
        <f t="shared" si="2"/>
        <v>4.5332265246251904E-2</v>
      </c>
      <c r="J61" s="37">
        <v>4.5332265246251904</v>
      </c>
      <c r="L61" s="36">
        <f t="shared" si="3"/>
        <v>3.2912321666997403E-2</v>
      </c>
      <c r="M61" s="37">
        <v>3.2912321666997402</v>
      </c>
    </row>
    <row r="62" spans="1:13" x14ac:dyDescent="0.3">
      <c r="A62" s="23">
        <v>79</v>
      </c>
      <c r="C62" s="36">
        <f t="shared" si="0"/>
        <v>0.12677051661760499</v>
      </c>
      <c r="D62" s="37">
        <v>12.677051661760499</v>
      </c>
      <c r="F62" s="36">
        <f t="shared" si="1"/>
        <v>0.18524689120762899</v>
      </c>
      <c r="G62" s="37">
        <v>18.524689120762901</v>
      </c>
      <c r="I62" s="36">
        <f t="shared" si="2"/>
        <v>4.5332265246251904E-2</v>
      </c>
      <c r="J62" s="37">
        <v>4.5332265246251904</v>
      </c>
      <c r="L62" s="36">
        <f t="shared" si="3"/>
        <v>3.2912321666997403E-2</v>
      </c>
      <c r="M62" s="37">
        <v>3.2912321666997402</v>
      </c>
    </row>
    <row r="63" spans="1:13" x14ac:dyDescent="0.3">
      <c r="A63" s="23">
        <v>80</v>
      </c>
      <c r="C63" s="36">
        <f t="shared" si="0"/>
        <v>8.7529045833480007E-2</v>
      </c>
      <c r="D63" s="37">
        <v>8.7529045833480001</v>
      </c>
      <c r="F63" s="36">
        <f t="shared" si="1"/>
        <v>0.12638702527422901</v>
      </c>
      <c r="G63" s="37">
        <v>12.6387025274229</v>
      </c>
      <c r="I63" s="36">
        <f t="shared" si="2"/>
        <v>3.47132360433757E-2</v>
      </c>
      <c r="J63" s="37">
        <v>3.4713236043375701</v>
      </c>
      <c r="L63" s="36">
        <f t="shared" si="3"/>
        <v>2.3545036328570201E-2</v>
      </c>
      <c r="M63" s="37">
        <v>2.3545036328570199</v>
      </c>
    </row>
    <row r="64" spans="1:13" x14ac:dyDescent="0.3">
      <c r="A64" s="23">
        <v>81</v>
      </c>
      <c r="C64" s="36">
        <f t="shared" si="0"/>
        <v>8.7529045833480007E-2</v>
      </c>
      <c r="D64" s="37">
        <v>8.7529045833480001</v>
      </c>
      <c r="F64" s="36">
        <f t="shared" si="1"/>
        <v>0.12638702527422901</v>
      </c>
      <c r="G64" s="37">
        <v>12.6387025274229</v>
      </c>
      <c r="I64" s="36">
        <f t="shared" si="2"/>
        <v>3.47132360433757E-2</v>
      </c>
      <c r="J64" s="37">
        <v>3.4713236043375701</v>
      </c>
      <c r="L64" s="36">
        <f t="shared" si="3"/>
        <v>2.3545036328570201E-2</v>
      </c>
      <c r="M64" s="37">
        <v>2.3545036328570199</v>
      </c>
    </row>
    <row r="65" spans="1:13" x14ac:dyDescent="0.3">
      <c r="A65" s="23">
        <v>82</v>
      </c>
      <c r="C65" s="36">
        <f t="shared" si="0"/>
        <v>8.7529045833480007E-2</v>
      </c>
      <c r="D65" s="37">
        <v>8.7529045833480001</v>
      </c>
      <c r="F65" s="36">
        <f t="shared" si="1"/>
        <v>0.12638702527422901</v>
      </c>
      <c r="G65" s="37">
        <v>12.6387025274229</v>
      </c>
      <c r="I65" s="36">
        <f t="shared" si="2"/>
        <v>3.47132360433757E-2</v>
      </c>
      <c r="J65" s="37">
        <v>3.4713236043375701</v>
      </c>
      <c r="L65" s="36">
        <f t="shared" si="3"/>
        <v>2.3545036328570201E-2</v>
      </c>
      <c r="M65" s="37">
        <v>2.3545036328570199</v>
      </c>
    </row>
    <row r="66" spans="1:13" x14ac:dyDescent="0.3">
      <c r="A66" s="23">
        <v>83</v>
      </c>
      <c r="C66" s="36">
        <f t="shared" si="0"/>
        <v>8.7529045833480007E-2</v>
      </c>
      <c r="D66" s="37">
        <v>8.7529045833480001</v>
      </c>
      <c r="F66" s="36">
        <f t="shared" si="1"/>
        <v>0.12638702527422901</v>
      </c>
      <c r="G66" s="37">
        <v>12.6387025274229</v>
      </c>
      <c r="I66" s="36">
        <f t="shared" si="2"/>
        <v>3.47132360433757E-2</v>
      </c>
      <c r="J66" s="37">
        <v>3.4713236043375701</v>
      </c>
      <c r="L66" s="36">
        <f t="shared" si="3"/>
        <v>2.3545036328570201E-2</v>
      </c>
      <c r="M66" s="37">
        <v>2.3545036328570199</v>
      </c>
    </row>
    <row r="67" spans="1:13" x14ac:dyDescent="0.3">
      <c r="A67" s="23">
        <v>84</v>
      </c>
      <c r="C67" s="36">
        <f t="shared" si="0"/>
        <v>8.7529045833480007E-2</v>
      </c>
      <c r="D67" s="37">
        <v>8.7529045833480001</v>
      </c>
      <c r="F67" s="36">
        <f t="shared" si="1"/>
        <v>0.12638702527422901</v>
      </c>
      <c r="G67" s="37">
        <v>12.6387025274229</v>
      </c>
      <c r="I67" s="36">
        <f t="shared" si="2"/>
        <v>3.47132360433757E-2</v>
      </c>
      <c r="J67" s="37">
        <v>3.4713236043375701</v>
      </c>
      <c r="L67" s="36">
        <f t="shared" si="3"/>
        <v>2.3545036328570201E-2</v>
      </c>
      <c r="M67" s="37">
        <v>2.3545036328570199</v>
      </c>
    </row>
    <row r="68" spans="1:13" x14ac:dyDescent="0.3">
      <c r="A68" s="23">
        <v>85</v>
      </c>
      <c r="C68" s="36">
        <f t="shared" ref="C68:C72" si="4">D68/100</f>
        <v>8.7529045833480007E-2</v>
      </c>
      <c r="D68" s="37">
        <v>8.7529045833480001</v>
      </c>
      <c r="F68" s="36">
        <f t="shared" ref="F68:F72" si="5">G68/100</f>
        <v>0.12638702527422901</v>
      </c>
      <c r="G68" s="37">
        <v>12.6387025274229</v>
      </c>
      <c r="I68" s="36">
        <f t="shared" ref="I68:I72" si="6">J68/100</f>
        <v>3.47132360433757E-2</v>
      </c>
      <c r="J68" s="37">
        <v>3.4713236043375701</v>
      </c>
      <c r="L68" s="36">
        <f t="shared" ref="L68:L72" si="7">M68/100</f>
        <v>2.3545036328570201E-2</v>
      </c>
      <c r="M68" s="37">
        <v>2.3545036328570199</v>
      </c>
    </row>
    <row r="69" spans="1:13" x14ac:dyDescent="0.3">
      <c r="A69" s="23">
        <v>86</v>
      </c>
      <c r="C69" s="36">
        <f t="shared" si="4"/>
        <v>8.7529045833480007E-2</v>
      </c>
      <c r="D69" s="37">
        <v>8.7529045833480001</v>
      </c>
      <c r="F69" s="36">
        <f t="shared" si="5"/>
        <v>0.12638702527422901</v>
      </c>
      <c r="G69" s="37">
        <v>12.6387025274229</v>
      </c>
      <c r="I69" s="36">
        <f t="shared" si="6"/>
        <v>3.47132360433757E-2</v>
      </c>
      <c r="J69" s="37">
        <v>3.4713236043375701</v>
      </c>
      <c r="L69" s="36">
        <f t="shared" si="7"/>
        <v>2.3545036328570201E-2</v>
      </c>
      <c r="M69" s="37">
        <v>2.3545036328570199</v>
      </c>
    </row>
    <row r="70" spans="1:13" x14ac:dyDescent="0.3">
      <c r="A70" s="23">
        <v>87</v>
      </c>
      <c r="C70" s="36">
        <f t="shared" si="4"/>
        <v>8.7529045833480007E-2</v>
      </c>
      <c r="D70" s="37">
        <v>8.7529045833480001</v>
      </c>
      <c r="F70" s="36">
        <f t="shared" si="5"/>
        <v>0.12638702527422901</v>
      </c>
      <c r="G70" s="37">
        <v>12.6387025274229</v>
      </c>
      <c r="I70" s="36">
        <f t="shared" si="6"/>
        <v>3.47132360433757E-2</v>
      </c>
      <c r="J70" s="37">
        <v>3.4713236043375701</v>
      </c>
      <c r="L70" s="36">
        <f t="shared" si="7"/>
        <v>2.3545036328570201E-2</v>
      </c>
      <c r="M70" s="37">
        <v>2.3545036328570199</v>
      </c>
    </row>
    <row r="71" spans="1:13" x14ac:dyDescent="0.3">
      <c r="A71" s="23">
        <v>88</v>
      </c>
      <c r="C71" s="36">
        <f t="shared" si="4"/>
        <v>8.7529045833480007E-2</v>
      </c>
      <c r="D71" s="37">
        <v>8.7529045833480001</v>
      </c>
      <c r="F71" s="36">
        <f t="shared" si="5"/>
        <v>0.12638702527422901</v>
      </c>
      <c r="G71" s="37">
        <v>12.6387025274229</v>
      </c>
      <c r="I71" s="36">
        <f t="shared" si="6"/>
        <v>3.47132360433757E-2</v>
      </c>
      <c r="J71" s="37">
        <v>3.4713236043375701</v>
      </c>
      <c r="L71" s="36">
        <f t="shared" si="7"/>
        <v>2.3545036328570201E-2</v>
      </c>
      <c r="M71" s="37">
        <v>2.3545036328570199</v>
      </c>
    </row>
    <row r="72" spans="1:13" x14ac:dyDescent="0.3">
      <c r="A72" s="24">
        <v>89</v>
      </c>
      <c r="C72" s="38">
        <f t="shared" si="4"/>
        <v>8.7529045833480007E-2</v>
      </c>
      <c r="D72" s="39">
        <v>8.7529045833480001</v>
      </c>
      <c r="F72" s="38">
        <f t="shared" si="5"/>
        <v>0.12638702527422901</v>
      </c>
      <c r="G72" s="39">
        <v>12.6387025274229</v>
      </c>
      <c r="I72" s="38">
        <f t="shared" si="6"/>
        <v>3.47132360433757E-2</v>
      </c>
      <c r="J72" s="39">
        <v>3.4713236043375701</v>
      </c>
      <c r="L72" s="38">
        <f t="shared" si="7"/>
        <v>2.3545036328570201E-2</v>
      </c>
      <c r="M72" s="39">
        <v>2.3545036328570199</v>
      </c>
    </row>
    <row r="73" spans="1:13" x14ac:dyDescent="0.3">
      <c r="C73"/>
      <c r="F73"/>
      <c r="I73"/>
      <c r="L73"/>
    </row>
    <row r="74" spans="1:13" x14ac:dyDescent="0.3">
      <c r="C74"/>
      <c r="F74"/>
      <c r="I74"/>
      <c r="L74"/>
    </row>
    <row r="75" spans="1:13" x14ac:dyDescent="0.3">
      <c r="C75"/>
      <c r="F75"/>
      <c r="I75"/>
      <c r="L75"/>
    </row>
    <row r="76" spans="1:13" x14ac:dyDescent="0.3">
      <c r="C76"/>
      <c r="F76"/>
      <c r="I76"/>
      <c r="L76"/>
    </row>
    <row r="77" spans="1:13" x14ac:dyDescent="0.3">
      <c r="C77"/>
      <c r="F77"/>
      <c r="I77"/>
      <c r="L77"/>
    </row>
    <row r="78" spans="1:13" x14ac:dyDescent="0.3">
      <c r="C78"/>
      <c r="F78"/>
      <c r="I78"/>
      <c r="L78"/>
    </row>
    <row r="79" spans="1:13" x14ac:dyDescent="0.3">
      <c r="C79"/>
      <c r="F79"/>
      <c r="I79"/>
      <c r="L79"/>
    </row>
    <row r="80" spans="1:13" x14ac:dyDescent="0.3">
      <c r="C80"/>
      <c r="F80"/>
      <c r="I80"/>
      <c r="L80"/>
    </row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customFormat="1" x14ac:dyDescent="0.3"/>
    <row r="562" customFormat="1" x14ac:dyDescent="0.3"/>
    <row r="563" customFormat="1" x14ac:dyDescent="0.3"/>
    <row r="564" customFormat="1" x14ac:dyDescent="0.3"/>
    <row r="565" customFormat="1" x14ac:dyDescent="0.3"/>
    <row r="566" customFormat="1" x14ac:dyDescent="0.3"/>
    <row r="567" customFormat="1" x14ac:dyDescent="0.3"/>
    <row r="568" customFormat="1" x14ac:dyDescent="0.3"/>
    <row r="569" customFormat="1" x14ac:dyDescent="0.3"/>
    <row r="570" customFormat="1" x14ac:dyDescent="0.3"/>
    <row r="571" customFormat="1" x14ac:dyDescent="0.3"/>
    <row r="572" customFormat="1" x14ac:dyDescent="0.3"/>
    <row r="573" customFormat="1" x14ac:dyDescent="0.3"/>
    <row r="574" customFormat="1" x14ac:dyDescent="0.3"/>
    <row r="575" customFormat="1" x14ac:dyDescent="0.3"/>
    <row r="576" customFormat="1" x14ac:dyDescent="0.3"/>
    <row r="577" customFormat="1" x14ac:dyDescent="0.3"/>
    <row r="578" customFormat="1" x14ac:dyDescent="0.3"/>
    <row r="579" customFormat="1" x14ac:dyDescent="0.3"/>
    <row r="580" customFormat="1" x14ac:dyDescent="0.3"/>
    <row r="581" customFormat="1" x14ac:dyDescent="0.3"/>
    <row r="582" customFormat="1" x14ac:dyDescent="0.3"/>
    <row r="583" customFormat="1" x14ac:dyDescent="0.3"/>
    <row r="584" customFormat="1" x14ac:dyDescent="0.3"/>
    <row r="585" customFormat="1" x14ac:dyDescent="0.3"/>
    <row r="586" customFormat="1" x14ac:dyDescent="0.3"/>
    <row r="587" customFormat="1" x14ac:dyDescent="0.3"/>
    <row r="588" customFormat="1" x14ac:dyDescent="0.3"/>
    <row r="589" customFormat="1" x14ac:dyDescent="0.3"/>
    <row r="590" customFormat="1" x14ac:dyDescent="0.3"/>
    <row r="591" customFormat="1" x14ac:dyDescent="0.3"/>
    <row r="592" customFormat="1" x14ac:dyDescent="0.3"/>
    <row r="593" customFormat="1" x14ac:dyDescent="0.3"/>
    <row r="594" customFormat="1" x14ac:dyDescent="0.3"/>
    <row r="595" customFormat="1" x14ac:dyDescent="0.3"/>
    <row r="596" customFormat="1" x14ac:dyDescent="0.3"/>
    <row r="597" customFormat="1" x14ac:dyDescent="0.3"/>
    <row r="598" customFormat="1" x14ac:dyDescent="0.3"/>
    <row r="599" customFormat="1" x14ac:dyDescent="0.3"/>
    <row r="600" customFormat="1" x14ac:dyDescent="0.3"/>
    <row r="601" customFormat="1" x14ac:dyDescent="0.3"/>
    <row r="602" customFormat="1" x14ac:dyDescent="0.3"/>
    <row r="603" customFormat="1" x14ac:dyDescent="0.3"/>
    <row r="604" customFormat="1" x14ac:dyDescent="0.3"/>
    <row r="605" customFormat="1" x14ac:dyDescent="0.3"/>
    <row r="606" customFormat="1" x14ac:dyDescent="0.3"/>
    <row r="607" customFormat="1" x14ac:dyDescent="0.3"/>
    <row r="608" customFormat="1" x14ac:dyDescent="0.3"/>
    <row r="609" customFormat="1" x14ac:dyDescent="0.3"/>
    <row r="610" customFormat="1" x14ac:dyDescent="0.3"/>
    <row r="611" customFormat="1" x14ac:dyDescent="0.3"/>
    <row r="612" customFormat="1" x14ac:dyDescent="0.3"/>
    <row r="613" customFormat="1" x14ac:dyDescent="0.3"/>
    <row r="614" customFormat="1" x14ac:dyDescent="0.3"/>
    <row r="615" customFormat="1" x14ac:dyDescent="0.3"/>
    <row r="616" customFormat="1" x14ac:dyDescent="0.3"/>
    <row r="617" customFormat="1" x14ac:dyDescent="0.3"/>
    <row r="618" customFormat="1" x14ac:dyDescent="0.3"/>
    <row r="619" customFormat="1" x14ac:dyDescent="0.3"/>
    <row r="620" customFormat="1" x14ac:dyDescent="0.3"/>
    <row r="621" customFormat="1" x14ac:dyDescent="0.3"/>
    <row r="622" customFormat="1" x14ac:dyDescent="0.3"/>
    <row r="623" customFormat="1" x14ac:dyDescent="0.3"/>
    <row r="624" customFormat="1" x14ac:dyDescent="0.3"/>
    <row r="625" customFormat="1" x14ac:dyDescent="0.3"/>
    <row r="626" customFormat="1" x14ac:dyDescent="0.3"/>
    <row r="627" customFormat="1" x14ac:dyDescent="0.3"/>
    <row r="628" customFormat="1" x14ac:dyDescent="0.3"/>
    <row r="629" customFormat="1" x14ac:dyDescent="0.3"/>
    <row r="630" customFormat="1" x14ac:dyDescent="0.3"/>
    <row r="631" customFormat="1" x14ac:dyDescent="0.3"/>
    <row r="632" customFormat="1" x14ac:dyDescent="0.3"/>
    <row r="633" customFormat="1" x14ac:dyDescent="0.3"/>
    <row r="634" customFormat="1" x14ac:dyDescent="0.3"/>
    <row r="635" customFormat="1" x14ac:dyDescent="0.3"/>
    <row r="636" customFormat="1" x14ac:dyDescent="0.3"/>
    <row r="637" customFormat="1" x14ac:dyDescent="0.3"/>
    <row r="638" customFormat="1" x14ac:dyDescent="0.3"/>
    <row r="639" customFormat="1" x14ac:dyDescent="0.3"/>
    <row r="640" customFormat="1" x14ac:dyDescent="0.3"/>
    <row r="641" customFormat="1" x14ac:dyDescent="0.3"/>
    <row r="642" customFormat="1" x14ac:dyDescent="0.3"/>
    <row r="643" customFormat="1" x14ac:dyDescent="0.3"/>
    <row r="644" customFormat="1" x14ac:dyDescent="0.3"/>
    <row r="645" customFormat="1" x14ac:dyDescent="0.3"/>
    <row r="646" customFormat="1" x14ac:dyDescent="0.3"/>
    <row r="647" customFormat="1" x14ac:dyDescent="0.3"/>
    <row r="648" customFormat="1" x14ac:dyDescent="0.3"/>
    <row r="649" customFormat="1" x14ac:dyDescent="0.3"/>
    <row r="650" customFormat="1" x14ac:dyDescent="0.3"/>
    <row r="651" customFormat="1" x14ac:dyDescent="0.3"/>
    <row r="652" customFormat="1" x14ac:dyDescent="0.3"/>
    <row r="653" customFormat="1" x14ac:dyDescent="0.3"/>
    <row r="654" customFormat="1" x14ac:dyDescent="0.3"/>
    <row r="655" customFormat="1" x14ac:dyDescent="0.3"/>
    <row r="656" customFormat="1" x14ac:dyDescent="0.3"/>
    <row r="657" customFormat="1" x14ac:dyDescent="0.3"/>
    <row r="658" customFormat="1" x14ac:dyDescent="0.3"/>
    <row r="659" customFormat="1" x14ac:dyDescent="0.3"/>
    <row r="660" customFormat="1" x14ac:dyDescent="0.3"/>
    <row r="661" customFormat="1" x14ac:dyDescent="0.3"/>
    <row r="662" customFormat="1" x14ac:dyDescent="0.3"/>
    <row r="663" customFormat="1" x14ac:dyDescent="0.3"/>
    <row r="664" customFormat="1" x14ac:dyDescent="0.3"/>
    <row r="665" customFormat="1" x14ac:dyDescent="0.3"/>
    <row r="666" customFormat="1" x14ac:dyDescent="0.3"/>
    <row r="667" customFormat="1" x14ac:dyDescent="0.3"/>
    <row r="668" customFormat="1" x14ac:dyDescent="0.3"/>
    <row r="669" customFormat="1" x14ac:dyDescent="0.3"/>
    <row r="670" customFormat="1" x14ac:dyDescent="0.3"/>
    <row r="671" customFormat="1" x14ac:dyDescent="0.3"/>
    <row r="672" customFormat="1" x14ac:dyDescent="0.3"/>
    <row r="673" customFormat="1" x14ac:dyDescent="0.3"/>
    <row r="674" customFormat="1" x14ac:dyDescent="0.3"/>
    <row r="675" customFormat="1" x14ac:dyDescent="0.3"/>
    <row r="676" customFormat="1" x14ac:dyDescent="0.3"/>
    <row r="677" customFormat="1" x14ac:dyDescent="0.3"/>
    <row r="678" customFormat="1" x14ac:dyDescent="0.3"/>
    <row r="679" customFormat="1" x14ac:dyDescent="0.3"/>
    <row r="680" customFormat="1" x14ac:dyDescent="0.3"/>
    <row r="681" customFormat="1" x14ac:dyDescent="0.3"/>
    <row r="682" customFormat="1" x14ac:dyDescent="0.3"/>
    <row r="683" customFormat="1" x14ac:dyDescent="0.3"/>
    <row r="684" customFormat="1" x14ac:dyDescent="0.3"/>
    <row r="685" customFormat="1" x14ac:dyDescent="0.3"/>
    <row r="686" customFormat="1" x14ac:dyDescent="0.3"/>
    <row r="687" customFormat="1" x14ac:dyDescent="0.3"/>
    <row r="688" customFormat="1" x14ac:dyDescent="0.3"/>
    <row r="689" customFormat="1" x14ac:dyDescent="0.3"/>
    <row r="690" customFormat="1" x14ac:dyDescent="0.3"/>
    <row r="691" customFormat="1" x14ac:dyDescent="0.3"/>
    <row r="692" customFormat="1" x14ac:dyDescent="0.3"/>
    <row r="693" customFormat="1" x14ac:dyDescent="0.3"/>
    <row r="694" customFormat="1" x14ac:dyDescent="0.3"/>
    <row r="695" customFormat="1" x14ac:dyDescent="0.3"/>
    <row r="696" customFormat="1" x14ac:dyDescent="0.3"/>
    <row r="697" customFormat="1" x14ac:dyDescent="0.3"/>
    <row r="698" customFormat="1" x14ac:dyDescent="0.3"/>
    <row r="699" customFormat="1" x14ac:dyDescent="0.3"/>
    <row r="700" customFormat="1" x14ac:dyDescent="0.3"/>
    <row r="701" customFormat="1" x14ac:dyDescent="0.3"/>
    <row r="702" customFormat="1" x14ac:dyDescent="0.3"/>
    <row r="703" customFormat="1" x14ac:dyDescent="0.3"/>
    <row r="704" customFormat="1" x14ac:dyDescent="0.3"/>
    <row r="705" customFormat="1" x14ac:dyDescent="0.3"/>
    <row r="706" customFormat="1" x14ac:dyDescent="0.3"/>
    <row r="707" customFormat="1" x14ac:dyDescent="0.3"/>
    <row r="708" customFormat="1" x14ac:dyDescent="0.3"/>
    <row r="709" customFormat="1" x14ac:dyDescent="0.3"/>
    <row r="710" customFormat="1" x14ac:dyDescent="0.3"/>
    <row r="711" customFormat="1" x14ac:dyDescent="0.3"/>
    <row r="712" customFormat="1" x14ac:dyDescent="0.3"/>
    <row r="713" customFormat="1" x14ac:dyDescent="0.3"/>
    <row r="714" customFormat="1" x14ac:dyDescent="0.3"/>
    <row r="715" customFormat="1" x14ac:dyDescent="0.3"/>
    <row r="716" customFormat="1" x14ac:dyDescent="0.3"/>
    <row r="717" customFormat="1" x14ac:dyDescent="0.3"/>
    <row r="718" customFormat="1" x14ac:dyDescent="0.3"/>
    <row r="719" customFormat="1" x14ac:dyDescent="0.3"/>
    <row r="720" customFormat="1" x14ac:dyDescent="0.3"/>
    <row r="721" customFormat="1" x14ac:dyDescent="0.3"/>
    <row r="722" customFormat="1" x14ac:dyDescent="0.3"/>
    <row r="723" customFormat="1" x14ac:dyDescent="0.3"/>
    <row r="724" customFormat="1" x14ac:dyDescent="0.3"/>
    <row r="725" customFormat="1" x14ac:dyDescent="0.3"/>
    <row r="726" customFormat="1" x14ac:dyDescent="0.3"/>
    <row r="727" customFormat="1" x14ac:dyDescent="0.3"/>
    <row r="728" customFormat="1" x14ac:dyDescent="0.3"/>
    <row r="729" customFormat="1" x14ac:dyDescent="0.3"/>
    <row r="730" customFormat="1" x14ac:dyDescent="0.3"/>
    <row r="731" customFormat="1" x14ac:dyDescent="0.3"/>
    <row r="732" customFormat="1" x14ac:dyDescent="0.3"/>
    <row r="733" customFormat="1" x14ac:dyDescent="0.3"/>
    <row r="734" customFormat="1" x14ac:dyDescent="0.3"/>
    <row r="735" customFormat="1" x14ac:dyDescent="0.3"/>
    <row r="736" customFormat="1" x14ac:dyDescent="0.3"/>
    <row r="737" customFormat="1" x14ac:dyDescent="0.3"/>
    <row r="738" customFormat="1" x14ac:dyDescent="0.3"/>
    <row r="739" customFormat="1" x14ac:dyDescent="0.3"/>
    <row r="740" customFormat="1" x14ac:dyDescent="0.3"/>
    <row r="741" customFormat="1" x14ac:dyDescent="0.3"/>
    <row r="742" customFormat="1" x14ac:dyDescent="0.3"/>
    <row r="743" customFormat="1" x14ac:dyDescent="0.3"/>
    <row r="744" customFormat="1" x14ac:dyDescent="0.3"/>
    <row r="745" customFormat="1" x14ac:dyDescent="0.3"/>
    <row r="746" customFormat="1" x14ac:dyDescent="0.3"/>
    <row r="747" customFormat="1" x14ac:dyDescent="0.3"/>
    <row r="748" customFormat="1" x14ac:dyDescent="0.3"/>
    <row r="749" customFormat="1" x14ac:dyDescent="0.3"/>
    <row r="750" customFormat="1" x14ac:dyDescent="0.3"/>
    <row r="751" customFormat="1" x14ac:dyDescent="0.3"/>
    <row r="752" customFormat="1" x14ac:dyDescent="0.3"/>
    <row r="753" customFormat="1" x14ac:dyDescent="0.3"/>
    <row r="754" customFormat="1" x14ac:dyDescent="0.3"/>
    <row r="755" customFormat="1" x14ac:dyDescent="0.3"/>
    <row r="756" customFormat="1" x14ac:dyDescent="0.3"/>
    <row r="757" customFormat="1" x14ac:dyDescent="0.3"/>
    <row r="758" customFormat="1" x14ac:dyDescent="0.3"/>
    <row r="759" customFormat="1" x14ac:dyDescent="0.3"/>
    <row r="760" customFormat="1" x14ac:dyDescent="0.3"/>
    <row r="761" customFormat="1" x14ac:dyDescent="0.3"/>
    <row r="762" customFormat="1" x14ac:dyDescent="0.3"/>
    <row r="763" customFormat="1" x14ac:dyDescent="0.3"/>
    <row r="764" customFormat="1" x14ac:dyDescent="0.3"/>
    <row r="765" customFormat="1" x14ac:dyDescent="0.3"/>
    <row r="766" customFormat="1" x14ac:dyDescent="0.3"/>
    <row r="767" customFormat="1" x14ac:dyDescent="0.3"/>
    <row r="768" customFormat="1" x14ac:dyDescent="0.3"/>
    <row r="769" customFormat="1" x14ac:dyDescent="0.3"/>
    <row r="770" customFormat="1" x14ac:dyDescent="0.3"/>
    <row r="771" customFormat="1" x14ac:dyDescent="0.3"/>
    <row r="772" customFormat="1" x14ac:dyDescent="0.3"/>
    <row r="773" customFormat="1" x14ac:dyDescent="0.3"/>
    <row r="774" customFormat="1" x14ac:dyDescent="0.3"/>
    <row r="775" customFormat="1" x14ac:dyDescent="0.3"/>
    <row r="776" customFormat="1" x14ac:dyDescent="0.3"/>
    <row r="777" customFormat="1" x14ac:dyDescent="0.3"/>
    <row r="778" customFormat="1" x14ac:dyDescent="0.3"/>
    <row r="779" customFormat="1" x14ac:dyDescent="0.3"/>
    <row r="780" customFormat="1" x14ac:dyDescent="0.3"/>
    <row r="781" customFormat="1" x14ac:dyDescent="0.3"/>
    <row r="782" customFormat="1" x14ac:dyDescent="0.3"/>
    <row r="783" customFormat="1" x14ac:dyDescent="0.3"/>
    <row r="784" customFormat="1" x14ac:dyDescent="0.3"/>
    <row r="785" customFormat="1" x14ac:dyDescent="0.3"/>
    <row r="786" customFormat="1" x14ac:dyDescent="0.3"/>
    <row r="787" customFormat="1" x14ac:dyDescent="0.3"/>
    <row r="788" customFormat="1" x14ac:dyDescent="0.3"/>
    <row r="789" customFormat="1" x14ac:dyDescent="0.3"/>
    <row r="790" customFormat="1" x14ac:dyDescent="0.3"/>
    <row r="791" customFormat="1" x14ac:dyDescent="0.3"/>
    <row r="792" customFormat="1" x14ac:dyDescent="0.3"/>
    <row r="793" customFormat="1" x14ac:dyDescent="0.3"/>
    <row r="794" customFormat="1" x14ac:dyDescent="0.3"/>
    <row r="795" customFormat="1" x14ac:dyDescent="0.3"/>
    <row r="796" customFormat="1" x14ac:dyDescent="0.3"/>
    <row r="797" customFormat="1" x14ac:dyDescent="0.3"/>
    <row r="798" customFormat="1" x14ac:dyDescent="0.3"/>
    <row r="799" customFormat="1" x14ac:dyDescent="0.3"/>
    <row r="800" customFormat="1" x14ac:dyDescent="0.3"/>
    <row r="801" customFormat="1" x14ac:dyDescent="0.3"/>
  </sheetData>
  <mergeCells count="4">
    <mergeCell ref="F1:G1"/>
    <mergeCell ref="I1:J1"/>
    <mergeCell ref="C1:D1"/>
    <mergeCell ref="L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13C9C-E5A7-47EC-B49F-207E4884E8C3}">
  <dimension ref="B3:M29"/>
  <sheetViews>
    <sheetView workbookViewId="0">
      <selection activeCell="J5" sqref="J5:J9"/>
    </sheetView>
  </sheetViews>
  <sheetFormatPr defaultRowHeight="14.4" x14ac:dyDescent="0.3"/>
  <cols>
    <col min="2" max="2" width="9.109375" bestFit="1" customWidth="1"/>
    <col min="3" max="3" width="12.77734375" customWidth="1"/>
    <col min="4" max="4" width="12.109375" customWidth="1"/>
    <col min="5" max="5" width="10.6640625" customWidth="1"/>
    <col min="7" max="7" width="9.77734375" customWidth="1"/>
    <col min="8" max="8" width="11.88671875" customWidth="1"/>
    <col min="9" max="9" width="10.5546875" customWidth="1"/>
    <col min="20" max="21" width="9.109375" bestFit="1" customWidth="1"/>
  </cols>
  <sheetData>
    <row r="3" spans="2:13" x14ac:dyDescent="0.3">
      <c r="B3" s="116" t="s">
        <v>60</v>
      </c>
      <c r="C3" s="117"/>
      <c r="D3" s="110" t="s">
        <v>59</v>
      </c>
      <c r="E3" s="111"/>
      <c r="F3" s="111"/>
      <c r="G3" s="111"/>
      <c r="H3" s="112"/>
    </row>
    <row r="4" spans="2:13" x14ac:dyDescent="0.3">
      <c r="B4" s="118"/>
      <c r="C4" s="119"/>
      <c r="D4" s="19" t="s">
        <v>53</v>
      </c>
      <c r="E4" s="20" t="s">
        <v>54</v>
      </c>
      <c r="F4" s="20" t="s">
        <v>55</v>
      </c>
      <c r="G4" s="20" t="s">
        <v>56</v>
      </c>
      <c r="H4" s="21" t="s">
        <v>57</v>
      </c>
    </row>
    <row r="5" spans="2:13" x14ac:dyDescent="0.3">
      <c r="B5" s="113" t="s">
        <v>58</v>
      </c>
      <c r="C5" s="22" t="s">
        <v>53</v>
      </c>
      <c r="D5" s="59">
        <v>0.53600000000000003</v>
      </c>
      <c r="E5" s="60">
        <v>0.42499999999999999</v>
      </c>
      <c r="F5" s="60">
        <v>3.7999999999999999E-2</v>
      </c>
      <c r="G5" s="60">
        <v>1E-3</v>
      </c>
      <c r="H5" s="61">
        <v>0</v>
      </c>
      <c r="I5" s="18"/>
      <c r="J5" s="18"/>
      <c r="K5" s="18"/>
    </row>
    <row r="6" spans="2:13" x14ac:dyDescent="0.3">
      <c r="B6" s="114"/>
      <c r="C6" s="23" t="s">
        <v>54</v>
      </c>
      <c r="D6" s="62">
        <v>6.7000000000000004E-2</v>
      </c>
      <c r="E6" s="18">
        <v>0.53</v>
      </c>
      <c r="F6" s="18">
        <v>0.38</v>
      </c>
      <c r="G6" s="18">
        <v>2.1999999999999999E-2</v>
      </c>
      <c r="H6" s="63">
        <v>1E-3</v>
      </c>
      <c r="I6" s="18"/>
      <c r="J6" s="18"/>
    </row>
    <row r="7" spans="2:13" x14ac:dyDescent="0.3">
      <c r="B7" s="114"/>
      <c r="C7" s="23" t="s">
        <v>55</v>
      </c>
      <c r="D7" s="62">
        <v>4.0000000000000001E-3</v>
      </c>
      <c r="E7" s="18">
        <v>0.08</v>
      </c>
      <c r="F7" s="18">
        <v>0.64100000000000001</v>
      </c>
      <c r="G7" s="18">
        <v>0.26400000000000001</v>
      </c>
      <c r="H7" s="63">
        <v>1.0999999999999999E-2</v>
      </c>
      <c r="I7" s="18"/>
      <c r="J7" s="18"/>
      <c r="K7" s="18"/>
    </row>
    <row r="8" spans="2:13" x14ac:dyDescent="0.3">
      <c r="B8" s="114"/>
      <c r="C8" s="23" t="s">
        <v>56</v>
      </c>
      <c r="D8" s="62">
        <v>0</v>
      </c>
      <c r="E8" s="18">
        <v>7.0000000000000001E-3</v>
      </c>
      <c r="F8" s="18">
        <v>0.17199999999999999</v>
      </c>
      <c r="G8" s="18">
        <v>0.7</v>
      </c>
      <c r="H8" s="63">
        <v>0.121</v>
      </c>
      <c r="I8" s="18"/>
      <c r="J8" s="18"/>
      <c r="K8" s="18"/>
      <c r="L8" s="18"/>
    </row>
    <row r="9" spans="2:13" x14ac:dyDescent="0.3">
      <c r="B9" s="115"/>
      <c r="C9" s="24" t="s">
        <v>57</v>
      </c>
      <c r="D9" s="64">
        <v>0</v>
      </c>
      <c r="E9" s="65">
        <v>1E-3</v>
      </c>
      <c r="F9" s="65">
        <v>1.3000000000000001E-2</v>
      </c>
      <c r="G9" s="65">
        <v>0.31</v>
      </c>
      <c r="H9" s="66">
        <v>0.67599999999999993</v>
      </c>
      <c r="I9" s="18"/>
      <c r="J9" s="18"/>
      <c r="K9" s="18"/>
      <c r="L9" s="18"/>
      <c r="M9" s="18"/>
    </row>
    <row r="16" spans="2:13" x14ac:dyDescent="0.3">
      <c r="E16" s="18"/>
    </row>
    <row r="29" ht="14.4" customHeight="1" x14ac:dyDescent="0.3"/>
  </sheetData>
  <mergeCells count="3">
    <mergeCell ref="D3:H3"/>
    <mergeCell ref="B5:B9"/>
    <mergeCell ref="B3:C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46D4C-4D04-46B0-8FF2-22CEB5720999}">
  <dimension ref="A3:B94"/>
  <sheetViews>
    <sheetView workbookViewId="0">
      <selection activeCell="B73" sqref="B73"/>
    </sheetView>
  </sheetViews>
  <sheetFormatPr defaultRowHeight="14.4" x14ac:dyDescent="0.3"/>
  <cols>
    <col min="2" max="2" width="13" customWidth="1"/>
  </cols>
  <sheetData>
    <row r="3" spans="1:2" ht="15.6" x14ac:dyDescent="0.35">
      <c r="A3" s="2" t="s">
        <v>0</v>
      </c>
      <c r="B3" s="2" t="s">
        <v>33</v>
      </c>
    </row>
    <row r="4" spans="1:2" x14ac:dyDescent="0.3">
      <c r="A4">
        <v>20</v>
      </c>
      <c r="B4" s="5">
        <v>1.3157281882564059E-3</v>
      </c>
    </row>
    <row r="5" spans="1:2" x14ac:dyDescent="0.3">
      <c r="A5">
        <v>21</v>
      </c>
      <c r="B5" s="5">
        <v>1.359409613324174E-3</v>
      </c>
    </row>
    <row r="6" spans="1:2" x14ac:dyDescent="0.3">
      <c r="A6">
        <v>22</v>
      </c>
      <c r="B6" s="5">
        <v>1.3943547533783885E-3</v>
      </c>
    </row>
    <row r="7" spans="1:2" x14ac:dyDescent="0.3">
      <c r="A7">
        <v>23</v>
      </c>
      <c r="B7" s="5">
        <v>1.4205636084190494E-3</v>
      </c>
    </row>
    <row r="8" spans="1:2" x14ac:dyDescent="0.3">
      <c r="A8">
        <v>24</v>
      </c>
      <c r="B8" s="5">
        <v>1.4292998934326033E-3</v>
      </c>
    </row>
    <row r="9" spans="1:2" x14ac:dyDescent="0.3">
      <c r="A9">
        <v>25</v>
      </c>
      <c r="B9" s="5">
        <v>1.5358684969614686E-3</v>
      </c>
    </row>
    <row r="10" spans="1:2" x14ac:dyDescent="0.3">
      <c r="A10">
        <v>26</v>
      </c>
      <c r="B10" s="5">
        <v>1.5274255063072628E-3</v>
      </c>
    </row>
    <row r="11" spans="1:2" x14ac:dyDescent="0.3">
      <c r="A11">
        <v>27</v>
      </c>
      <c r="B11" s="5">
        <v>1.5274255063072628E-3</v>
      </c>
    </row>
    <row r="12" spans="1:2" x14ac:dyDescent="0.3">
      <c r="A12">
        <v>28</v>
      </c>
      <c r="B12" s="5">
        <v>1.5274255063072628E-3</v>
      </c>
    </row>
    <row r="13" spans="1:2" x14ac:dyDescent="0.3">
      <c r="A13">
        <v>29</v>
      </c>
      <c r="B13" s="5">
        <v>1.5358684969614686E-3</v>
      </c>
    </row>
    <row r="14" spans="1:2" x14ac:dyDescent="0.3">
      <c r="A14">
        <v>30</v>
      </c>
      <c r="B14" s="5">
        <v>2.0564141254288916E-3</v>
      </c>
    </row>
    <row r="15" spans="1:2" x14ac:dyDescent="0.3">
      <c r="A15">
        <v>31</v>
      </c>
      <c r="B15" s="5">
        <v>2.0800289316752767E-3</v>
      </c>
    </row>
    <row r="16" spans="1:2" x14ac:dyDescent="0.3">
      <c r="A16">
        <v>32</v>
      </c>
      <c r="B16" s="5">
        <v>2.1193869420859188E-3</v>
      </c>
    </row>
    <row r="17" spans="1:2" x14ac:dyDescent="0.3">
      <c r="A17">
        <v>33</v>
      </c>
      <c r="B17" s="5">
        <v>2.158744952496561E-3</v>
      </c>
    </row>
    <row r="18" spans="1:2" x14ac:dyDescent="0.3">
      <c r="A18">
        <v>34</v>
      </c>
      <c r="B18" s="5">
        <v>2.1981029629072027E-3</v>
      </c>
    </row>
    <row r="19" spans="1:2" x14ac:dyDescent="0.3">
      <c r="A19">
        <v>35</v>
      </c>
      <c r="B19" s="5">
        <v>3.1124694585833233E-3</v>
      </c>
    </row>
    <row r="20" spans="1:2" x14ac:dyDescent="0.3">
      <c r="A20">
        <v>36</v>
      </c>
      <c r="B20" s="5">
        <v>3.1700053832005195E-3</v>
      </c>
    </row>
    <row r="21" spans="1:2" x14ac:dyDescent="0.3">
      <c r="A21">
        <v>37</v>
      </c>
      <c r="B21" s="5">
        <v>3.2275413078177166E-3</v>
      </c>
    </row>
    <row r="22" spans="1:2" x14ac:dyDescent="0.3">
      <c r="A22">
        <v>38</v>
      </c>
      <c r="B22" s="5">
        <v>3.3066532041663619E-3</v>
      </c>
    </row>
    <row r="23" spans="1:2" x14ac:dyDescent="0.3">
      <c r="A23">
        <v>39</v>
      </c>
      <c r="B23" s="5">
        <v>3.3929570910921571E-3</v>
      </c>
    </row>
    <row r="24" spans="1:2" x14ac:dyDescent="0.3">
      <c r="A24">
        <v>40</v>
      </c>
      <c r="B24" s="5">
        <v>5.2078460493492906E-3</v>
      </c>
    </row>
    <row r="25" spans="1:2" x14ac:dyDescent="0.3">
      <c r="A25">
        <v>41</v>
      </c>
      <c r="B25" s="5">
        <v>5.3044979878644439E-3</v>
      </c>
    </row>
    <row r="26" spans="1:2" x14ac:dyDescent="0.3">
      <c r="A26">
        <v>42</v>
      </c>
      <c r="B26" s="5">
        <v>5.4204803140826289E-3</v>
      </c>
    </row>
    <row r="27" spans="1:2" x14ac:dyDescent="0.3">
      <c r="A27">
        <v>43</v>
      </c>
      <c r="B27" s="5">
        <v>5.5364626403008122E-3</v>
      </c>
    </row>
    <row r="28" spans="1:2" x14ac:dyDescent="0.3">
      <c r="A28">
        <v>44</v>
      </c>
      <c r="B28" s="5">
        <v>5.6653318916543502E-3</v>
      </c>
    </row>
    <row r="29" spans="1:2" x14ac:dyDescent="0.3">
      <c r="A29">
        <v>45</v>
      </c>
      <c r="B29" s="5">
        <v>8.401361939964434E-3</v>
      </c>
    </row>
    <row r="30" spans="1:2" x14ac:dyDescent="0.3">
      <c r="A30">
        <v>46</v>
      </c>
      <c r="B30" s="5">
        <v>8.5395021504706976E-3</v>
      </c>
    </row>
    <row r="31" spans="1:2" x14ac:dyDescent="0.3">
      <c r="A31">
        <v>47</v>
      </c>
      <c r="B31" s="5">
        <v>8.6956606493038633E-3</v>
      </c>
    </row>
    <row r="32" spans="1:2" x14ac:dyDescent="0.3">
      <c r="A32">
        <v>48</v>
      </c>
      <c r="B32" s="5">
        <v>8.8638313403549655E-3</v>
      </c>
    </row>
    <row r="33" spans="1:2" x14ac:dyDescent="0.3">
      <c r="A33">
        <v>49</v>
      </c>
      <c r="B33" s="5">
        <v>9.0560264158419407E-3</v>
      </c>
    </row>
    <row r="34" spans="1:2" x14ac:dyDescent="0.3">
      <c r="A34">
        <v>50</v>
      </c>
      <c r="B34" s="5">
        <v>1.3423667769535696E-2</v>
      </c>
    </row>
    <row r="35" spans="1:2" x14ac:dyDescent="0.3">
      <c r="A35">
        <v>51</v>
      </c>
      <c r="B35" s="5">
        <v>1.3646303396765185E-2</v>
      </c>
    </row>
    <row r="36" spans="1:2" x14ac:dyDescent="0.3">
      <c r="A36">
        <v>52</v>
      </c>
      <c r="B36" s="5">
        <v>1.3874647629821071E-2</v>
      </c>
    </row>
    <row r="37" spans="1:2" x14ac:dyDescent="0.3">
      <c r="A37">
        <v>53</v>
      </c>
      <c r="B37" s="5">
        <v>1.4131534892008944E-2</v>
      </c>
    </row>
    <row r="38" spans="1:2" x14ac:dyDescent="0.3">
      <c r="A38">
        <v>54</v>
      </c>
      <c r="B38" s="5">
        <v>1.4394130760023213E-2</v>
      </c>
    </row>
    <row r="39" spans="1:2" x14ac:dyDescent="0.3">
      <c r="A39">
        <v>55</v>
      </c>
      <c r="B39" s="5">
        <v>2.0000469907190177E-2</v>
      </c>
    </row>
    <row r="40" spans="1:2" x14ac:dyDescent="0.3">
      <c r="A40">
        <v>56</v>
      </c>
      <c r="B40" s="5">
        <v>2.0308375802846178E-2</v>
      </c>
    </row>
    <row r="41" spans="1:2" x14ac:dyDescent="0.3">
      <c r="A41">
        <v>57</v>
      </c>
      <c r="B41" s="5">
        <v>2.0643773296328605E-2</v>
      </c>
    </row>
    <row r="42" spans="1:2" x14ac:dyDescent="0.3">
      <c r="A42">
        <v>58</v>
      </c>
      <c r="B42" s="5">
        <v>2.1012160707202743E-2</v>
      </c>
    </row>
    <row r="43" spans="1:2" x14ac:dyDescent="0.3">
      <c r="A43">
        <v>59</v>
      </c>
      <c r="B43" s="5">
        <v>2.1402541396338029E-2</v>
      </c>
    </row>
    <row r="44" spans="1:2" x14ac:dyDescent="0.3">
      <c r="A44">
        <v>60</v>
      </c>
      <c r="B44" s="5">
        <v>2.8453776997525767E-2</v>
      </c>
    </row>
    <row r="45" spans="1:2" x14ac:dyDescent="0.3">
      <c r="A45">
        <v>61</v>
      </c>
      <c r="B45" s="5">
        <v>2.8880395755394001E-2</v>
      </c>
    </row>
    <row r="46" spans="1:2" x14ac:dyDescent="0.3">
      <c r="A46">
        <v>62</v>
      </c>
      <c r="B46" s="5">
        <v>2.9328892398281119E-2</v>
      </c>
    </row>
    <row r="47" spans="1:2" x14ac:dyDescent="0.3">
      <c r="A47">
        <v>63</v>
      </c>
      <c r="B47" s="5">
        <v>2.9793797454932398E-2</v>
      </c>
    </row>
    <row r="48" spans="1:2" x14ac:dyDescent="0.3">
      <c r="A48">
        <v>64</v>
      </c>
      <c r="B48" s="5">
        <v>3.0286049867857281E-2</v>
      </c>
    </row>
    <row r="49" spans="1:2" x14ac:dyDescent="0.3">
      <c r="A49">
        <v>65</v>
      </c>
      <c r="B49" s="5">
        <v>3.9044146205746519E-2</v>
      </c>
    </row>
    <row r="50" spans="1:2" x14ac:dyDescent="0.3">
      <c r="A50">
        <v>66</v>
      </c>
      <c r="B50" s="5">
        <v>3.9590987379689239E-2</v>
      </c>
    </row>
    <row r="51" spans="1:2" x14ac:dyDescent="0.3">
      <c r="A51">
        <v>67</v>
      </c>
      <c r="B51" s="5">
        <v>4.018754138762675E-2</v>
      </c>
    </row>
    <row r="52" spans="1:2" x14ac:dyDescent="0.3">
      <c r="A52">
        <v>68</v>
      </c>
      <c r="B52" s="5">
        <v>4.0844855526002345E-2</v>
      </c>
    </row>
    <row r="53" spans="1:2" x14ac:dyDescent="0.3">
      <c r="A53">
        <v>69</v>
      </c>
      <c r="B53" s="5">
        <v>4.1573977091259297E-2</v>
      </c>
    </row>
    <row r="54" spans="1:2" x14ac:dyDescent="0.3">
      <c r="A54">
        <v>70</v>
      </c>
      <c r="B54" s="5">
        <v>5.3193977003175949E-2</v>
      </c>
    </row>
    <row r="55" spans="1:2" x14ac:dyDescent="0.3">
      <c r="A55">
        <v>71</v>
      </c>
      <c r="B55" s="5">
        <v>5.425257472385267E-2</v>
      </c>
    </row>
    <row r="56" spans="1:2" x14ac:dyDescent="0.3">
      <c r="A56">
        <v>72</v>
      </c>
      <c r="B56" s="5">
        <v>5.5448978064972509E-2</v>
      </c>
    </row>
    <row r="57" spans="1:2" x14ac:dyDescent="0.3">
      <c r="A57">
        <v>73</v>
      </c>
      <c r="B57" s="5">
        <v>5.6808242593888766E-2</v>
      </c>
    </row>
    <row r="58" spans="1:2" x14ac:dyDescent="0.3">
      <c r="A58">
        <v>74</v>
      </c>
      <c r="B58" s="5">
        <v>5.8342896094278091E-2</v>
      </c>
    </row>
    <row r="59" spans="1:2" x14ac:dyDescent="0.3">
      <c r="A59">
        <v>75</v>
      </c>
      <c r="B59" s="5">
        <v>6.9786894494693053E-2</v>
      </c>
    </row>
    <row r="60" spans="1:2" x14ac:dyDescent="0.3">
      <c r="A60">
        <v>76</v>
      </c>
      <c r="B60" s="5">
        <v>7.1734964856411731E-2</v>
      </c>
    </row>
    <row r="61" spans="1:2" x14ac:dyDescent="0.3">
      <c r="A61">
        <v>77</v>
      </c>
      <c r="B61" s="5">
        <v>7.3914799216148408E-2</v>
      </c>
    </row>
    <row r="62" spans="1:2" x14ac:dyDescent="0.3">
      <c r="A62">
        <v>78</v>
      </c>
      <c r="B62" s="5">
        <v>7.6326397573903082E-2</v>
      </c>
    </row>
    <row r="63" spans="1:2" x14ac:dyDescent="0.3">
      <c r="A63">
        <v>79</v>
      </c>
      <c r="B63" s="5">
        <v>7.897602382151403E-2</v>
      </c>
    </row>
    <row r="64" spans="1:2" x14ac:dyDescent="0.3">
      <c r="A64">
        <v>80</v>
      </c>
      <c r="B64" s="5">
        <v>9.1562441412909798E-2</v>
      </c>
    </row>
    <row r="65" spans="1:2" x14ac:dyDescent="0.3">
      <c r="A65">
        <v>81</v>
      </c>
      <c r="B65" s="5">
        <v>9.4888567979059729E-2</v>
      </c>
    </row>
    <row r="66" spans="1:2" x14ac:dyDescent="0.3">
      <c r="A66">
        <v>82</v>
      </c>
      <c r="B66" s="5">
        <v>9.859052805550908E-2</v>
      </c>
    </row>
    <row r="67" spans="1:2" x14ac:dyDescent="0.3">
      <c r="A67">
        <v>83</v>
      </c>
      <c r="B67" s="5">
        <v>0.10271216888512612</v>
      </c>
    </row>
    <row r="68" spans="1:2" x14ac:dyDescent="0.3">
      <c r="A68">
        <v>84</v>
      </c>
      <c r="B68" s="5">
        <v>0.1072910738189408</v>
      </c>
    </row>
    <row r="69" spans="1:2" x14ac:dyDescent="0.3">
      <c r="A69">
        <v>85</v>
      </c>
      <c r="B69" s="5">
        <v>0.12375940685021553</v>
      </c>
    </row>
    <row r="70" spans="1:2" x14ac:dyDescent="0.3">
      <c r="A70">
        <v>86</v>
      </c>
      <c r="B70" s="5">
        <v>0.13158927164812026</v>
      </c>
    </row>
    <row r="71" spans="1:2" x14ac:dyDescent="0.3">
      <c r="A71">
        <v>87</v>
      </c>
      <c r="B71" s="5">
        <v>0.14429870818807919</v>
      </c>
    </row>
    <row r="72" spans="1:2" x14ac:dyDescent="0.3">
      <c r="A72">
        <v>88</v>
      </c>
      <c r="B72" s="5">
        <v>0.16181254976803244</v>
      </c>
    </row>
    <row r="73" spans="1:2" x14ac:dyDescent="0.3">
      <c r="A73">
        <v>89</v>
      </c>
      <c r="B73" s="5">
        <v>0.18404936579408188</v>
      </c>
    </row>
    <row r="74" spans="1:2" x14ac:dyDescent="0.3">
      <c r="A74">
        <v>90</v>
      </c>
    </row>
    <row r="75" spans="1:2" x14ac:dyDescent="0.3">
      <c r="A75">
        <v>91</v>
      </c>
    </row>
    <row r="76" spans="1:2" x14ac:dyDescent="0.3">
      <c r="A76">
        <v>92</v>
      </c>
    </row>
    <row r="77" spans="1:2" x14ac:dyDescent="0.3">
      <c r="A77">
        <v>93</v>
      </c>
    </row>
    <row r="78" spans="1:2" x14ac:dyDescent="0.3">
      <c r="A78">
        <v>94</v>
      </c>
    </row>
    <row r="79" spans="1:2" x14ac:dyDescent="0.3">
      <c r="A79">
        <v>95</v>
      </c>
    </row>
    <row r="80" spans="1:2" x14ac:dyDescent="0.3">
      <c r="A80">
        <v>96</v>
      </c>
    </row>
    <row r="81" spans="1:1" x14ac:dyDescent="0.3">
      <c r="A81">
        <v>97</v>
      </c>
    </row>
    <row r="82" spans="1:1" x14ac:dyDescent="0.3">
      <c r="A82">
        <v>98</v>
      </c>
    </row>
    <row r="83" spans="1:1" x14ac:dyDescent="0.3">
      <c r="A83">
        <v>99</v>
      </c>
    </row>
    <row r="84" spans="1:1" x14ac:dyDescent="0.3">
      <c r="A84">
        <v>100</v>
      </c>
    </row>
    <row r="85" spans="1:1" x14ac:dyDescent="0.3">
      <c r="A85">
        <v>101</v>
      </c>
    </row>
    <row r="86" spans="1:1" x14ac:dyDescent="0.3">
      <c r="A86">
        <v>102</v>
      </c>
    </row>
    <row r="87" spans="1:1" x14ac:dyDescent="0.3">
      <c r="A87">
        <v>103</v>
      </c>
    </row>
    <row r="88" spans="1:1" x14ac:dyDescent="0.3">
      <c r="A88">
        <v>104</v>
      </c>
    </row>
    <row r="89" spans="1:1" x14ac:dyDescent="0.3">
      <c r="A89">
        <v>105</v>
      </c>
    </row>
    <row r="90" spans="1:1" x14ac:dyDescent="0.3">
      <c r="A90">
        <v>106</v>
      </c>
    </row>
    <row r="91" spans="1:1" x14ac:dyDescent="0.3">
      <c r="A91">
        <v>107</v>
      </c>
    </row>
    <row r="92" spans="1:1" x14ac:dyDescent="0.3">
      <c r="A92">
        <v>108</v>
      </c>
    </row>
    <row r="93" spans="1:1" x14ac:dyDescent="0.3">
      <c r="A93">
        <v>109</v>
      </c>
    </row>
    <row r="94" spans="1:1" x14ac:dyDescent="0.3">
      <c r="A94">
        <v>110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D0E6A-1CE4-49C0-AE17-DC6B3135ACF5}">
  <dimension ref="C3:M25"/>
  <sheetViews>
    <sheetView workbookViewId="0">
      <selection activeCell="N33" sqref="N33"/>
    </sheetView>
  </sheetViews>
  <sheetFormatPr defaultRowHeight="14.4" x14ac:dyDescent="0.3"/>
  <cols>
    <col min="11" max="11" width="10.6640625" customWidth="1"/>
    <col min="12" max="12" width="12.21875" customWidth="1"/>
    <col min="13" max="13" width="13.33203125" customWidth="1"/>
    <col min="14" max="14" width="12.6640625" bestFit="1" customWidth="1"/>
    <col min="17" max="17" width="12" bestFit="1" customWidth="1"/>
  </cols>
  <sheetData>
    <row r="3" spans="3:13" x14ac:dyDescent="0.3">
      <c r="C3" s="85"/>
      <c r="D3" s="120" t="s">
        <v>78</v>
      </c>
      <c r="E3" s="120"/>
      <c r="F3" s="120"/>
      <c r="G3" s="120"/>
      <c r="H3" s="120"/>
      <c r="K3" s="104" t="s">
        <v>79</v>
      </c>
      <c r="L3" s="104"/>
      <c r="M3" s="104"/>
    </row>
    <row r="4" spans="3:13" x14ac:dyDescent="0.3">
      <c r="C4" s="86" t="s">
        <v>73</v>
      </c>
      <c r="D4" s="42">
        <v>1</v>
      </c>
      <c r="E4" s="42">
        <v>2</v>
      </c>
      <c r="F4" s="42">
        <v>3</v>
      </c>
      <c r="G4" s="42">
        <v>4</v>
      </c>
      <c r="H4" s="42">
        <v>5</v>
      </c>
      <c r="K4" t="s">
        <v>73</v>
      </c>
      <c r="L4" t="s">
        <v>69</v>
      </c>
      <c r="M4" t="s">
        <v>80</v>
      </c>
    </row>
    <row r="5" spans="3:13" x14ac:dyDescent="0.3">
      <c r="C5" s="22">
        <v>0</v>
      </c>
      <c r="D5" s="22">
        <v>-328.88330690297897</v>
      </c>
      <c r="E5" s="22">
        <v>-51.903729183464797</v>
      </c>
      <c r="F5" s="22">
        <v>203.59321147669499</v>
      </c>
      <c r="G5" s="22">
        <v>421.98912803072398</v>
      </c>
      <c r="H5" s="22">
        <v>678.27484373403104</v>
      </c>
      <c r="K5">
        <v>0</v>
      </c>
      <c r="L5" t="e">
        <f>SUMPRODUCT(D5:H5,#REF!)</f>
        <v>#REF!</v>
      </c>
      <c r="M5">
        <v>0</v>
      </c>
    </row>
    <row r="6" spans="3:13" x14ac:dyDescent="0.3">
      <c r="C6" s="23">
        <v>1</v>
      </c>
      <c r="D6" s="23">
        <v>691.13747843354895</v>
      </c>
      <c r="E6" s="23">
        <v>948.672504345726</v>
      </c>
      <c r="F6" s="23">
        <v>1183.7148937402101</v>
      </c>
      <c r="G6" s="23">
        <v>1388.53865769655</v>
      </c>
      <c r="H6" s="23">
        <v>1631.51135742619</v>
      </c>
      <c r="K6">
        <v>1</v>
      </c>
      <c r="L6" t="e">
        <f>SUMPRODUCT(D6:H6,#REF!)</f>
        <v>#REF!</v>
      </c>
      <c r="M6">
        <v>1076.4354776845601</v>
      </c>
    </row>
    <row r="7" spans="3:13" x14ac:dyDescent="0.3">
      <c r="C7" s="23">
        <v>2</v>
      </c>
      <c r="D7" s="23">
        <v>1797.09794700666</v>
      </c>
      <c r="E7" s="23">
        <v>2028.03647561055</v>
      </c>
      <c r="F7" s="23">
        <v>2235.6029416142101</v>
      </c>
      <c r="G7" s="23">
        <v>2421.5135831197499</v>
      </c>
      <c r="H7" s="23">
        <v>2646.80170908317</v>
      </c>
      <c r="K7">
        <v>2</v>
      </c>
      <c r="L7" t="e">
        <f>SUMPRODUCT(D7:H7,#REF!)</f>
        <v>#REF!</v>
      </c>
      <c r="M7">
        <v>2227.61231591248</v>
      </c>
    </row>
    <row r="8" spans="3:13" x14ac:dyDescent="0.3">
      <c r="C8" s="23">
        <v>3</v>
      </c>
      <c r="D8" s="23">
        <v>2990.4258686543799</v>
      </c>
      <c r="E8" s="23">
        <v>3185.8528879946598</v>
      </c>
      <c r="F8" s="23">
        <v>3356.6384001498</v>
      </c>
      <c r="G8" s="23">
        <v>3515.8208268551198</v>
      </c>
      <c r="H8" s="23">
        <v>3717.6450622607199</v>
      </c>
      <c r="K8">
        <v>3</v>
      </c>
      <c r="L8" t="e">
        <f>SUMPRODUCT(D8:H8,#REF!)</f>
        <v>#REF!</v>
      </c>
      <c r="M8">
        <v>3449.7233224187198</v>
      </c>
    </row>
    <row r="9" spans="3:13" x14ac:dyDescent="0.3">
      <c r="C9" s="23">
        <v>4</v>
      </c>
      <c r="D9" s="23">
        <v>4282.1465572934603</v>
      </c>
      <c r="E9" s="23">
        <v>4431.1398568865297</v>
      </c>
      <c r="F9" s="23">
        <v>4553.4368902836204</v>
      </c>
      <c r="G9" s="23">
        <v>4673.8701934411201</v>
      </c>
      <c r="H9" s="23">
        <v>4845.03100188807</v>
      </c>
      <c r="K9">
        <v>4</v>
      </c>
      <c r="L9" t="e">
        <f>SUMPRODUCT(D9:H9,#REF!)</f>
        <v>#REF!</v>
      </c>
      <c r="M9">
        <v>4747.13937755999</v>
      </c>
    </row>
    <row r="10" spans="3:13" x14ac:dyDescent="0.3">
      <c r="C10" s="23">
        <v>5</v>
      </c>
      <c r="D10" s="23">
        <v>5677.2961911418397</v>
      </c>
      <c r="E10" s="23">
        <v>5765.2190961921697</v>
      </c>
      <c r="F10" s="23">
        <v>5826.76134714213</v>
      </c>
      <c r="G10" s="23">
        <v>5888.4511153148096</v>
      </c>
      <c r="H10" s="23">
        <v>6021.4307653563001</v>
      </c>
      <c r="K10">
        <v>5</v>
      </c>
      <c r="L10" t="e">
        <f>SUMPRODUCT(D10:H10,#REF!)</f>
        <v>#REF!</v>
      </c>
      <c r="M10">
        <v>6116.1304658357203</v>
      </c>
    </row>
    <row r="11" spans="3:13" x14ac:dyDescent="0.3">
      <c r="C11" s="23">
        <v>6</v>
      </c>
      <c r="D11" s="23">
        <v>6602.9752332979797</v>
      </c>
      <c r="E11" s="23">
        <v>6661.9500676616699</v>
      </c>
      <c r="F11" s="23">
        <v>6695.4976418256601</v>
      </c>
      <c r="G11" s="23">
        <v>6738.1236077906697</v>
      </c>
      <c r="H11" s="23">
        <v>6853.4796586268503</v>
      </c>
      <c r="K11">
        <v>6</v>
      </c>
      <c r="L11" t="e">
        <f>SUMPRODUCT(D11:H11,#REF!)</f>
        <v>#REF!</v>
      </c>
      <c r="M11">
        <v>7053.7531804145201</v>
      </c>
    </row>
    <row r="12" spans="3:13" x14ac:dyDescent="0.3">
      <c r="C12" s="23">
        <v>7</v>
      </c>
      <c r="D12" s="23">
        <v>7583.2700089601403</v>
      </c>
      <c r="E12" s="23">
        <v>7603.2338725941599</v>
      </c>
      <c r="F12" s="23">
        <v>7599.0597537843996</v>
      </c>
      <c r="G12" s="23">
        <v>7615.0593618366602</v>
      </c>
      <c r="H12" s="23">
        <v>7706.7637792374098</v>
      </c>
      <c r="K12">
        <v>7</v>
      </c>
      <c r="L12" t="e">
        <f>SUMPRODUCT(D12:H12,#REF!)</f>
        <v>#REF!</v>
      </c>
      <c r="M12">
        <v>8026.3766714563099</v>
      </c>
    </row>
    <row r="13" spans="3:13" x14ac:dyDescent="0.3">
      <c r="C13" s="23">
        <v>8</v>
      </c>
      <c r="D13" s="23">
        <v>8612.1555838017593</v>
      </c>
      <c r="E13" s="23">
        <v>8580.7924832731296</v>
      </c>
      <c r="F13" s="23">
        <v>8526.0755378176891</v>
      </c>
      <c r="G13" s="23">
        <v>8504.4111597869705</v>
      </c>
      <c r="H13" s="23">
        <v>8564.5098042627505</v>
      </c>
      <c r="K13">
        <v>8</v>
      </c>
      <c r="L13" t="e">
        <f>SUMPRODUCT(D13:H13,#REF!)</f>
        <v>#REF!</v>
      </c>
      <c r="M13">
        <v>9020.7061479661807</v>
      </c>
    </row>
    <row r="14" spans="3:13" x14ac:dyDescent="0.3">
      <c r="C14" s="23">
        <v>9</v>
      </c>
      <c r="D14" s="23">
        <v>9700.3407061358303</v>
      </c>
      <c r="E14" s="23">
        <v>9602.7941875822798</v>
      </c>
      <c r="F14" s="23">
        <v>9481.4848088779308</v>
      </c>
      <c r="G14" s="23">
        <v>9405.0391991627293</v>
      </c>
      <c r="H14" s="23">
        <v>9423.6484019134405</v>
      </c>
      <c r="J14" s="25"/>
      <c r="K14">
        <v>9</v>
      </c>
      <c r="L14" t="e">
        <f>SUMPRODUCT(D14:H14,#REF!)</f>
        <v>#REF!</v>
      </c>
      <c r="M14">
        <v>10038.171482837601</v>
      </c>
    </row>
    <row r="15" spans="3:13" x14ac:dyDescent="0.3">
      <c r="C15" s="23">
        <v>10</v>
      </c>
      <c r="D15" s="23">
        <v>10861.5788603446</v>
      </c>
      <c r="E15" s="23">
        <v>10677.9655277317</v>
      </c>
      <c r="F15" s="23">
        <v>10473.715751022401</v>
      </c>
      <c r="G15" s="23">
        <v>10313.659131652999</v>
      </c>
      <c r="H15" s="23">
        <v>10280.7022181262</v>
      </c>
      <c r="K15">
        <v>10</v>
      </c>
      <c r="L15" t="e">
        <f>SUMPRODUCT(D15:H15,#REF!)</f>
        <v>#REF!</v>
      </c>
      <c r="M15">
        <v>11080.2943893022</v>
      </c>
    </row>
    <row r="16" spans="3:13" x14ac:dyDescent="0.3">
      <c r="C16" s="23">
        <v>11</v>
      </c>
      <c r="D16" s="23">
        <v>11126.8796390771</v>
      </c>
      <c r="E16" s="23">
        <v>10908.400021912499</v>
      </c>
      <c r="F16" s="23">
        <v>10672.7251743124</v>
      </c>
      <c r="G16" s="23">
        <v>10489.8731332849</v>
      </c>
      <c r="H16" s="23">
        <v>10437.5161768821</v>
      </c>
      <c r="K16">
        <v>11</v>
      </c>
      <c r="L16" t="e">
        <f>SUMPRODUCT(D16:H16,#REF!)</f>
        <v>#REF!</v>
      </c>
      <c r="M16">
        <v>11285.4740305412</v>
      </c>
    </row>
    <row r="17" spans="3:13" x14ac:dyDescent="0.3">
      <c r="C17" s="23">
        <v>12</v>
      </c>
      <c r="D17" s="23">
        <v>11374.372044136</v>
      </c>
      <c r="E17" s="23">
        <v>11110.8925073423</v>
      </c>
      <c r="F17" s="23">
        <v>10832.857323300001</v>
      </c>
      <c r="G17" s="23">
        <v>10617.840608416</v>
      </c>
      <c r="H17" s="23">
        <v>10539.038620268</v>
      </c>
      <c r="K17">
        <v>12</v>
      </c>
      <c r="L17" t="e">
        <f>SUMPRODUCT(D17:H17,#REF!)</f>
        <v>#REF!</v>
      </c>
      <c r="M17">
        <v>11447.338290564399</v>
      </c>
    </row>
    <row r="18" spans="3:13" x14ac:dyDescent="0.3">
      <c r="C18" s="23">
        <v>13</v>
      </c>
      <c r="D18" s="23">
        <v>11608.722388665599</v>
      </c>
      <c r="E18" s="23">
        <v>11288.9884553556</v>
      </c>
      <c r="F18" s="23">
        <v>10954.4775035289</v>
      </c>
      <c r="G18" s="23">
        <v>10692.9731704324</v>
      </c>
      <c r="H18" s="23">
        <v>10578.6050523949</v>
      </c>
      <c r="K18">
        <v>13</v>
      </c>
      <c r="L18" t="e">
        <f>SUMPRODUCT(D18:H18,#REF!)</f>
        <v>#REF!</v>
      </c>
      <c r="M18">
        <v>11563.1585371851</v>
      </c>
    </row>
    <row r="19" spans="3:13" x14ac:dyDescent="0.3">
      <c r="C19" s="23">
        <v>14</v>
      </c>
      <c r="D19" s="23">
        <v>11813.5377170094</v>
      </c>
      <c r="E19" s="23">
        <v>11426.024868935199</v>
      </c>
      <c r="F19" s="23">
        <v>11018.936125476401</v>
      </c>
      <c r="G19" s="23">
        <v>10687.7418940471</v>
      </c>
      <c r="H19" s="23">
        <v>10527.471385373499</v>
      </c>
      <c r="K19">
        <v>14</v>
      </c>
      <c r="L19" t="e">
        <f>SUMPRODUCT(D19:H19,#REF!)</f>
        <v>#REF!</v>
      </c>
      <c r="M19">
        <v>11608.9112454395</v>
      </c>
    </row>
    <row r="20" spans="3:13" x14ac:dyDescent="0.3">
      <c r="C20" s="23">
        <v>15</v>
      </c>
      <c r="D20" s="23">
        <v>11987.4472140499</v>
      </c>
      <c r="E20" s="23">
        <v>11516.549741855</v>
      </c>
      <c r="F20" s="23">
        <v>11026.1790339617</v>
      </c>
      <c r="G20" s="23">
        <v>10583.278144517</v>
      </c>
      <c r="H20" s="23">
        <v>10369.877274877301</v>
      </c>
      <c r="K20">
        <v>15</v>
      </c>
      <c r="L20" t="e">
        <f>SUMPRODUCT(D20:H20,#REF!)</f>
        <v>#REF!</v>
      </c>
      <c r="M20">
        <v>11573.109316309999</v>
      </c>
    </row>
    <row r="21" spans="3:13" x14ac:dyDescent="0.3">
      <c r="C21" s="23">
        <v>16</v>
      </c>
      <c r="D21" s="23">
        <v>10183.018131474701</v>
      </c>
      <c r="E21" s="23">
        <v>9761.6969189765096</v>
      </c>
      <c r="F21" s="23">
        <v>9320.7986882034893</v>
      </c>
      <c r="G21" s="23">
        <v>8909.7949341794301</v>
      </c>
      <c r="H21" s="23">
        <v>8724.8834989320603</v>
      </c>
      <c r="K21">
        <v>16</v>
      </c>
      <c r="L21" t="e">
        <f>SUMPRODUCT(D21:H21,#REF!)</f>
        <v>#REF!</v>
      </c>
      <c r="M21">
        <v>9742.6735534561394</v>
      </c>
    </row>
    <row r="22" spans="3:13" x14ac:dyDescent="0.3">
      <c r="C22" s="23">
        <v>17</v>
      </c>
      <c r="D22" s="23">
        <v>8126.2546001707697</v>
      </c>
      <c r="E22" s="23">
        <v>7772.7278832600896</v>
      </c>
      <c r="F22" s="23">
        <v>7400.8461134155996</v>
      </c>
      <c r="G22" s="23">
        <v>7036.4646950611004</v>
      </c>
      <c r="H22" s="23">
        <v>6889.2217489670202</v>
      </c>
      <c r="K22">
        <v>17</v>
      </c>
      <c r="L22" t="e">
        <f>SUMPRODUCT(D22:H22,#REF!)</f>
        <v>#REF!</v>
      </c>
      <c r="M22">
        <v>7698.2406638218999</v>
      </c>
    </row>
    <row r="23" spans="3:13" x14ac:dyDescent="0.3">
      <c r="C23" s="23">
        <v>18</v>
      </c>
      <c r="D23" s="23">
        <v>5769.2138527185798</v>
      </c>
      <c r="E23" s="23">
        <v>5505.1265942606296</v>
      </c>
      <c r="F23" s="23">
        <v>5228.4307878284199</v>
      </c>
      <c r="G23" s="23">
        <v>4933.8904299440601</v>
      </c>
      <c r="H23" s="23">
        <v>4834.4490429330199</v>
      </c>
      <c r="K23">
        <v>18</v>
      </c>
      <c r="L23" t="e">
        <f>SUMPRODUCT(D23:H23,#REF!)</f>
        <v>#REF!</v>
      </c>
      <c r="M23">
        <v>5406.4986978811303</v>
      </c>
    </row>
    <row r="24" spans="3:13" x14ac:dyDescent="0.3">
      <c r="C24" s="23">
        <v>19</v>
      </c>
      <c r="D24" s="23">
        <v>3078.45052062167</v>
      </c>
      <c r="E24" s="23">
        <v>2928.3627237405199</v>
      </c>
      <c r="F24" s="23">
        <v>2778.2749268593798</v>
      </c>
      <c r="G24" s="23">
        <v>2593.06740901172</v>
      </c>
      <c r="H24" s="23">
        <v>2548.3387750301199</v>
      </c>
      <c r="K24">
        <v>19</v>
      </c>
      <c r="L24" t="e">
        <f>SUMPRODUCT(D24:H24,#REF!)</f>
        <v>#REF!</v>
      </c>
      <c r="M24">
        <v>2850.6367273923001</v>
      </c>
    </row>
    <row r="25" spans="3:13" x14ac:dyDescent="0.3">
      <c r="C25" s="24">
        <v>20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K25">
        <v>20</v>
      </c>
      <c r="L25" t="e">
        <f>SUMPRODUCT(D25:H25,#REF!)</f>
        <v>#REF!</v>
      </c>
      <c r="M25">
        <v>0</v>
      </c>
    </row>
  </sheetData>
  <mergeCells count="2">
    <mergeCell ref="D3:H3"/>
    <mergeCell ref="K3:M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6B7A5-6B6B-4451-86F5-D0DD97C9D96A}">
  <dimension ref="B3:AL55"/>
  <sheetViews>
    <sheetView topLeftCell="K1" zoomScaleNormal="100" workbookViewId="0">
      <selection activeCell="W37" sqref="W37"/>
    </sheetView>
  </sheetViews>
  <sheetFormatPr defaultRowHeight="14.4" x14ac:dyDescent="0.3"/>
  <cols>
    <col min="2" max="2" width="8.88671875" customWidth="1"/>
    <col min="3" max="5" width="17.77734375" customWidth="1"/>
    <col min="6" max="6" width="8.88671875" customWidth="1"/>
    <col min="9" max="9" width="17.77734375" customWidth="1"/>
    <col min="10" max="10" width="17.6640625" customWidth="1"/>
    <col min="11" max="11" width="17.77734375" customWidth="1"/>
    <col min="16" max="16" width="4.44140625" customWidth="1"/>
    <col min="18" max="18" width="9.109375" customWidth="1"/>
    <col min="19" max="19" width="10.6640625" bestFit="1" customWidth="1"/>
    <col min="20" max="23" width="9.44140625" bestFit="1" customWidth="1"/>
    <col min="24" max="24" width="11.109375" customWidth="1"/>
    <col min="28" max="28" width="9.44140625" customWidth="1"/>
    <col min="29" max="33" width="11.109375" customWidth="1"/>
    <col min="37" max="38" width="12.21875" customWidth="1"/>
  </cols>
  <sheetData>
    <row r="3" spans="2:38" x14ac:dyDescent="0.3">
      <c r="B3" s="124" t="s">
        <v>67</v>
      </c>
      <c r="C3" s="125"/>
      <c r="D3" s="125"/>
      <c r="E3" s="126"/>
      <c r="H3" s="124" t="s">
        <v>71</v>
      </c>
      <c r="I3" s="125"/>
      <c r="J3" s="125"/>
      <c r="K3" s="126"/>
      <c r="P3" s="131" t="s">
        <v>81</v>
      </c>
      <c r="Q3" s="132"/>
      <c r="R3" s="132"/>
      <c r="S3" s="132"/>
      <c r="T3" s="132"/>
      <c r="U3" s="132"/>
      <c r="V3" s="132"/>
      <c r="W3" s="132"/>
      <c r="X3" s="133"/>
      <c r="AB3" s="85"/>
      <c r="AC3" s="121" t="s">
        <v>82</v>
      </c>
      <c r="AD3" s="121"/>
      <c r="AE3" s="121"/>
      <c r="AF3" s="121"/>
      <c r="AG3" s="121"/>
      <c r="AJ3" s="121" t="s">
        <v>83</v>
      </c>
      <c r="AK3" s="121"/>
      <c r="AL3" s="121"/>
    </row>
    <row r="4" spans="2:38" ht="14.4" customHeight="1" x14ac:dyDescent="0.3">
      <c r="B4" s="67" t="s">
        <v>68</v>
      </c>
      <c r="C4" s="67" t="s">
        <v>69</v>
      </c>
      <c r="D4" s="67" t="s">
        <v>70</v>
      </c>
      <c r="E4" s="67" t="s">
        <v>47</v>
      </c>
      <c r="H4" s="42" t="s">
        <v>0</v>
      </c>
      <c r="I4" s="42" t="s">
        <v>69</v>
      </c>
      <c r="J4" s="42" t="s">
        <v>70</v>
      </c>
      <c r="K4" s="42" t="s">
        <v>47</v>
      </c>
      <c r="P4" s="110" t="s">
        <v>61</v>
      </c>
      <c r="Q4" s="112"/>
      <c r="R4" s="70">
        <v>1</v>
      </c>
      <c r="S4" s="70">
        <v>2</v>
      </c>
      <c r="T4" s="70">
        <v>3</v>
      </c>
      <c r="U4" s="70">
        <v>4</v>
      </c>
      <c r="V4" s="71">
        <v>5</v>
      </c>
      <c r="W4" s="134" t="s">
        <v>76</v>
      </c>
      <c r="X4" s="134" t="s">
        <v>77</v>
      </c>
      <c r="AB4" s="86" t="s">
        <v>73</v>
      </c>
      <c r="AC4" s="42">
        <v>1</v>
      </c>
      <c r="AD4" s="42">
        <v>2</v>
      </c>
      <c r="AE4" s="42">
        <v>3</v>
      </c>
      <c r="AF4" s="42">
        <v>4</v>
      </c>
      <c r="AG4" s="42">
        <v>5</v>
      </c>
      <c r="AJ4" s="42" t="s">
        <v>73</v>
      </c>
      <c r="AK4" s="42" t="s">
        <v>69</v>
      </c>
      <c r="AL4" s="42" t="s">
        <v>80</v>
      </c>
    </row>
    <row r="5" spans="2:38" ht="14.4" customHeight="1" x14ac:dyDescent="0.3">
      <c r="B5" s="22">
        <v>5</v>
      </c>
      <c r="C5" s="87">
        <v>6315.1020987465781</v>
      </c>
      <c r="D5" s="93">
        <v>6419.0129039788499</v>
      </c>
      <c r="E5" s="87">
        <f>D5-C5</f>
        <v>103.91080523227174</v>
      </c>
      <c r="H5" s="90">
        <v>25</v>
      </c>
      <c r="I5" s="87">
        <v>27833.213971047539</v>
      </c>
      <c r="J5" s="93">
        <v>29442.6668055626</v>
      </c>
      <c r="K5" s="87">
        <f>J5-I5</f>
        <v>1609.4528345150611</v>
      </c>
      <c r="N5" t="s">
        <v>74</v>
      </c>
      <c r="P5" s="136" t="s">
        <v>62</v>
      </c>
      <c r="Q5" s="137"/>
      <c r="R5" s="153">
        <v>0</v>
      </c>
      <c r="S5" s="127">
        <v>0.05</v>
      </c>
      <c r="T5" s="127">
        <v>0.1</v>
      </c>
      <c r="U5" s="127">
        <v>0.15</v>
      </c>
      <c r="V5" s="129">
        <v>0.2</v>
      </c>
      <c r="W5" s="135"/>
      <c r="X5" s="135"/>
      <c r="AB5" s="22">
        <v>0</v>
      </c>
      <c r="AC5" s="97">
        <v>-331.86951769925872</v>
      </c>
      <c r="AD5" s="97">
        <v>-54.727179055822489</v>
      </c>
      <c r="AE5" s="97">
        <v>206.45079495848768</v>
      </c>
      <c r="AF5" s="97">
        <v>428.67902170977322</v>
      </c>
      <c r="AG5" s="97">
        <v>691.14613633275803</v>
      </c>
      <c r="AJ5" s="22">
        <v>0</v>
      </c>
      <c r="AK5" s="97">
        <f>SUMPRODUCT(AC5:AG5,R9:V9)</f>
        <v>-2.7213786779611837E-12</v>
      </c>
      <c r="AL5" s="97">
        <v>0</v>
      </c>
    </row>
    <row r="6" spans="2:38" x14ac:dyDescent="0.3">
      <c r="B6" s="23">
        <v>10</v>
      </c>
      <c r="C6" s="88">
        <v>12535.554370740743</v>
      </c>
      <c r="D6" s="94">
        <v>12994.2684867836</v>
      </c>
      <c r="E6" s="88">
        <f t="shared" ref="E6:E14" si="0">D6-C6</f>
        <v>458.7141160428564</v>
      </c>
      <c r="H6" s="91">
        <v>26</v>
      </c>
      <c r="I6" s="88">
        <v>30359.783994293495</v>
      </c>
      <c r="J6" s="94">
        <v>32169.621107544899</v>
      </c>
      <c r="K6" s="88">
        <f t="shared" ref="K6:K40" si="1">J6-I6</f>
        <v>1809.8371132514039</v>
      </c>
      <c r="N6" s="28">
        <v>2617.7055732185499</v>
      </c>
      <c r="P6" s="138"/>
      <c r="Q6" s="139"/>
      <c r="R6" s="154"/>
      <c r="S6" s="128"/>
      <c r="T6" s="128"/>
      <c r="U6" s="128"/>
      <c r="V6" s="130"/>
      <c r="W6" s="135"/>
      <c r="X6" s="135"/>
      <c r="AB6" s="23">
        <v>1</v>
      </c>
      <c r="AC6" s="98">
        <v>688.41315211158508</v>
      </c>
      <c r="AD6" s="98">
        <v>943.53718217030473</v>
      </c>
      <c r="AE6" s="98">
        <v>1186.319314848377</v>
      </c>
      <c r="AF6" s="98">
        <v>1395.7511642433419</v>
      </c>
      <c r="AG6" s="98">
        <v>1647.3535147858638</v>
      </c>
      <c r="AJ6" s="23">
        <v>1</v>
      </c>
      <c r="AK6" s="98">
        <f t="shared" ref="AK6:AK25" si="2">SUMPRODUCT(AC6:AG6,R10:V10)</f>
        <v>1067.1153652966475</v>
      </c>
      <c r="AL6" s="98">
        <v>1076.4354776845601</v>
      </c>
    </row>
    <row r="7" spans="2:38" x14ac:dyDescent="0.3">
      <c r="B7" s="23">
        <v>15</v>
      </c>
      <c r="C7" s="88">
        <v>19434.536499144335</v>
      </c>
      <c r="D7" s="94">
        <v>20391.8614254274</v>
      </c>
      <c r="E7" s="88">
        <f t="shared" si="0"/>
        <v>957.324926283065</v>
      </c>
      <c r="H7" s="91">
        <v>27</v>
      </c>
      <c r="I7" s="88">
        <v>33083.36937830448</v>
      </c>
      <c r="J7" s="94">
        <v>35094.611921936201</v>
      </c>
      <c r="K7" s="88">
        <f t="shared" si="1"/>
        <v>2011.2425436317208</v>
      </c>
      <c r="P7" s="148"/>
      <c r="Q7" s="150" t="s">
        <v>72</v>
      </c>
      <c r="R7" s="140">
        <f>$N$6*(1-R5)</f>
        <v>2617.7055732185499</v>
      </c>
      <c r="S7" s="142">
        <f>$N$6*(1-S5)</f>
        <v>2486.8202945576222</v>
      </c>
      <c r="T7" s="142">
        <f>$N$6*(1-T5)</f>
        <v>2355.9350158966949</v>
      </c>
      <c r="U7" s="144">
        <f>$N$6*(1-U5)</f>
        <v>2225.0497372357672</v>
      </c>
      <c r="V7" s="146">
        <f>$N$6*(1-V5)</f>
        <v>2094.16445857484</v>
      </c>
      <c r="W7" s="135"/>
      <c r="X7" s="135"/>
      <c r="AB7" s="23">
        <v>2</v>
      </c>
      <c r="AC7" s="98">
        <v>1794.7780135434259</v>
      </c>
      <c r="AD7" s="98">
        <v>2020.471921953289</v>
      </c>
      <c r="AE7" s="98">
        <v>2237.8751753466822</v>
      </c>
      <c r="AF7" s="98">
        <v>2429.1239017010666</v>
      </c>
      <c r="AG7" s="98">
        <v>2665.5394646905261</v>
      </c>
      <c r="AJ7" s="23">
        <v>2</v>
      </c>
      <c r="AK7" s="98">
        <f t="shared" si="2"/>
        <v>2184.8963569183848</v>
      </c>
      <c r="AL7" s="98">
        <v>2227.61231591248</v>
      </c>
    </row>
    <row r="8" spans="2:38" ht="14.4" customHeight="1" x14ac:dyDescent="0.3">
      <c r="B8" s="23">
        <v>20</v>
      </c>
      <c r="C8" s="88">
        <v>27833.213971047539</v>
      </c>
      <c r="D8" s="94">
        <v>29442.6668055626</v>
      </c>
      <c r="E8" s="88">
        <f t="shared" si="0"/>
        <v>1609.4528345150611</v>
      </c>
      <c r="H8" s="91">
        <v>28</v>
      </c>
      <c r="I8" s="88">
        <v>36014.932292176294</v>
      </c>
      <c r="J8" s="94">
        <v>38225.9181019608</v>
      </c>
      <c r="K8" s="88">
        <f t="shared" si="1"/>
        <v>2210.9858097845063</v>
      </c>
      <c r="N8" t="s">
        <v>75</v>
      </c>
      <c r="P8" s="149"/>
      <c r="Q8" s="151"/>
      <c r="R8" s="141"/>
      <c r="S8" s="143"/>
      <c r="T8" s="143"/>
      <c r="U8" s="145"/>
      <c r="V8" s="147"/>
      <c r="W8" s="152"/>
      <c r="X8" s="84">
        <f>N9</f>
        <v>2460.4357639805498</v>
      </c>
      <c r="AB8" s="23">
        <v>3</v>
      </c>
      <c r="AC8" s="98">
        <v>2988.6798587365338</v>
      </c>
      <c r="AD8" s="98">
        <v>3175.8015840083863</v>
      </c>
      <c r="AE8" s="98">
        <v>3358.5161004138245</v>
      </c>
      <c r="AF8" s="98">
        <v>3523.6844728428732</v>
      </c>
      <c r="AG8" s="98">
        <v>3739.1118923542708</v>
      </c>
      <c r="AH8" s="68"/>
      <c r="AI8" s="26"/>
      <c r="AJ8" s="23">
        <v>3</v>
      </c>
      <c r="AK8" s="98">
        <f t="shared" si="2"/>
        <v>3352.0005425478685</v>
      </c>
      <c r="AL8" s="98">
        <v>3449.7233224187198</v>
      </c>
    </row>
    <row r="9" spans="2:38" ht="14.4" customHeight="1" x14ac:dyDescent="0.3">
      <c r="B9" s="23">
        <v>25</v>
      </c>
      <c r="C9" s="88">
        <v>37566.89642366294</v>
      </c>
      <c r="D9" s="94">
        <v>39911.204361748998</v>
      </c>
      <c r="E9" s="88">
        <f t="shared" si="0"/>
        <v>2344.3079380860581</v>
      </c>
      <c r="H9" s="91">
        <v>29</v>
      </c>
      <c r="I9" s="88">
        <v>39173.186083690103</v>
      </c>
      <c r="J9" s="94">
        <v>41578.694392949001</v>
      </c>
      <c r="K9" s="88">
        <f t="shared" si="1"/>
        <v>2405.5083092588975</v>
      </c>
      <c r="N9" s="28">
        <v>2460.4357639805498</v>
      </c>
      <c r="P9" s="122" t="s">
        <v>73</v>
      </c>
      <c r="Q9" s="22">
        <v>1</v>
      </c>
      <c r="R9" s="72">
        <v>0.30000000000000004</v>
      </c>
      <c r="S9" s="73">
        <v>0.35000000000000003</v>
      </c>
      <c r="T9" s="73">
        <v>0.20000000000000004</v>
      </c>
      <c r="U9" s="73">
        <v>0.10000000000000002</v>
      </c>
      <c r="V9" s="74">
        <v>5.000000000000001E-2</v>
      </c>
      <c r="W9" s="97">
        <f>SUMPRODUCT($R$7:$V$7,R9:V9)</f>
        <v>2454.0989748923907</v>
      </c>
      <c r="X9" s="81">
        <f t="shared" ref="X9:X28" si="3">SUM(T9:V9)</f>
        <v>0.35000000000000003</v>
      </c>
      <c r="AB9" s="23">
        <v>4</v>
      </c>
      <c r="AC9" s="98">
        <v>4281.0692181656996</v>
      </c>
      <c r="AD9" s="98">
        <v>4418.6786599428451</v>
      </c>
      <c r="AE9" s="98">
        <v>4554.8753823728875</v>
      </c>
      <c r="AF9" s="98">
        <v>4681.8335313192802</v>
      </c>
      <c r="AG9" s="98">
        <v>4868.9072328372786</v>
      </c>
      <c r="AH9" s="68"/>
      <c r="AJ9" s="23">
        <v>4</v>
      </c>
      <c r="AK9" s="98">
        <f t="shared" si="2"/>
        <v>4575.0187687231464</v>
      </c>
      <c r="AL9" s="98">
        <v>4747.13937755999</v>
      </c>
    </row>
    <row r="10" spans="2:38" x14ac:dyDescent="0.3">
      <c r="B10" s="23">
        <v>30</v>
      </c>
      <c r="C10" s="88">
        <v>48604.339307247697</v>
      </c>
      <c r="D10" s="94">
        <v>51684.024207957496</v>
      </c>
      <c r="E10" s="88">
        <f t="shared" si="0"/>
        <v>3079.684900709799</v>
      </c>
      <c r="H10" s="91">
        <v>30</v>
      </c>
      <c r="I10" s="88">
        <v>42573.996008908318</v>
      </c>
      <c r="J10" s="94">
        <v>45164.160546287399</v>
      </c>
      <c r="K10" s="88">
        <f t="shared" si="1"/>
        <v>2590.1645373790816</v>
      </c>
      <c r="P10" s="122"/>
      <c r="Q10" s="23">
        <v>2</v>
      </c>
      <c r="R10" s="75">
        <v>0.1850381073131851</v>
      </c>
      <c r="S10" s="76">
        <v>0.32973891164252783</v>
      </c>
      <c r="T10" s="76">
        <v>0.29045475822788636</v>
      </c>
      <c r="U10" s="76">
        <v>0.14631195250700804</v>
      </c>
      <c r="V10" s="77">
        <v>4.8456270309392771E-2</v>
      </c>
      <c r="W10" s="98">
        <f t="shared" ref="W10:W28" si="4">SUMPRODUCT($R$7:$V$7,R10:V10)</f>
        <v>2415.6960081495995</v>
      </c>
      <c r="X10" s="82">
        <f t="shared" si="3"/>
        <v>0.48522298104428713</v>
      </c>
      <c r="AB10" s="23">
        <v>5</v>
      </c>
      <c r="AC10" s="98">
        <v>5676.5581516947132</v>
      </c>
      <c r="AD10" s="98">
        <v>5750.7626883536177</v>
      </c>
      <c r="AE10" s="98">
        <v>5827.696995250335</v>
      </c>
      <c r="AF10" s="98">
        <v>5896.3924231312194</v>
      </c>
      <c r="AG10" s="98">
        <v>6047.1398380960745</v>
      </c>
      <c r="AH10" s="27"/>
      <c r="AJ10" s="23">
        <v>5</v>
      </c>
      <c r="AK10" s="98">
        <f t="shared" si="2"/>
        <v>5852.0741543579643</v>
      </c>
      <c r="AL10" s="98">
        <v>6116.1304658357203</v>
      </c>
    </row>
    <row r="11" spans="2:38" x14ac:dyDescent="0.3">
      <c r="B11" s="23">
        <v>35</v>
      </c>
      <c r="C11" s="88">
        <v>60001.780713788867</v>
      </c>
      <c r="D11" s="94">
        <v>63654.301599847</v>
      </c>
      <c r="E11" s="88">
        <f t="shared" si="0"/>
        <v>3652.5208860581333</v>
      </c>
      <c r="H11" s="91">
        <v>31</v>
      </c>
      <c r="I11" s="88">
        <v>46803.156231968824</v>
      </c>
      <c r="J11" s="94">
        <v>49675.437161506503</v>
      </c>
      <c r="K11" s="88">
        <f t="shared" si="1"/>
        <v>2872.2809295376792</v>
      </c>
      <c r="P11" s="122"/>
      <c r="Q11" s="23">
        <v>3</v>
      </c>
      <c r="R11" s="75">
        <v>0.12242522320794318</v>
      </c>
      <c r="S11" s="76">
        <v>0.27769998142901003</v>
      </c>
      <c r="T11" s="76">
        <v>0.34431192334026178</v>
      </c>
      <c r="U11" s="76">
        <v>0.20157211101283021</v>
      </c>
      <c r="V11" s="77">
        <v>5.3990761009954799E-2</v>
      </c>
      <c r="W11" s="98">
        <f t="shared" si="4"/>
        <v>2383.813160739568</v>
      </c>
      <c r="X11" s="82">
        <f t="shared" si="3"/>
        <v>0.59987479536304678</v>
      </c>
      <c r="AB11" s="23">
        <v>6</v>
      </c>
      <c r="AC11" s="98">
        <v>6602.8019137153569</v>
      </c>
      <c r="AD11" s="98">
        <v>6645.4998713622954</v>
      </c>
      <c r="AE11" s="98">
        <v>6695.8839048549562</v>
      </c>
      <c r="AF11" s="98">
        <v>6745.9058820923638</v>
      </c>
      <c r="AG11" s="98">
        <v>6880.8435338376657</v>
      </c>
      <c r="AH11" s="29"/>
      <c r="AJ11" s="23">
        <v>6</v>
      </c>
      <c r="AK11" s="98">
        <f t="shared" si="2"/>
        <v>6723.831847952335</v>
      </c>
      <c r="AL11" s="98">
        <v>7053.7531804145201</v>
      </c>
    </row>
    <row r="12" spans="2:38" x14ac:dyDescent="0.3">
      <c r="B12" s="23">
        <v>40</v>
      </c>
      <c r="C12" s="88">
        <v>70769.496687562365</v>
      </c>
      <c r="D12" s="94">
        <v>74816.690221647499</v>
      </c>
      <c r="E12" s="88">
        <f t="shared" si="0"/>
        <v>4047.1935340851342</v>
      </c>
      <c r="H12" s="91">
        <v>32</v>
      </c>
      <c r="I12" s="88">
        <v>51309.716212745821</v>
      </c>
      <c r="J12" s="94">
        <v>54460.6199321776</v>
      </c>
      <c r="K12" s="88">
        <f t="shared" si="1"/>
        <v>3150.9037194317789</v>
      </c>
      <c r="P12" s="122"/>
      <c r="Q12" s="23">
        <v>4</v>
      </c>
      <c r="R12" s="75">
        <v>8.5595422214527747E-2</v>
      </c>
      <c r="S12" s="76">
        <v>0.22820992276533592</v>
      </c>
      <c r="T12" s="76">
        <v>0.36625432703700955</v>
      </c>
      <c r="U12" s="76">
        <v>0.25498121622294917</v>
      </c>
      <c r="V12" s="77">
        <v>6.4959111760177615E-2</v>
      </c>
      <c r="W12" s="98">
        <f t="shared" si="4"/>
        <v>2357.8330261810838</v>
      </c>
      <c r="X12" s="82">
        <f t="shared" si="3"/>
        <v>0.68619465502013643</v>
      </c>
      <c r="AB12" s="23">
        <v>7</v>
      </c>
      <c r="AC12" s="98">
        <v>7583.9411020133302</v>
      </c>
      <c r="AD12" s="98">
        <v>7584.8754030233722</v>
      </c>
      <c r="AE12" s="98">
        <v>7598.8762752210969</v>
      </c>
      <c r="AF12" s="98">
        <v>7622.5232820456804</v>
      </c>
      <c r="AG12" s="98">
        <v>7735.495507538526</v>
      </c>
      <c r="AH12" s="29"/>
      <c r="AJ12" s="23">
        <v>7</v>
      </c>
      <c r="AK12" s="98">
        <f t="shared" si="2"/>
        <v>7622.4521727498577</v>
      </c>
      <c r="AL12" s="98">
        <v>8026.3766714563099</v>
      </c>
    </row>
    <row r="13" spans="2:38" x14ac:dyDescent="0.3">
      <c r="B13" s="23">
        <v>45</v>
      </c>
      <c r="C13" s="88">
        <v>80242.084234842623</v>
      </c>
      <c r="D13" s="94">
        <v>84402.430851389203</v>
      </c>
      <c r="E13" s="88">
        <f t="shared" si="0"/>
        <v>4160.3466165465798</v>
      </c>
      <c r="H13" s="91">
        <v>33</v>
      </c>
      <c r="I13" s="88">
        <v>56100.199016892511</v>
      </c>
      <c r="J13" s="94">
        <v>59522.188855811699</v>
      </c>
      <c r="K13" s="88">
        <f t="shared" si="1"/>
        <v>3421.9898389191876</v>
      </c>
      <c r="P13" s="122"/>
      <c r="Q13" s="23">
        <v>5</v>
      </c>
      <c r="R13" s="75">
        <v>6.2628054158171784E-2</v>
      </c>
      <c r="S13" s="76">
        <v>0.18846843212729961</v>
      </c>
      <c r="T13" s="76">
        <v>0.36944018948451446</v>
      </c>
      <c r="U13" s="76">
        <v>0.30043481829314495</v>
      </c>
      <c r="V13" s="77">
        <v>7.9028505936869234E-2</v>
      </c>
      <c r="W13" s="98">
        <f t="shared" si="4"/>
        <v>2336.987108840282</v>
      </c>
      <c r="X13" s="82">
        <f t="shared" si="3"/>
        <v>0.74890351371452868</v>
      </c>
      <c r="AB13" s="23">
        <v>8</v>
      </c>
      <c r="AC13" s="98">
        <v>8613.9798474450326</v>
      </c>
      <c r="AD13" s="98">
        <v>8560.7199394330273</v>
      </c>
      <c r="AE13" s="98">
        <v>8525.3417164048769</v>
      </c>
      <c r="AF13" s="98">
        <v>8511.3817684352289</v>
      </c>
      <c r="AG13" s="98">
        <v>8594.1853405163965</v>
      </c>
      <c r="AH13" s="29"/>
      <c r="AJ13" s="23">
        <v>8</v>
      </c>
      <c r="AK13" s="98">
        <f t="shared" si="2"/>
        <v>8534.9223179207493</v>
      </c>
      <c r="AL13" s="98">
        <v>9020.7061479661807</v>
      </c>
    </row>
    <row r="14" spans="2:38" x14ac:dyDescent="0.3">
      <c r="B14" s="24">
        <v>50</v>
      </c>
      <c r="C14" s="89">
        <v>88293.484524533997</v>
      </c>
      <c r="D14" s="95">
        <v>92124.125068910304</v>
      </c>
      <c r="E14" s="89">
        <f t="shared" si="0"/>
        <v>3830.6405443763069</v>
      </c>
      <c r="H14" s="91">
        <v>34</v>
      </c>
      <c r="I14" s="88">
        <v>61203.925190808732</v>
      </c>
      <c r="J14" s="94">
        <v>64883.486293389702</v>
      </c>
      <c r="K14" s="88">
        <f t="shared" si="1"/>
        <v>3679.5611025809703</v>
      </c>
      <c r="P14" s="122"/>
      <c r="Q14" s="23">
        <v>6</v>
      </c>
      <c r="R14" s="75">
        <v>4.7668737079230118E-2</v>
      </c>
      <c r="S14" s="76">
        <v>0.15823231241329025</v>
      </c>
      <c r="T14" s="76">
        <v>0.36350683580816062</v>
      </c>
      <c r="U14" s="76">
        <v>0.3365570652119142</v>
      </c>
      <c r="V14" s="77">
        <v>9.4035049487404751E-2</v>
      </c>
      <c r="W14" s="98">
        <f t="shared" si="4"/>
        <v>2320.4575954944585</v>
      </c>
      <c r="X14" s="82">
        <f t="shared" si="3"/>
        <v>0.79409895050747958</v>
      </c>
      <c r="AB14" s="23">
        <v>9</v>
      </c>
      <c r="AC14" s="98">
        <v>9703.4855366628362</v>
      </c>
      <c r="AD14" s="98">
        <v>9581.42389245495</v>
      </c>
      <c r="AE14" s="98">
        <v>9480.2615490054814</v>
      </c>
      <c r="AF14" s="98">
        <v>9411.3450848231405</v>
      </c>
      <c r="AG14" s="98">
        <v>9453.6127948289577</v>
      </c>
      <c r="AH14" s="29"/>
      <c r="AJ14" s="23">
        <v>9</v>
      </c>
      <c r="AK14" s="98">
        <f t="shared" si="2"/>
        <v>9462.8469155609764</v>
      </c>
      <c r="AL14" s="98">
        <v>10038.171482837601</v>
      </c>
    </row>
    <row r="15" spans="2:38" x14ac:dyDescent="0.3">
      <c r="H15" s="91">
        <v>35</v>
      </c>
      <c r="I15" s="88">
        <v>66646.844326672974</v>
      </c>
      <c r="J15" s="94">
        <v>70563.268952643193</v>
      </c>
      <c r="K15" s="88">
        <f t="shared" si="1"/>
        <v>3916.4246259702195</v>
      </c>
      <c r="P15" s="122"/>
      <c r="Q15" s="23">
        <v>7</v>
      </c>
      <c r="R15" s="75">
        <v>3.7598742568992323E-2</v>
      </c>
      <c r="S15" s="76">
        <v>0.13563666079582221</v>
      </c>
      <c r="T15" s="76">
        <v>0.35404789481898347</v>
      </c>
      <c r="U15" s="76">
        <v>0.36425618917850083</v>
      </c>
      <c r="V15" s="77">
        <v>0.1084605126377011</v>
      </c>
      <c r="W15" s="98">
        <f t="shared" si="4"/>
        <v>2307.4625601732987</v>
      </c>
      <c r="X15" s="82">
        <f t="shared" si="3"/>
        <v>0.82676459663518542</v>
      </c>
      <c r="AB15" s="23">
        <v>10</v>
      </c>
      <c r="AC15" s="98">
        <v>10865.454638216739</v>
      </c>
      <c r="AD15" s="98">
        <v>10656.284662223406</v>
      </c>
      <c r="AE15" s="98">
        <v>10472.04192814702</v>
      </c>
      <c r="AF15" s="98">
        <v>10319.204996297412</v>
      </c>
      <c r="AG15" s="98">
        <v>10309.889427165315</v>
      </c>
      <c r="AH15" s="29"/>
      <c r="AJ15" s="23">
        <v>10</v>
      </c>
      <c r="AK15" s="98">
        <f t="shared" si="2"/>
        <v>10407.799763195419</v>
      </c>
      <c r="AL15" s="98">
        <v>11080.2943893022</v>
      </c>
    </row>
    <row r="16" spans="2:38" x14ac:dyDescent="0.3">
      <c r="H16" s="91">
        <v>36</v>
      </c>
      <c r="I16" s="88">
        <v>72928.298850033651</v>
      </c>
      <c r="J16" s="94">
        <v>77168.225595212396</v>
      </c>
      <c r="K16" s="88">
        <f t="shared" si="1"/>
        <v>4239.9267451787455</v>
      </c>
      <c r="P16" s="122"/>
      <c r="Q16" s="23">
        <v>8</v>
      </c>
      <c r="R16" s="75">
        <v>3.0650606378277594E-2</v>
      </c>
      <c r="S16" s="76">
        <v>0.11883419496536221</v>
      </c>
      <c r="T16" s="76">
        <v>0.34396584955650916</v>
      </c>
      <c r="U16" s="76">
        <v>0.38511174755336175</v>
      </c>
      <c r="V16" s="77">
        <v>0.12143760154648929</v>
      </c>
      <c r="W16" s="98">
        <f t="shared" si="4"/>
        <v>2297.3178419023052</v>
      </c>
      <c r="X16" s="82">
        <f t="shared" si="3"/>
        <v>0.85051519865636016</v>
      </c>
      <c r="AB16" s="23">
        <v>11</v>
      </c>
      <c r="AC16" s="98">
        <v>11131.786215652359</v>
      </c>
      <c r="AD16" s="98">
        <v>10886.668269526395</v>
      </c>
      <c r="AE16" s="98">
        <v>10670.67558929967</v>
      </c>
      <c r="AF16" s="98">
        <v>10494.560259786938</v>
      </c>
      <c r="AG16" s="98">
        <v>10465.577505709094</v>
      </c>
      <c r="AH16" s="29"/>
      <c r="AJ16" s="23">
        <v>11</v>
      </c>
      <c r="AK16" s="98">
        <f t="shared" si="2"/>
        <v>10590.015290547231</v>
      </c>
      <c r="AL16" s="98">
        <v>11285.4740305412</v>
      </c>
    </row>
    <row r="17" spans="8:38" x14ac:dyDescent="0.3">
      <c r="H17" s="91">
        <v>37</v>
      </c>
      <c r="I17" s="88">
        <v>79577.071957609311</v>
      </c>
      <c r="J17" s="94">
        <v>84123.887734446107</v>
      </c>
      <c r="K17" s="88">
        <f t="shared" si="1"/>
        <v>4546.8157768367964</v>
      </c>
      <c r="P17" s="122"/>
      <c r="Q17" s="23">
        <v>9</v>
      </c>
      <c r="R17" s="75">
        <v>2.57611547744141E-2</v>
      </c>
      <c r="S17" s="76">
        <v>0.10632947802132298</v>
      </c>
      <c r="T17" s="76">
        <v>0.33460903200246722</v>
      </c>
      <c r="U17" s="76">
        <v>0.40069400469014621</v>
      </c>
      <c r="V17" s="77">
        <v>0.1326063305116495</v>
      </c>
      <c r="W17" s="98">
        <f t="shared" si="4"/>
        <v>2289.4381115958663</v>
      </c>
      <c r="X17" s="82">
        <f t="shared" si="3"/>
        <v>0.86790936720426293</v>
      </c>
      <c r="AB17" s="23">
        <v>12</v>
      </c>
      <c r="AC17" s="98">
        <v>11380.622112221121</v>
      </c>
      <c r="AD17" s="98">
        <v>11089.488651397822</v>
      </c>
      <c r="AE17" s="98">
        <v>10830.560740104753</v>
      </c>
      <c r="AF17" s="98">
        <v>10621.561556108152</v>
      </c>
      <c r="AG17" s="98">
        <v>10565.48006011518</v>
      </c>
      <c r="AH17" s="29"/>
      <c r="AJ17" s="23">
        <v>12</v>
      </c>
      <c r="AK17" s="98">
        <f t="shared" si="2"/>
        <v>10727.651168931081</v>
      </c>
      <c r="AL17" s="98">
        <v>11447.338290564399</v>
      </c>
    </row>
    <row r="18" spans="8:38" x14ac:dyDescent="0.3">
      <c r="H18" s="91">
        <v>38</v>
      </c>
      <c r="I18" s="88">
        <v>86628.463892377666</v>
      </c>
      <c r="J18" s="94">
        <v>91457.498531050805</v>
      </c>
      <c r="K18" s="88">
        <f t="shared" si="1"/>
        <v>4829.0346386731399</v>
      </c>
      <c r="P18" s="122"/>
      <c r="Q18" s="23">
        <v>10</v>
      </c>
      <c r="R18" s="75">
        <v>2.2265798825544938E-2</v>
      </c>
      <c r="S18" s="76">
        <v>9.6996591422645273E-2</v>
      </c>
      <c r="T18" s="76">
        <v>0.32649830537284297</v>
      </c>
      <c r="U18" s="76">
        <v>0.41231259895277378</v>
      </c>
      <c r="V18" s="77">
        <v>0.14192670542619298</v>
      </c>
      <c r="W18" s="98">
        <f t="shared" si="4"/>
        <v>2283.3410901743728</v>
      </c>
      <c r="X18" s="82">
        <f t="shared" si="3"/>
        <v>0.88073760975180981</v>
      </c>
      <c r="AB18" s="23">
        <v>13</v>
      </c>
      <c r="AC18" s="98">
        <v>11616.506864636249</v>
      </c>
      <c r="AD18" s="98">
        <v>11268.468376072868</v>
      </c>
      <c r="AE18" s="98">
        <v>10952.128171460674</v>
      </c>
      <c r="AF18" s="98">
        <v>10695.63263776906</v>
      </c>
      <c r="AG18" s="98">
        <v>10602.724823309831</v>
      </c>
      <c r="AH18" s="29"/>
      <c r="AJ18" s="23">
        <v>13</v>
      </c>
      <c r="AK18" s="98">
        <f t="shared" si="2"/>
        <v>10817.776664563517</v>
      </c>
      <c r="AL18" s="98">
        <v>11563.1585371851</v>
      </c>
    </row>
    <row r="19" spans="8:38" x14ac:dyDescent="0.3">
      <c r="H19" s="91">
        <v>39</v>
      </c>
      <c r="I19" s="88">
        <v>94103.184460404096</v>
      </c>
      <c r="J19" s="94">
        <v>99179.686506388301</v>
      </c>
      <c r="K19" s="88">
        <f t="shared" si="1"/>
        <v>5076.5020459842053</v>
      </c>
      <c r="M19" s="25"/>
      <c r="P19" s="122"/>
      <c r="Q19" s="23">
        <v>11</v>
      </c>
      <c r="R19" s="75">
        <v>1.9735017359174774E-2</v>
      </c>
      <c r="S19" s="76">
        <v>9.0007167330406507E-2</v>
      </c>
      <c r="T19" s="76">
        <v>0.31973905727307161</v>
      </c>
      <c r="U19" s="76">
        <v>0.42098396861727616</v>
      </c>
      <c r="V19" s="77">
        <v>0.14953478942007098</v>
      </c>
      <c r="W19" s="98">
        <f t="shared" si="4"/>
        <v>2278.6372663573302</v>
      </c>
      <c r="X19" s="82">
        <f t="shared" si="3"/>
        <v>0.89025781531041881</v>
      </c>
      <c r="AB19" s="23">
        <v>14</v>
      </c>
      <c r="AC19" s="98">
        <v>11822.557323536364</v>
      </c>
      <c r="AD19" s="98">
        <v>11407.292491455992</v>
      </c>
      <c r="AE19" s="98">
        <v>11016.777446599957</v>
      </c>
      <c r="AF19" s="98">
        <v>10689.304637324871</v>
      </c>
      <c r="AG19" s="98">
        <v>10548.237307840671</v>
      </c>
      <c r="AH19" s="29"/>
      <c r="AJ19" s="23">
        <v>14</v>
      </c>
      <c r="AK19" s="98">
        <f t="shared" si="2"/>
        <v>10836.060438684373</v>
      </c>
      <c r="AL19" s="98">
        <v>11608.9112454395</v>
      </c>
    </row>
    <row r="20" spans="8:38" x14ac:dyDescent="0.3">
      <c r="H20" s="91">
        <v>40</v>
      </c>
      <c r="I20" s="88">
        <v>102035.59549074505</v>
      </c>
      <c r="J20" s="94">
        <v>107312.24424205</v>
      </c>
      <c r="K20" s="88">
        <f t="shared" si="1"/>
        <v>5276.6487513049506</v>
      </c>
      <c r="P20" s="122"/>
      <c r="Q20" s="23">
        <v>12</v>
      </c>
      <c r="R20" s="75">
        <v>1.788109787950316E-2</v>
      </c>
      <c r="S20" s="76">
        <v>8.4748105559614276E-2</v>
      </c>
      <c r="T20" s="76">
        <v>0.3142351564104065</v>
      </c>
      <c r="U20" s="76">
        <v>0.42748072786528107</v>
      </c>
      <c r="V20" s="77">
        <v>0.15565491228519504</v>
      </c>
      <c r="W20" s="98">
        <f t="shared" si="4"/>
        <v>2275.0112329386916</v>
      </c>
      <c r="X20" s="82">
        <f t="shared" si="3"/>
        <v>0.89737079656088259</v>
      </c>
      <c r="AB20" s="23">
        <v>15</v>
      </c>
      <c r="AC20" s="98">
        <v>11995.664245102949</v>
      </c>
      <c r="AD20" s="98">
        <v>11501.486711948715</v>
      </c>
      <c r="AE20" s="98">
        <v>11024.347692893543</v>
      </c>
      <c r="AF20" s="98">
        <v>10583.921777889771</v>
      </c>
      <c r="AG20" s="98">
        <v>10385.647629745328</v>
      </c>
      <c r="AH20" s="29"/>
      <c r="AJ20" s="23">
        <v>15</v>
      </c>
      <c r="AK20" s="98">
        <f t="shared" si="2"/>
        <v>10770.802810845611</v>
      </c>
      <c r="AL20" s="98">
        <v>11573.109316309999</v>
      </c>
    </row>
    <row r="21" spans="8:38" x14ac:dyDescent="0.3">
      <c r="H21" s="91">
        <v>41</v>
      </c>
      <c r="I21" s="88">
        <v>110336.92108536058</v>
      </c>
      <c r="J21" s="94">
        <v>115929.71231081001</v>
      </c>
      <c r="K21" s="88">
        <f t="shared" si="1"/>
        <v>5592.7912254494295</v>
      </c>
      <c r="P21" s="122"/>
      <c r="Q21" s="23">
        <v>13</v>
      </c>
      <c r="R21" s="75">
        <v>1.6513464397555095E-2</v>
      </c>
      <c r="S21" s="76">
        <v>8.0784907794497096E-2</v>
      </c>
      <c r="T21" s="76">
        <v>0.30983486218913109</v>
      </c>
      <c r="U21" s="76">
        <v>0.43235415614940176</v>
      </c>
      <c r="V21" s="77">
        <v>0.16051260946941492</v>
      </c>
      <c r="W21" s="98">
        <f t="shared" si="4"/>
        <v>2272.2250403978187</v>
      </c>
      <c r="X21" s="82">
        <f t="shared" si="3"/>
        <v>0.90270162780794783</v>
      </c>
      <c r="AB21" s="23">
        <v>16</v>
      </c>
      <c r="AC21" s="98">
        <v>10189.925506402222</v>
      </c>
      <c r="AD21" s="98">
        <v>9750.5280557913629</v>
      </c>
      <c r="AE21" s="98">
        <v>9319.3956857566009</v>
      </c>
      <c r="AF21" s="98">
        <v>8909.7512071146666</v>
      </c>
      <c r="AG21" s="98">
        <v>8735.7321398095937</v>
      </c>
      <c r="AH21" s="29"/>
      <c r="AJ21" s="23">
        <v>16</v>
      </c>
      <c r="AK21" s="98">
        <f t="shared" si="2"/>
        <v>9081.2742599803551</v>
      </c>
      <c r="AL21" s="98">
        <v>9742.6735534561394</v>
      </c>
    </row>
    <row r="22" spans="8:38" x14ac:dyDescent="0.3">
      <c r="H22" s="91">
        <v>42</v>
      </c>
      <c r="I22" s="88">
        <v>119085.66155450845</v>
      </c>
      <c r="J22" s="94">
        <v>124961.473045538</v>
      </c>
      <c r="K22" s="88">
        <f t="shared" si="1"/>
        <v>5875.8114910295553</v>
      </c>
      <c r="P22" s="122"/>
      <c r="Q22" s="23">
        <v>14</v>
      </c>
      <c r="R22" s="75">
        <v>1.5497607929115096E-2</v>
      </c>
      <c r="S22" s="76">
        <v>7.7790680417612681E-2</v>
      </c>
      <c r="T22" s="76">
        <v>0.30635737567379739</v>
      </c>
      <c r="U22" s="76">
        <v>0.43602045902392667</v>
      </c>
      <c r="V22" s="77">
        <v>0.16433387695554824</v>
      </c>
      <c r="W22" s="98">
        <f t="shared" si="4"/>
        <v>2270.0870584064105</v>
      </c>
      <c r="X22" s="82">
        <f t="shared" si="3"/>
        <v>0.90671171165327236</v>
      </c>
      <c r="AB22" s="23">
        <v>17</v>
      </c>
      <c r="AC22" s="98">
        <v>8131.1792619994203</v>
      </c>
      <c r="AD22" s="98">
        <v>7765.5752548908149</v>
      </c>
      <c r="AE22" s="98">
        <v>7399.9096342013599</v>
      </c>
      <c r="AF22" s="98">
        <v>7036.0226100082673</v>
      </c>
      <c r="AG22" s="98">
        <v>6895.4299611982069</v>
      </c>
      <c r="AH22" s="29"/>
      <c r="AJ22" s="23">
        <v>17</v>
      </c>
      <c r="AK22" s="98">
        <f t="shared" si="2"/>
        <v>7187.1989008447454</v>
      </c>
      <c r="AL22" s="98">
        <v>7698.2406638218999</v>
      </c>
    </row>
    <row r="23" spans="8:38" x14ac:dyDescent="0.3">
      <c r="H23" s="91">
        <v>43</v>
      </c>
      <c r="I23" s="88">
        <v>128306.68985340893</v>
      </c>
      <c r="J23" s="94">
        <v>134422.12981411899</v>
      </c>
      <c r="K23" s="88">
        <f t="shared" si="1"/>
        <v>6115.439960710064</v>
      </c>
      <c r="P23" s="122"/>
      <c r="Q23" s="23">
        <v>15</v>
      </c>
      <c r="R23" s="75">
        <v>1.4738829852516153E-2</v>
      </c>
      <c r="S23" s="76">
        <v>7.5523703142009596E-2</v>
      </c>
      <c r="T23" s="76">
        <v>0.30363194306429375</v>
      </c>
      <c r="U23" s="76">
        <v>0.43878595969719369</v>
      </c>
      <c r="V23" s="77">
        <v>0.16731956424398686</v>
      </c>
      <c r="W23" s="98">
        <f t="shared" si="4"/>
        <v>2268.4481903422393</v>
      </c>
      <c r="X23" s="82">
        <f t="shared" si="3"/>
        <v>0.90973746700547431</v>
      </c>
      <c r="AB23" s="23">
        <v>18</v>
      </c>
      <c r="AC23" s="98">
        <v>5771.5148527542806</v>
      </c>
      <c r="AD23" s="98">
        <v>5501.8209637285727</v>
      </c>
      <c r="AE23" s="98">
        <v>5227.8995287436246</v>
      </c>
      <c r="AF23" s="98">
        <v>4933.3849830048939</v>
      </c>
      <c r="AG23" s="98">
        <v>4836.7186553991523</v>
      </c>
      <c r="AH23" s="29"/>
      <c r="AJ23" s="23">
        <v>18</v>
      </c>
      <c r="AK23" s="98">
        <f t="shared" si="2"/>
        <v>5055.4415270898189</v>
      </c>
      <c r="AL23" s="98">
        <v>5406.4986978811303</v>
      </c>
    </row>
    <row r="24" spans="8:38" x14ac:dyDescent="0.3">
      <c r="H24" s="91">
        <v>44</v>
      </c>
      <c r="I24" s="88">
        <v>138044.92650659304</v>
      </c>
      <c r="J24" s="94">
        <v>144342.922412388</v>
      </c>
      <c r="K24" s="88">
        <f t="shared" si="1"/>
        <v>6297.99590579496</v>
      </c>
      <c r="P24" s="122"/>
      <c r="Q24" s="23">
        <v>16</v>
      </c>
      <c r="R24" s="75">
        <v>1.4169516703219328E-2</v>
      </c>
      <c r="S24" s="76">
        <v>7.3804340825709372E-2</v>
      </c>
      <c r="T24" s="76">
        <v>0.30150894463246131</v>
      </c>
      <c r="U24" s="76">
        <v>0.4408768096521552</v>
      </c>
      <c r="V24" s="77">
        <v>0.16964038818645485</v>
      </c>
      <c r="W24" s="98">
        <f t="shared" si="4"/>
        <v>2267.1929368501101</v>
      </c>
      <c r="X24" s="82">
        <f t="shared" si="3"/>
        <v>0.91202614247107139</v>
      </c>
      <c r="AB24" s="23">
        <v>19</v>
      </c>
      <c r="AC24" s="98">
        <v>3078.1443644223864</v>
      </c>
      <c r="AD24" s="98">
        <v>2928.0718753512065</v>
      </c>
      <c r="AE24" s="98">
        <v>2777.9993862800252</v>
      </c>
      <c r="AF24" s="98">
        <v>2592.8071762423319</v>
      </c>
      <c r="AG24" s="98">
        <v>2548.0938500706916</v>
      </c>
      <c r="AH24" s="29"/>
      <c r="AJ24" s="23">
        <v>19</v>
      </c>
      <c r="AK24" s="98">
        <f>SUMPRODUCT(AC24:AG24,R28:V28)</f>
        <v>2669.7716551859462</v>
      </c>
      <c r="AL24" s="98">
        <v>2850.6367273923001</v>
      </c>
    </row>
    <row r="25" spans="8:38" x14ac:dyDescent="0.3">
      <c r="H25" s="91">
        <v>45</v>
      </c>
      <c r="I25" s="88">
        <v>148342.25745632884</v>
      </c>
      <c r="J25" s="94">
        <v>154748.47262995399</v>
      </c>
      <c r="K25" s="88">
        <f t="shared" si="1"/>
        <v>6406.2151736251544</v>
      </c>
      <c r="P25" s="122"/>
      <c r="Q25" s="23">
        <v>17</v>
      </c>
      <c r="R25" s="75">
        <v>1.3736996662728457E-2</v>
      </c>
      <c r="S25" s="76">
        <v>7.2485917042795528E-2</v>
      </c>
      <c r="T25" s="76">
        <v>0.29984381950633471</v>
      </c>
      <c r="U25" s="76">
        <v>0.44247766888294676</v>
      </c>
      <c r="V25" s="77">
        <v>0.17145559790519452</v>
      </c>
      <c r="W25" s="98">
        <f t="shared" si="4"/>
        <v>2266.222456207588</v>
      </c>
      <c r="X25" s="82">
        <f t="shared" si="3"/>
        <v>0.91377708629447596</v>
      </c>
      <c r="AB25" s="24">
        <v>20</v>
      </c>
      <c r="AC25" s="99">
        <v>0</v>
      </c>
      <c r="AD25" s="99">
        <v>0</v>
      </c>
      <c r="AE25" s="99">
        <v>0</v>
      </c>
      <c r="AF25" s="99">
        <v>0</v>
      </c>
      <c r="AG25" s="99">
        <v>0</v>
      </c>
      <c r="AH25" s="29"/>
      <c r="AJ25" s="24">
        <v>20</v>
      </c>
      <c r="AK25" s="99">
        <f t="shared" si="2"/>
        <v>0</v>
      </c>
      <c r="AL25" s="99">
        <v>0</v>
      </c>
    </row>
    <row r="26" spans="8:38" x14ac:dyDescent="0.3">
      <c r="H26" s="91">
        <v>46</v>
      </c>
      <c r="I26" s="88">
        <v>158650.00219511337</v>
      </c>
      <c r="J26" s="94">
        <v>165223.07125848799</v>
      </c>
      <c r="K26" s="88">
        <f t="shared" si="1"/>
        <v>6573.0690633746271</v>
      </c>
      <c r="P26" s="122"/>
      <c r="Q26" s="23">
        <v>18</v>
      </c>
      <c r="R26" s="75">
        <v>1.3410356882027836E-2</v>
      </c>
      <c r="S26" s="76">
        <v>7.1483462809927442E-2</v>
      </c>
      <c r="T26" s="76">
        <v>0.29855779117320852</v>
      </c>
      <c r="U26" s="76">
        <v>0.44369151182179262</v>
      </c>
      <c r="V26" s="77">
        <v>0.17285687731304356</v>
      </c>
      <c r="W26" s="98">
        <f t="shared" si="4"/>
        <v>2265.4800571656788</v>
      </c>
      <c r="X26" s="82">
        <f t="shared" si="3"/>
        <v>0.91510618030804469</v>
      </c>
      <c r="AB26" s="69"/>
      <c r="AD26" s="29"/>
      <c r="AE26" s="29"/>
      <c r="AF26" s="29"/>
      <c r="AG26" s="29"/>
      <c r="AH26" s="29"/>
      <c r="AJ26" s="25"/>
    </row>
    <row r="27" spans="8:38" x14ac:dyDescent="0.3">
      <c r="H27" s="91">
        <v>47</v>
      </c>
      <c r="I27" s="88">
        <v>169474.04174600387</v>
      </c>
      <c r="J27" s="94">
        <v>176160.17655736601</v>
      </c>
      <c r="K27" s="88">
        <f t="shared" si="1"/>
        <v>6686.1348113621352</v>
      </c>
      <c r="P27" s="122"/>
      <c r="Q27" s="23">
        <v>19</v>
      </c>
      <c r="R27" s="75">
        <v>1.3163104031974614E-2</v>
      </c>
      <c r="S27" s="76">
        <v>7.0720578558822716E-2</v>
      </c>
      <c r="T27" s="76">
        <v>0.29756692048686628</v>
      </c>
      <c r="U27" s="76">
        <v>0.44461339620903506</v>
      </c>
      <c r="V27" s="77">
        <v>0.17393600071330126</v>
      </c>
      <c r="W27" s="98">
        <f t="shared" si="4"/>
        <v>2264.9123395027077</v>
      </c>
      <c r="X27" s="82">
        <f t="shared" si="3"/>
        <v>0.91611631740920263</v>
      </c>
      <c r="AB27" s="69"/>
      <c r="AD27" s="29"/>
      <c r="AE27" s="29"/>
      <c r="AF27" s="29"/>
      <c r="AG27" s="29"/>
      <c r="AH27" s="29"/>
      <c r="AJ27" s="25"/>
    </row>
    <row r="28" spans="8:38" x14ac:dyDescent="0.3">
      <c r="H28" s="91">
        <v>48</v>
      </c>
      <c r="I28" s="88">
        <v>180856.78116845991</v>
      </c>
      <c r="J28" s="94">
        <v>187587.879887925</v>
      </c>
      <c r="K28" s="88">
        <f t="shared" si="1"/>
        <v>6731.0987194650806</v>
      </c>
      <c r="P28" s="123"/>
      <c r="Q28" s="24">
        <v>20</v>
      </c>
      <c r="R28" s="78">
        <v>1.2975598043878205E-2</v>
      </c>
      <c r="S28" s="79">
        <v>7.0139585976618762E-2</v>
      </c>
      <c r="T28" s="79">
        <v>0.29680491500613571</v>
      </c>
      <c r="U28" s="79">
        <v>0.44531440390283278</v>
      </c>
      <c r="V28" s="80">
        <v>0.17476549707053449</v>
      </c>
      <c r="W28" s="99">
        <f t="shared" si="4"/>
        <v>2264.478323268605</v>
      </c>
      <c r="X28" s="83">
        <f t="shared" si="3"/>
        <v>0.916884815979503</v>
      </c>
      <c r="AB28" s="69"/>
      <c r="AD28" s="29"/>
      <c r="AE28" s="29"/>
      <c r="AF28" s="29"/>
      <c r="AG28" s="29"/>
      <c r="AH28" s="29"/>
      <c r="AJ28" s="25"/>
    </row>
    <row r="29" spans="8:38" x14ac:dyDescent="0.3">
      <c r="H29" s="91">
        <v>49</v>
      </c>
      <c r="I29" s="88">
        <v>192853.70649059914</v>
      </c>
      <c r="J29" s="94">
        <v>199542.677886566</v>
      </c>
      <c r="K29" s="88">
        <f t="shared" si="1"/>
        <v>6688.9713959668588</v>
      </c>
      <c r="AB29" s="69"/>
      <c r="AD29" s="29"/>
      <c r="AE29" s="29"/>
      <c r="AF29" s="29"/>
      <c r="AG29" s="29"/>
      <c r="AH29" s="29"/>
      <c r="AJ29" s="25"/>
    </row>
    <row r="30" spans="8:38" x14ac:dyDescent="0.3">
      <c r="H30" s="91">
        <v>50</v>
      </c>
      <c r="I30" s="88">
        <v>205519.47324540699</v>
      </c>
      <c r="J30" s="94">
        <v>212055.85661548199</v>
      </c>
      <c r="K30" s="88">
        <f t="shared" si="1"/>
        <v>6536.3833700749965</v>
      </c>
      <c r="AB30" s="69"/>
      <c r="AD30" s="29"/>
      <c r="AE30" s="29"/>
      <c r="AF30" s="29"/>
      <c r="AG30" s="29"/>
      <c r="AH30" s="29"/>
      <c r="AJ30" s="25"/>
    </row>
    <row r="31" spans="8:38" x14ac:dyDescent="0.3">
      <c r="H31" s="91">
        <v>51</v>
      </c>
      <c r="I31" s="88">
        <v>217628.74804375984</v>
      </c>
      <c r="J31" s="94">
        <v>223806.11414336701</v>
      </c>
      <c r="K31" s="88">
        <f t="shared" si="1"/>
        <v>6177.3660996071703</v>
      </c>
    </row>
    <row r="32" spans="8:38" x14ac:dyDescent="0.3">
      <c r="H32" s="91">
        <v>52</v>
      </c>
      <c r="I32" s="88">
        <v>230321.48785915642</v>
      </c>
      <c r="J32" s="94">
        <v>236059.694846114</v>
      </c>
      <c r="K32" s="88">
        <f t="shared" si="1"/>
        <v>5738.2069869575789</v>
      </c>
      <c r="S32" s="25"/>
      <c r="T32" s="25"/>
      <c r="U32" s="25"/>
      <c r="V32" s="25"/>
      <c r="W32" s="25"/>
    </row>
    <row r="33" spans="8:25" x14ac:dyDescent="0.3">
      <c r="H33" s="91">
        <v>53</v>
      </c>
      <c r="I33" s="88">
        <v>243670.69561859974</v>
      </c>
      <c r="J33" s="94">
        <v>248870.01614010701</v>
      </c>
      <c r="K33" s="88">
        <f t="shared" si="1"/>
        <v>5199.3205215072667</v>
      </c>
      <c r="S33" s="25"/>
      <c r="T33" s="25"/>
      <c r="U33" s="25"/>
      <c r="V33" s="25"/>
      <c r="W33" s="25"/>
    </row>
    <row r="34" spans="8:25" x14ac:dyDescent="0.3">
      <c r="H34" s="91">
        <v>54</v>
      </c>
      <c r="I34" s="88">
        <v>257742.61037888186</v>
      </c>
      <c r="J34" s="94">
        <v>262279.878983412</v>
      </c>
      <c r="K34" s="88">
        <f t="shared" si="1"/>
        <v>4537.268604530138</v>
      </c>
      <c r="W34" s="27"/>
      <c r="X34" s="27"/>
    </row>
    <row r="35" spans="8:25" x14ac:dyDescent="0.3">
      <c r="H35" s="91">
        <v>55</v>
      </c>
      <c r="I35" s="88">
        <v>272629.1654934829</v>
      </c>
      <c r="J35" s="94">
        <v>276351.20377507299</v>
      </c>
      <c r="K35" s="88">
        <f t="shared" si="1"/>
        <v>3722.0382815900957</v>
      </c>
      <c r="S35" s="25"/>
      <c r="T35" s="25"/>
      <c r="U35" s="25"/>
      <c r="V35" s="25"/>
      <c r="W35" s="25"/>
      <c r="Y35" s="25"/>
    </row>
    <row r="36" spans="8:25" x14ac:dyDescent="0.3">
      <c r="H36" s="91">
        <v>56</v>
      </c>
      <c r="I36" s="88">
        <v>285896.79887111665</v>
      </c>
      <c r="J36" s="94">
        <v>288752.91194667597</v>
      </c>
      <c r="K36" s="88">
        <f t="shared" si="1"/>
        <v>2856.1130755593185</v>
      </c>
      <c r="S36" s="25"/>
      <c r="T36" s="25"/>
      <c r="U36" s="25"/>
      <c r="V36" s="25"/>
      <c r="W36" s="25"/>
      <c r="Y36" s="25"/>
    </row>
    <row r="37" spans="8:25" x14ac:dyDescent="0.3">
      <c r="H37" s="91">
        <v>57</v>
      </c>
      <c r="I37" s="88">
        <v>299844.82720160921</v>
      </c>
      <c r="J37" s="94">
        <v>301718.34517579502</v>
      </c>
      <c r="K37" s="88">
        <f t="shared" si="1"/>
        <v>1873.5179741858155</v>
      </c>
      <c r="S37" s="25"/>
      <c r="T37" s="25"/>
      <c r="U37" s="25"/>
      <c r="V37" s="25"/>
      <c r="W37" s="25"/>
      <c r="Y37" s="25"/>
    </row>
    <row r="38" spans="8:25" x14ac:dyDescent="0.3">
      <c r="H38" s="91">
        <v>58</v>
      </c>
      <c r="I38" s="88">
        <v>314545.56627316447</v>
      </c>
      <c r="J38" s="94">
        <v>315297.88868390297</v>
      </c>
      <c r="K38" s="88">
        <f t="shared" si="1"/>
        <v>752.32241073850309</v>
      </c>
      <c r="S38" s="25"/>
      <c r="T38" s="25"/>
      <c r="U38" s="25"/>
      <c r="V38" s="25"/>
      <c r="W38" s="25"/>
      <c r="Y38" s="25"/>
    </row>
    <row r="39" spans="8:25" x14ac:dyDescent="0.3">
      <c r="H39" s="91">
        <v>59</v>
      </c>
      <c r="I39" s="88">
        <v>330074.47071568907</v>
      </c>
      <c r="J39" s="94">
        <v>329540.97922084999</v>
      </c>
      <c r="K39" s="88">
        <f t="shared" si="1"/>
        <v>-533.49149483907968</v>
      </c>
      <c r="S39" s="25"/>
      <c r="T39" s="25"/>
      <c r="U39" s="25"/>
      <c r="V39" s="25"/>
      <c r="W39" s="25"/>
      <c r="Y39" s="25"/>
    </row>
    <row r="40" spans="8:25" x14ac:dyDescent="0.3">
      <c r="H40" s="92">
        <v>60</v>
      </c>
      <c r="I40" s="89">
        <v>346523.47801743576</v>
      </c>
      <c r="J40" s="95">
        <v>344507.10507663398</v>
      </c>
      <c r="K40" s="89">
        <f t="shared" si="1"/>
        <v>-2016.3729408017825</v>
      </c>
      <c r="S40" s="25"/>
      <c r="T40" s="25"/>
      <c r="U40" s="25"/>
      <c r="V40" s="25"/>
      <c r="W40" s="25"/>
      <c r="Y40" s="25"/>
    </row>
    <row r="41" spans="8:25" x14ac:dyDescent="0.3">
      <c r="S41" s="25"/>
      <c r="T41" s="25"/>
      <c r="U41" s="25"/>
      <c r="V41" s="25"/>
      <c r="W41" s="25"/>
      <c r="Y41" s="25"/>
    </row>
    <row r="42" spans="8:25" x14ac:dyDescent="0.3">
      <c r="S42" s="25"/>
      <c r="T42" s="25"/>
      <c r="U42" s="25"/>
      <c r="V42" s="25"/>
      <c r="W42" s="25"/>
      <c r="Y42" s="25"/>
    </row>
    <row r="43" spans="8:25" x14ac:dyDescent="0.3">
      <c r="S43" s="25"/>
      <c r="T43" s="25"/>
      <c r="U43" s="25"/>
      <c r="V43" s="25"/>
      <c r="W43" s="25"/>
      <c r="Y43" s="25"/>
    </row>
    <row r="44" spans="8:25" x14ac:dyDescent="0.3">
      <c r="S44" s="25"/>
      <c r="T44" s="25"/>
      <c r="U44" s="25"/>
      <c r="V44" s="25"/>
      <c r="W44" s="25"/>
      <c r="Y44" s="25"/>
    </row>
    <row r="45" spans="8:25" x14ac:dyDescent="0.3">
      <c r="S45" s="25"/>
      <c r="T45" s="25"/>
      <c r="U45" s="25"/>
      <c r="V45" s="25"/>
      <c r="W45" s="25"/>
      <c r="Y45" s="25"/>
    </row>
    <row r="46" spans="8:25" x14ac:dyDescent="0.3">
      <c r="S46" s="25"/>
      <c r="T46" s="25"/>
      <c r="U46" s="25"/>
      <c r="V46" s="25"/>
      <c r="W46" s="25"/>
      <c r="Y46" s="25"/>
    </row>
    <row r="47" spans="8:25" x14ac:dyDescent="0.3">
      <c r="S47" s="25"/>
      <c r="T47" s="25"/>
      <c r="U47" s="25"/>
      <c r="V47" s="25"/>
      <c r="W47" s="25"/>
      <c r="Y47" s="25"/>
    </row>
    <row r="48" spans="8:25" x14ac:dyDescent="0.3">
      <c r="S48" s="25"/>
      <c r="T48" s="25"/>
      <c r="U48" s="25"/>
      <c r="V48" s="25"/>
      <c r="W48" s="25"/>
      <c r="Y48" s="25"/>
    </row>
    <row r="49" spans="19:25" x14ac:dyDescent="0.3">
      <c r="S49" s="25"/>
      <c r="T49" s="25"/>
      <c r="U49" s="25"/>
      <c r="V49" s="25"/>
      <c r="W49" s="25"/>
      <c r="Y49" s="25"/>
    </row>
    <row r="50" spans="19:25" x14ac:dyDescent="0.3">
      <c r="S50" s="25"/>
      <c r="T50" s="25"/>
      <c r="U50" s="25"/>
      <c r="V50" s="25"/>
      <c r="W50" s="25"/>
      <c r="Y50" s="25"/>
    </row>
    <row r="51" spans="19:25" x14ac:dyDescent="0.3">
      <c r="S51" s="25"/>
      <c r="T51" s="25"/>
      <c r="U51" s="25"/>
      <c r="V51" s="25"/>
      <c r="W51" s="25"/>
      <c r="Y51" s="25"/>
    </row>
    <row r="52" spans="19:25" x14ac:dyDescent="0.3">
      <c r="S52" s="25"/>
      <c r="T52" s="25"/>
      <c r="U52" s="25"/>
      <c r="V52" s="25"/>
      <c r="W52" s="25"/>
      <c r="Y52" s="25"/>
    </row>
    <row r="53" spans="19:25" x14ac:dyDescent="0.3">
      <c r="S53" s="25"/>
      <c r="T53" s="25"/>
      <c r="U53" s="25"/>
      <c r="V53" s="25"/>
      <c r="W53" s="25"/>
      <c r="Y53" s="25"/>
    </row>
    <row r="54" spans="19:25" x14ac:dyDescent="0.3">
      <c r="S54" s="25"/>
      <c r="T54" s="25"/>
      <c r="U54" s="25"/>
      <c r="V54" s="25"/>
      <c r="W54" s="25"/>
      <c r="Y54" s="25"/>
    </row>
    <row r="55" spans="19:25" x14ac:dyDescent="0.3">
      <c r="S55" s="25"/>
      <c r="T55" s="25"/>
      <c r="U55" s="25"/>
      <c r="V55" s="25"/>
      <c r="W55" s="25"/>
    </row>
  </sheetData>
  <mergeCells count="22">
    <mergeCell ref="P7:P8"/>
    <mergeCell ref="Q7:Q8"/>
    <mergeCell ref="W4:W8"/>
    <mergeCell ref="R5:R6"/>
    <mergeCell ref="S5:S6"/>
    <mergeCell ref="T5:T6"/>
    <mergeCell ref="AJ3:AL3"/>
    <mergeCell ref="P9:P28"/>
    <mergeCell ref="B3:E3"/>
    <mergeCell ref="H3:K3"/>
    <mergeCell ref="U5:U6"/>
    <mergeCell ref="AC3:AG3"/>
    <mergeCell ref="V5:V6"/>
    <mergeCell ref="P3:X3"/>
    <mergeCell ref="X4:X7"/>
    <mergeCell ref="P5:Q6"/>
    <mergeCell ref="P4:Q4"/>
    <mergeCell ref="R7:R8"/>
    <mergeCell ref="S7:S8"/>
    <mergeCell ref="T7:T8"/>
    <mergeCell ref="U7:U8"/>
    <mergeCell ref="V7:V8"/>
  </mergeCells>
  <pageMargins left="0.7" right="0.7" top="0.75" bottom="0.75" header="0.3" footer="0.3"/>
  <pageSetup orientation="portrait" r:id="rId1"/>
  <ignoredErrors>
    <ignoredError sqref="W9:W28 X9:X28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BB31A-20BC-4D24-924F-88415B5A9CF4}">
  <dimension ref="B3:V34"/>
  <sheetViews>
    <sheetView workbookViewId="0">
      <selection activeCell="S12" sqref="S12"/>
    </sheetView>
  </sheetViews>
  <sheetFormatPr defaultRowHeight="14.4" x14ac:dyDescent="0.3"/>
  <cols>
    <col min="24" max="24" width="10" customWidth="1"/>
    <col min="26" max="26" width="10" customWidth="1"/>
  </cols>
  <sheetData>
    <row r="3" spans="2:22" ht="15.6" x14ac:dyDescent="0.35">
      <c r="B3" s="110" t="s">
        <v>84</v>
      </c>
      <c r="C3" s="111"/>
      <c r="D3" s="111"/>
      <c r="E3" s="111"/>
      <c r="F3" s="111"/>
      <c r="G3" s="112"/>
      <c r="J3" s="110" t="s">
        <v>85</v>
      </c>
      <c r="K3" s="111"/>
      <c r="L3" s="111"/>
      <c r="M3" s="111"/>
      <c r="N3" s="111"/>
      <c r="O3" s="112"/>
    </row>
    <row r="4" spans="2:22" x14ac:dyDescent="0.3">
      <c r="B4" s="86" t="s">
        <v>61</v>
      </c>
      <c r="C4" s="86">
        <v>1</v>
      </c>
      <c r="D4" s="103">
        <v>2</v>
      </c>
      <c r="E4" s="86">
        <v>3</v>
      </c>
      <c r="F4" s="70">
        <v>4</v>
      </c>
      <c r="G4" s="86">
        <v>5</v>
      </c>
      <c r="J4" s="86" t="s">
        <v>61</v>
      </c>
      <c r="K4" s="86">
        <v>1</v>
      </c>
      <c r="L4" s="86">
        <v>2</v>
      </c>
      <c r="M4" s="86">
        <v>3</v>
      </c>
      <c r="N4" s="86">
        <v>4</v>
      </c>
      <c r="O4" s="86">
        <v>5</v>
      </c>
      <c r="R4" s="96"/>
      <c r="S4" s="96"/>
      <c r="T4" s="96"/>
      <c r="U4" s="96"/>
      <c r="V4" s="96"/>
    </row>
    <row r="5" spans="2:22" x14ac:dyDescent="0.3">
      <c r="B5" s="23">
        <v>1</v>
      </c>
      <c r="C5" s="100">
        <v>0.3</v>
      </c>
      <c r="D5" s="75">
        <v>0.35</v>
      </c>
      <c r="E5" s="100">
        <v>0.2</v>
      </c>
      <c r="F5" s="101">
        <v>0.1</v>
      </c>
      <c r="G5" s="100">
        <v>0.05</v>
      </c>
      <c r="J5" s="23">
        <v>1</v>
      </c>
      <c r="K5" s="100">
        <v>0.30000000000000004</v>
      </c>
      <c r="L5" s="100">
        <v>0.35000000000000003</v>
      </c>
      <c r="M5" s="100">
        <v>0.20000000000000004</v>
      </c>
      <c r="N5" s="100">
        <v>0.10000000000000002</v>
      </c>
      <c r="O5" s="100">
        <v>5.000000000000001E-2</v>
      </c>
    </row>
    <row r="6" spans="2:22" x14ac:dyDescent="0.3">
      <c r="B6" s="23">
        <v>2</v>
      </c>
      <c r="C6" s="100">
        <v>0.18504999999999999</v>
      </c>
      <c r="D6" s="75">
        <v>0.32974999999999999</v>
      </c>
      <c r="E6" s="100">
        <v>0.29044999999999999</v>
      </c>
      <c r="F6" s="101">
        <v>0.14629999999999999</v>
      </c>
      <c r="G6" s="100">
        <v>4.8449999999999993E-2</v>
      </c>
      <c r="J6" s="23">
        <v>2</v>
      </c>
      <c r="K6" s="100">
        <v>0.1850381073131851</v>
      </c>
      <c r="L6" s="100">
        <v>0.32973891164252783</v>
      </c>
      <c r="M6" s="100">
        <v>0.29045475822788636</v>
      </c>
      <c r="N6" s="100">
        <v>0.14631195250700804</v>
      </c>
      <c r="O6" s="100">
        <v>4.8456270309392771E-2</v>
      </c>
    </row>
    <row r="7" spans="2:22" x14ac:dyDescent="0.3">
      <c r="B7" s="23">
        <v>3</v>
      </c>
      <c r="C7" s="100">
        <v>0.12244185</v>
      </c>
      <c r="D7" s="75">
        <v>0.27772229999999998</v>
      </c>
      <c r="E7" s="100">
        <v>0.34430880000000003</v>
      </c>
      <c r="F7" s="101">
        <v>0.20154785</v>
      </c>
      <c r="G7" s="100">
        <v>5.3979199999999998E-2</v>
      </c>
      <c r="J7" s="23">
        <v>3</v>
      </c>
      <c r="K7" s="100">
        <v>0.12242522320794318</v>
      </c>
      <c r="L7" s="100">
        <v>0.27769998142901003</v>
      </c>
      <c r="M7" s="100">
        <v>0.34431192334026178</v>
      </c>
      <c r="N7" s="100">
        <v>0.20157211101283021</v>
      </c>
      <c r="O7" s="100">
        <v>5.3990761009954799E-2</v>
      </c>
    </row>
    <row r="8" spans="2:22" x14ac:dyDescent="0.3">
      <c r="B8" s="23">
        <v>4</v>
      </c>
      <c r="C8" s="100">
        <v>8.5613460899999994E-2</v>
      </c>
      <c r="D8" s="75">
        <v>0.22824012339999997</v>
      </c>
      <c r="E8" s="100">
        <v>0.36625716489999999</v>
      </c>
      <c r="F8" s="101">
        <v>0.25494690265000003</v>
      </c>
      <c r="G8" s="100">
        <v>6.4942348150000009E-2</v>
      </c>
      <c r="J8" s="23">
        <v>4</v>
      </c>
      <c r="K8" s="100">
        <v>8.5595422214527747E-2</v>
      </c>
      <c r="L8" s="100">
        <v>0.22820992276533592</v>
      </c>
      <c r="M8" s="100">
        <v>0.36625432703700955</v>
      </c>
      <c r="N8" s="100">
        <v>0.25498121622294917</v>
      </c>
      <c r="O8" s="100">
        <v>6.4959111760177615E-2</v>
      </c>
    </row>
    <row r="9" spans="2:22" x14ac:dyDescent="0.3">
      <c r="B9" s="23">
        <v>5</v>
      </c>
      <c r="C9" s="100">
        <v>6.2645931969799992E-2</v>
      </c>
      <c r="D9" s="75">
        <v>0.1885031301432</v>
      </c>
      <c r="E9" s="100">
        <v>0.36945051888885005</v>
      </c>
      <c r="F9" s="101">
        <v>0.30039374749080006</v>
      </c>
      <c r="G9" s="100">
        <v>7.9006671507349996E-2</v>
      </c>
      <c r="J9" s="23">
        <v>5</v>
      </c>
      <c r="K9" s="100">
        <v>6.2628054158171784E-2</v>
      </c>
      <c r="L9" s="100">
        <v>0.18846843212729961</v>
      </c>
      <c r="M9" s="100">
        <v>0.36944018948451446</v>
      </c>
      <c r="N9" s="100">
        <v>0.30043481829314495</v>
      </c>
      <c r="O9" s="100">
        <v>7.9028505936869234E-2</v>
      </c>
    </row>
    <row r="10" spans="2:22" x14ac:dyDescent="0.3">
      <c r="B10" s="23">
        <v>6</v>
      </c>
      <c r="C10" s="100">
        <v>4.76857313309626E-2</v>
      </c>
      <c r="D10" s="75">
        <v>0.15826898447811194</v>
      </c>
      <c r="E10" s="100">
        <v>0.36352432877503438</v>
      </c>
      <c r="F10" s="101">
        <v>0.33651234319261508</v>
      </c>
      <c r="G10" s="100">
        <v>9.4008612223275945E-2</v>
      </c>
      <c r="J10" s="23">
        <v>6</v>
      </c>
      <c r="K10" s="100">
        <v>4.7668737079230118E-2</v>
      </c>
      <c r="L10" s="100">
        <v>0.15823231241329025</v>
      </c>
      <c r="M10" s="100">
        <v>0.36350683580816062</v>
      </c>
      <c r="N10" s="100">
        <v>0.3365570652119142</v>
      </c>
      <c r="O10" s="100">
        <v>9.4035049487404751E-2</v>
      </c>
    </row>
    <row r="11" spans="2:22" x14ac:dyDescent="0.3">
      <c r="B11" s="23">
        <v>7</v>
      </c>
      <c r="C11" s="100">
        <v>3.7617671268529593E-2</v>
      </c>
      <c r="D11" s="75">
        <v>0.13568053890563275</v>
      </c>
      <c r="E11" s="100">
        <v>0.35407560162508855</v>
      </c>
      <c r="F11" s="101">
        <v>0.36420133621050466</v>
      </c>
      <c r="G11" s="100">
        <v>0.10842485199024443</v>
      </c>
      <c r="J11" s="23">
        <v>7</v>
      </c>
      <c r="K11" s="100">
        <v>3.7598742568992323E-2</v>
      </c>
      <c r="L11" s="100">
        <v>0.13563666079582221</v>
      </c>
      <c r="M11" s="100">
        <v>0.35404789481898347</v>
      </c>
      <c r="N11" s="100">
        <v>0.36425618917850083</v>
      </c>
      <c r="O11" s="100">
        <v>0.1084605126377011</v>
      </c>
    </row>
    <row r="12" spans="2:22" x14ac:dyDescent="0.3">
      <c r="B12" s="23">
        <v>8</v>
      </c>
      <c r="C12" s="100">
        <v>3.0669970313109612E-2</v>
      </c>
      <c r="D12" s="75">
        <v>0.1188820782445813</v>
      </c>
      <c r="E12" s="100">
        <v>0.34400268983810633</v>
      </c>
      <c r="F12" s="101">
        <v>0.38505118782054487</v>
      </c>
      <c r="G12" s="100">
        <v>0.12139407378365791</v>
      </c>
      <c r="J12" s="23">
        <v>8</v>
      </c>
      <c r="K12" s="100">
        <v>3.0650606378277594E-2</v>
      </c>
      <c r="L12" s="100">
        <v>0.11883419496536221</v>
      </c>
      <c r="M12" s="100">
        <v>0.34396584955650916</v>
      </c>
      <c r="N12" s="100">
        <v>0.38511174755336175</v>
      </c>
      <c r="O12" s="100">
        <v>0.12143760154648929</v>
      </c>
    </row>
    <row r="13" spans="2:22" x14ac:dyDescent="0.3">
      <c r="B13" s="23">
        <v>9</v>
      </c>
      <c r="C13" s="100">
        <v>2.5780214089566125E-2</v>
      </c>
      <c r="D13" s="75">
        <v>0.10637920642827564</v>
      </c>
      <c r="E13" s="100">
        <v>0.33465330005538646</v>
      </c>
      <c r="F13" s="101">
        <v>0.40063078015626929</v>
      </c>
      <c r="G13" s="100">
        <v>0.13255649927050245</v>
      </c>
      <c r="J13" s="23">
        <v>9</v>
      </c>
      <c r="K13" s="100">
        <v>2.57611547744141E-2</v>
      </c>
      <c r="L13" s="100">
        <v>0.10632947802132298</v>
      </c>
      <c r="M13" s="100">
        <v>0.33460903200246722</v>
      </c>
      <c r="N13" s="100">
        <v>0.40069400469014621</v>
      </c>
      <c r="O13" s="100">
        <v>0.1326063305116495</v>
      </c>
    </row>
    <row r="14" spans="2:22" x14ac:dyDescent="0.3">
      <c r="B14" s="23">
        <v>10</v>
      </c>
      <c r="C14" s="100">
        <v>2.2284214782923459E-2</v>
      </c>
      <c r="D14" s="75">
        <v>9.7046806359846999E-2</v>
      </c>
      <c r="E14" s="100">
        <v>0.32654824059104587</v>
      </c>
      <c r="F14" s="101">
        <v>0.41224865485337792</v>
      </c>
      <c r="G14" s="100">
        <v>0.14187208341280574</v>
      </c>
      <c r="J14" s="23">
        <v>10</v>
      </c>
      <c r="K14" s="100">
        <v>2.2265798825544938E-2</v>
      </c>
      <c r="L14" s="100">
        <v>9.6996591422645273E-2</v>
      </c>
      <c r="M14" s="100">
        <v>0.32649830537284297</v>
      </c>
      <c r="N14" s="100">
        <v>0.41231259895277378</v>
      </c>
      <c r="O14" s="100">
        <v>0.14192670542619298</v>
      </c>
    </row>
    <row r="15" spans="2:22" x14ac:dyDescent="0.3">
      <c r="B15" s="23">
        <v>11</v>
      </c>
      <c r="C15" s="100">
        <v>1.9752668112120907E-2</v>
      </c>
      <c r="D15" s="75">
        <v>9.0057070568131503E-2</v>
      </c>
      <c r="E15" s="100">
        <v>0.31979311451650083</v>
      </c>
      <c r="F15" s="101">
        <v>0.42092045372607001</v>
      </c>
      <c r="G15" s="100">
        <v>0.14947669307717676</v>
      </c>
      <c r="J15" s="23">
        <v>11</v>
      </c>
      <c r="K15" s="100">
        <v>1.9735017359174774E-2</v>
      </c>
      <c r="L15" s="100">
        <v>9.0007167330406507E-2</v>
      </c>
      <c r="M15" s="100">
        <v>0.31973905727307161</v>
      </c>
      <c r="N15" s="100">
        <v>0.42098396861727616</v>
      </c>
      <c r="O15" s="100">
        <v>0.14953478942007098</v>
      </c>
    </row>
    <row r="16" spans="2:22" x14ac:dyDescent="0.3">
      <c r="B16" s="23">
        <v>12</v>
      </c>
      <c r="C16" s="100">
        <v>1.7900426294227618E-2</v>
      </c>
      <c r="D16" s="75">
        <v>8.480450037924081E-2</v>
      </c>
      <c r="E16" s="100">
        <v>0.31430118966011494</v>
      </c>
      <c r="F16" s="101">
        <v>0.42740848291514105</v>
      </c>
      <c r="G16" s="100">
        <v>0.15558540075127561</v>
      </c>
      <c r="J16" s="23">
        <v>12</v>
      </c>
      <c r="K16" s="100">
        <v>1.788109787950316E-2</v>
      </c>
      <c r="L16" s="100">
        <v>8.4748105559614276E-2</v>
      </c>
      <c r="M16" s="100">
        <v>0.3142351564104065</v>
      </c>
      <c r="N16" s="100">
        <v>0.42748072786528107</v>
      </c>
      <c r="O16" s="100">
        <v>0.15565491228519504</v>
      </c>
    </row>
    <row r="17" spans="2:15" x14ac:dyDescent="0.3">
      <c r="B17" s="23">
        <v>13</v>
      </c>
      <c r="C17" s="100">
        <v>1.6533734777755597E-2</v>
      </c>
      <c r="D17" s="75">
        <v>8.0845606330010825E-2</v>
      </c>
      <c r="E17" s="100">
        <v>0.30990985818659678</v>
      </c>
      <c r="F17" s="101">
        <v>0.43227652577840203</v>
      </c>
      <c r="G17" s="100">
        <v>0.16043427492723489</v>
      </c>
      <c r="J17" s="23">
        <v>13</v>
      </c>
      <c r="K17" s="100">
        <v>1.6513464397555095E-2</v>
      </c>
      <c r="L17" s="100">
        <v>8.0784907794497096E-2</v>
      </c>
      <c r="M17" s="100">
        <v>0.30983486218913109</v>
      </c>
      <c r="N17" s="100">
        <v>0.43235415614940176</v>
      </c>
      <c r="O17" s="100">
        <v>0.16051260946941492</v>
      </c>
    </row>
    <row r="18" spans="2:15" x14ac:dyDescent="0.3">
      <c r="B18" s="23">
        <v>14</v>
      </c>
      <c r="C18" s="100">
        <v>1.5518376897734113E-2</v>
      </c>
      <c r="D18" s="75">
        <v>7.7854167245755654E-2</v>
      </c>
      <c r="E18" s="100">
        <v>0.3064390394325065</v>
      </c>
      <c r="F18" s="101">
        <v>0.43593953290762377</v>
      </c>
      <c r="G18" s="100">
        <v>0.16424888351637998</v>
      </c>
      <c r="J18" s="23">
        <v>14</v>
      </c>
      <c r="K18" s="100">
        <v>1.5497607929115096E-2</v>
      </c>
      <c r="L18" s="100">
        <v>7.7790680417612681E-2</v>
      </c>
      <c r="M18" s="100">
        <v>0.30635737567379739</v>
      </c>
      <c r="N18" s="100">
        <v>0.43602045902392667</v>
      </c>
      <c r="O18" s="100">
        <v>0.16433387695554824</v>
      </c>
    </row>
    <row r="19" spans="2:15" x14ac:dyDescent="0.3">
      <c r="B19" s="23">
        <v>15</v>
      </c>
      <c r="C19" s="100">
        <v>1.4759835380381139E-2</v>
      </c>
      <c r="D19" s="75">
        <v>7.5588967590257752E-2</v>
      </c>
      <c r="E19" s="100">
        <v>0.30371854129756193</v>
      </c>
      <c r="F19" s="101">
        <v>0.43870304339190053</v>
      </c>
      <c r="G19" s="100">
        <v>0.16722961233989866</v>
      </c>
      <c r="J19" s="23">
        <v>15</v>
      </c>
      <c r="K19" s="100">
        <v>1.4738829852516153E-2</v>
      </c>
      <c r="L19" s="100">
        <v>7.5523703142009596E-2</v>
      </c>
      <c r="M19" s="100">
        <v>0.30363194306429375</v>
      </c>
      <c r="N19" s="100">
        <v>0.43878595969719369</v>
      </c>
      <c r="O19" s="100">
        <v>0.16731956424398686</v>
      </c>
    </row>
    <row r="20" spans="2:15" x14ac:dyDescent="0.3">
      <c r="B20" s="23">
        <v>16</v>
      </c>
      <c r="C20" s="100">
        <v>1.419060675762181E-2</v>
      </c>
      <c r="D20" s="75">
        <v>7.387071707938675E-2</v>
      </c>
      <c r="E20" s="100">
        <v>0.3015991748243152</v>
      </c>
      <c r="F20" s="101">
        <v>0.44079272222462129</v>
      </c>
      <c r="G20" s="100">
        <v>0.16954677911405489</v>
      </c>
      <c r="J20" s="23">
        <v>16</v>
      </c>
      <c r="K20" s="100">
        <v>1.4169516703219328E-2</v>
      </c>
      <c r="L20" s="100">
        <v>7.3804340825709372E-2</v>
      </c>
      <c r="M20" s="100">
        <v>0.30150894463246131</v>
      </c>
      <c r="N20" s="100">
        <v>0.4408768096521552</v>
      </c>
      <c r="O20" s="100">
        <v>0.16964038818645485</v>
      </c>
    </row>
    <row r="21" spans="2:15" x14ac:dyDescent="0.3">
      <c r="B21" s="23">
        <v>17</v>
      </c>
      <c r="C21" s="100">
        <v>1.3761899965701464E-2</v>
      </c>
      <c r="D21" s="75">
        <v>7.256551774469587E-2</v>
      </c>
      <c r="E21" s="100">
        <v>0.29995564296046023</v>
      </c>
      <c r="F21" s="101">
        <v>0.44237593561871535</v>
      </c>
      <c r="G21" s="100">
        <v>0.17134100371042715</v>
      </c>
      <c r="J21" s="23">
        <v>17</v>
      </c>
      <c r="K21" s="100">
        <v>1.3736996662728457E-2</v>
      </c>
      <c r="L21" s="100">
        <v>7.2485917042795528E-2</v>
      </c>
      <c r="M21" s="100">
        <v>0.29984381950633471</v>
      </c>
      <c r="N21" s="100">
        <v>0.44247766888294676</v>
      </c>
      <c r="O21" s="100">
        <v>0.17145559790519452</v>
      </c>
    </row>
    <row r="22" spans="2:15" x14ac:dyDescent="0.3">
      <c r="B22" s="23">
        <v>18</v>
      </c>
      <c r="C22" s="100">
        <v>1.3438090642352449E-2</v>
      </c>
      <c r="D22" s="75">
        <v>7.1572955879990199E-2</v>
      </c>
      <c r="E22" s="100">
        <v>0.29868551005399074</v>
      </c>
      <c r="F22" s="101">
        <v>0.44357735911524365</v>
      </c>
      <c r="G22" s="100">
        <v>0.17272608430842307</v>
      </c>
      <c r="J22" s="23">
        <v>18</v>
      </c>
      <c r="K22" s="100">
        <v>1.3410356882027836E-2</v>
      </c>
      <c r="L22" s="100">
        <v>7.1483462809927442E-2</v>
      </c>
      <c r="M22" s="100">
        <v>0.29855779117320852</v>
      </c>
      <c r="N22" s="100">
        <v>0.44369151182179262</v>
      </c>
      <c r="O22" s="100">
        <v>0.17285687731304356</v>
      </c>
    </row>
    <row r="23" spans="2:15" x14ac:dyDescent="0.3">
      <c r="B23" s="23">
        <v>19</v>
      </c>
      <c r="C23" s="100">
        <v>1.3192946668476219E-2</v>
      </c>
      <c r="D23" s="75">
        <v>7.0817463541828982E-2</v>
      </c>
      <c r="E23" s="100">
        <v>0.29770652748724508</v>
      </c>
      <c r="F23" s="101">
        <v>0.44449025529053743</v>
      </c>
      <c r="G23" s="100">
        <v>0.17379280701191235</v>
      </c>
      <c r="J23" s="23">
        <v>19</v>
      </c>
      <c r="K23" s="100">
        <v>1.3163104031974614E-2</v>
      </c>
      <c r="L23" s="100">
        <v>7.0720578558822716E-2</v>
      </c>
      <c r="M23" s="100">
        <v>0.29756692048686628</v>
      </c>
      <c r="N23" s="100">
        <v>0.44461339620903506</v>
      </c>
      <c r="O23" s="100">
        <v>0.17393600071330126</v>
      </c>
    </row>
    <row r="24" spans="2:15" x14ac:dyDescent="0.3">
      <c r="B24" s="23">
        <v>20</v>
      </c>
      <c r="C24" s="100">
        <v>1.3007015581554777E-2</v>
      </c>
      <c r="D24" s="75">
        <v>7.0242004804297042E-2</v>
      </c>
      <c r="E24" s="100">
        <v>0.29695348263974852</v>
      </c>
      <c r="F24" s="101">
        <v>0.44518464927829043</v>
      </c>
      <c r="G24" s="100">
        <v>0.17461284769610932</v>
      </c>
      <c r="J24" s="23">
        <v>20</v>
      </c>
      <c r="K24" s="100">
        <v>1.2975598043878205E-2</v>
      </c>
      <c r="L24" s="100">
        <v>7.0139585976618762E-2</v>
      </c>
      <c r="M24" s="100">
        <v>0.29680491500613571</v>
      </c>
      <c r="N24" s="100">
        <v>0.44531440390283278</v>
      </c>
      <c r="O24" s="100">
        <v>0.17476549707053449</v>
      </c>
    </row>
    <row r="25" spans="2:15" x14ac:dyDescent="0.3">
      <c r="B25" s="23">
        <v>21</v>
      </c>
      <c r="C25" s="100">
        <v>1.2865788604160256E-2</v>
      </c>
      <c r="D25" s="75">
        <v>6.9803428172262233E-2</v>
      </c>
      <c r="E25" s="100">
        <v>0.29637513748572614</v>
      </c>
      <c r="F25" s="101">
        <v>0.44571328781876696</v>
      </c>
      <c r="G25" s="100">
        <v>0.17524235791908455</v>
      </c>
      <c r="J25" s="23">
        <v>21</v>
      </c>
      <c r="K25" s="100">
        <v>1.2833188839388124E-2</v>
      </c>
      <c r="L25" s="100">
        <v>6.9696843604112699E-2</v>
      </c>
      <c r="M25" s="100">
        <v>0.29621976908739184</v>
      </c>
      <c r="N25" s="100">
        <v>0.44584797531257525</v>
      </c>
      <c r="O25" s="100">
        <v>0.17540222315653212</v>
      </c>
    </row>
    <row r="26" spans="2:15" x14ac:dyDescent="0.3">
      <c r="B26" s="23">
        <v>22</v>
      </c>
      <c r="C26" s="100">
        <v>1.2758392929314372E-2</v>
      </c>
      <c r="D26" s="75">
        <v>6.9469023459575632E-2</v>
      </c>
      <c r="E26" s="100">
        <v>0.29593150195854423</v>
      </c>
      <c r="F26" s="101">
        <v>0.44611600993267869</v>
      </c>
      <c r="G26" s="100">
        <v>0.17572507171988722</v>
      </c>
      <c r="J26" s="23">
        <v>22</v>
      </c>
      <c r="K26" s="100">
        <v>1.2719575080122782E-2</v>
      </c>
      <c r="L26" s="100">
        <v>6.9341179931933838E-2</v>
      </c>
      <c r="M26" s="100">
        <v>0.2957422592692559</v>
      </c>
      <c r="N26" s="100">
        <v>0.44627890016924254</v>
      </c>
      <c r="O26" s="100">
        <v>0.17591808554944494</v>
      </c>
    </row>
    <row r="27" spans="2:15" x14ac:dyDescent="0.3">
      <c r="B27" s="23">
        <v>23</v>
      </c>
      <c r="C27" s="100">
        <v>1.2676649189738248E-2</v>
      </c>
      <c r="D27" s="75">
        <v>6.9213956726465867E-2</v>
      </c>
      <c r="E27" s="100">
        <v>0.29559152024215879</v>
      </c>
      <c r="F27" s="101">
        <v>0.44642297261213576</v>
      </c>
      <c r="G27" s="100">
        <v>0.17609490122950139</v>
      </c>
      <c r="J27" s="23">
        <v>23</v>
      </c>
      <c r="K27" s="100">
        <v>1.2632988570967053E-2</v>
      </c>
      <c r="L27" s="100">
        <v>6.9069758272485349E-2</v>
      </c>
      <c r="M27" s="100">
        <v>0.29537727246098755</v>
      </c>
      <c r="N27" s="100">
        <v>0.44660640906481758</v>
      </c>
      <c r="O27" s="100">
        <v>0.17631357163074249</v>
      </c>
    </row>
    <row r="28" spans="2:15" x14ac:dyDescent="0.3">
      <c r="B28" s="23">
        <v>24</v>
      </c>
      <c r="C28" s="100">
        <v>1.2614385147341553E-2</v>
      </c>
      <c r="D28" s="75">
        <v>6.9019350299552806E-2</v>
      </c>
      <c r="E28" s="100">
        <v>0.29533116570576173</v>
      </c>
      <c r="F28" s="101">
        <v>0.44665704525074235</v>
      </c>
      <c r="G28" s="100">
        <v>0.17637805359660161</v>
      </c>
      <c r="J28" s="23">
        <v>24</v>
      </c>
      <c r="K28" s="100">
        <v>1.2566956837835746E-2</v>
      </c>
      <c r="L28" s="100">
        <v>6.8862571636167685E-2</v>
      </c>
      <c r="M28" s="100">
        <v>0.29509808085737882</v>
      </c>
      <c r="N28" s="100">
        <v>0.44685587588241565</v>
      </c>
      <c r="O28" s="100">
        <v>0.17661651478620202</v>
      </c>
    </row>
    <row r="29" spans="2:15" x14ac:dyDescent="0.3">
      <c r="B29" s="23">
        <v>25</v>
      </c>
      <c r="C29" s="100">
        <v>1.2566931571868159E-2</v>
      </c>
      <c r="D29" s="75">
        <v>6.8870839973195888E-2</v>
      </c>
      <c r="E29" s="100">
        <v>0.29513190344670581</v>
      </c>
      <c r="F29" s="101">
        <v>0.4468355961285248</v>
      </c>
      <c r="G29" s="100">
        <v>0.17659472887970545</v>
      </c>
      <c r="J29" s="23">
        <v>25</v>
      </c>
      <c r="K29" s="100">
        <v>1.2516569954950209E-2</v>
      </c>
      <c r="L29" s="100">
        <v>6.8704347961333817E-2</v>
      </c>
      <c r="M29" s="100">
        <v>0.29488443644634021</v>
      </c>
      <c r="N29" s="100">
        <v>0.44704616702733363</v>
      </c>
      <c r="O29" s="100">
        <v>0.17684847861004216</v>
      </c>
    </row>
    <row r="30" spans="2:15" x14ac:dyDescent="0.3">
      <c r="B30" s="23">
        <v>26</v>
      </c>
      <c r="C30" s="100">
        <v>1.2530749214512284E-2</v>
      </c>
      <c r="D30" s="75">
        <v>6.8757487281353641E-2</v>
      </c>
      <c r="E30" s="100">
        <v>0.29497946670842634</v>
      </c>
      <c r="F30" s="101">
        <v>0.44697183116358857</v>
      </c>
      <c r="G30" s="100">
        <v>0.17676046563211931</v>
      </c>
      <c r="J30" s="23">
        <v>26</v>
      </c>
      <c r="K30" s="100">
        <v>1.2478092301373252E-2</v>
      </c>
      <c r="L30" s="100">
        <v>6.8583435387831695E-2</v>
      </c>
      <c r="M30" s="100">
        <v>0.29472087479772741</v>
      </c>
      <c r="N30" s="100">
        <v>0.4471914934492387</v>
      </c>
      <c r="O30" s="100">
        <v>0.17702610406382902</v>
      </c>
    </row>
    <row r="31" spans="2:15" x14ac:dyDescent="0.3">
      <c r="B31" s="23">
        <v>27</v>
      </c>
      <c r="C31" s="100">
        <v>1.2503151093662981E-2</v>
      </c>
      <c r="D31" s="75">
        <v>6.8670957295736482E-2</v>
      </c>
      <c r="E31" s="100">
        <v>0.29486289281052191</v>
      </c>
      <c r="F31" s="101">
        <v>0.44707580084089787</v>
      </c>
      <c r="G31" s="100">
        <v>0.17688719795918093</v>
      </c>
      <c r="J31" s="23">
        <v>27</v>
      </c>
      <c r="K31" s="100">
        <v>1.2440757051326738E-2</v>
      </c>
      <c r="L31" s="100">
        <v>6.8463762529848871E-2</v>
      </c>
      <c r="M31" s="100">
        <v>0.29455190583913499</v>
      </c>
      <c r="N31" s="100">
        <v>0.44733937141610242</v>
      </c>
      <c r="O31" s="100">
        <v>0.17720420316358695</v>
      </c>
    </row>
    <row r="32" spans="2:15" x14ac:dyDescent="0.3">
      <c r="B32" s="23">
        <v>28</v>
      </c>
      <c r="C32" s="100">
        <v>1.2482094696259792E-2</v>
      </c>
      <c r="D32" s="75">
        <v>6.8604895810234337E-2</v>
      </c>
      <c r="E32" s="100">
        <v>0.29477376912358738</v>
      </c>
      <c r="F32" s="101">
        <v>0.44715515986955229</v>
      </c>
      <c r="G32" s="100">
        <v>0.17698408050036646</v>
      </c>
      <c r="J32" s="23">
        <v>28</v>
      </c>
      <c r="K32" s="100">
        <v>1.2412033759310334E-2</v>
      </c>
      <c r="L32" s="100">
        <v>6.837203125759278E-2</v>
      </c>
      <c r="M32" s="100">
        <v>0.2944240692804192</v>
      </c>
      <c r="N32" s="100">
        <v>0.44745099229532509</v>
      </c>
      <c r="O32" s="100">
        <v>0.17734087340735252</v>
      </c>
    </row>
    <row r="33" spans="2:15" x14ac:dyDescent="0.3">
      <c r="B33" s="23">
        <v>29</v>
      </c>
      <c r="C33" s="100">
        <v>1.2466025852975298E-2</v>
      </c>
      <c r="D33" s="75">
        <v>6.8554456754808812E-2</v>
      </c>
      <c r="E33" s="100">
        <v>0.29470564655863418</v>
      </c>
      <c r="F33" s="101">
        <v>0.4472157417149486</v>
      </c>
      <c r="G33" s="100">
        <v>0.17705812911863322</v>
      </c>
      <c r="J33" s="23">
        <v>29</v>
      </c>
      <c r="K33" s="100">
        <v>1.2389950527944319E-2</v>
      </c>
      <c r="L33" s="100">
        <v>6.830173748752584E-2</v>
      </c>
      <c r="M33" s="100">
        <v>0.29432676371762168</v>
      </c>
      <c r="N33" s="100">
        <v>0.4475359104819393</v>
      </c>
      <c r="O33" s="100">
        <v>0.17744563778496886</v>
      </c>
    </row>
    <row r="34" spans="2:15" x14ac:dyDescent="0.3">
      <c r="B34" s="24">
        <v>30</v>
      </c>
      <c r="C34" s="102">
        <v>1.2453761046001488E-2</v>
      </c>
      <c r="D34" s="78">
        <v>6.8515943113377192E-2</v>
      </c>
      <c r="E34" s="102">
        <v>0.29465358524683832</v>
      </c>
      <c r="F34" s="79">
        <v>0.44726199399317856</v>
      </c>
      <c r="G34" s="102">
        <v>0.17711471660060463</v>
      </c>
      <c r="J34" s="24">
        <v>30</v>
      </c>
      <c r="K34" s="102">
        <v>1.2372967960948205E-2</v>
      </c>
      <c r="L34" s="102">
        <v>6.8247805944973733E-2</v>
      </c>
      <c r="M34" s="102">
        <v>0.29425237617327826</v>
      </c>
      <c r="N34" s="102">
        <v>0.44760084678515311</v>
      </c>
      <c r="O34" s="102">
        <v>0.17752600313564662</v>
      </c>
    </row>
  </sheetData>
  <mergeCells count="2">
    <mergeCell ref="B3:G3"/>
    <mergeCell ref="J3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Statistics</vt:lpstr>
      <vt:lpstr>Summary</vt:lpstr>
      <vt:lpstr>IncidentRate</vt:lpstr>
      <vt:lpstr>AttribFrac</vt:lpstr>
      <vt:lpstr>TransitionProb</vt:lpstr>
      <vt:lpstr>Traditional</vt:lpstr>
      <vt:lpstr>Reserves</vt:lpstr>
      <vt:lpstr>Results</vt:lpstr>
      <vt:lpstr>Status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Olsen Garcia</dc:creator>
  <cp:lastModifiedBy>Olsen Garcia</cp:lastModifiedBy>
  <dcterms:created xsi:type="dcterms:W3CDTF">2024-04-09T12:59:31Z</dcterms:created>
  <dcterms:modified xsi:type="dcterms:W3CDTF">2024-09-12T01:48:53Z</dcterms:modified>
</cp:coreProperties>
</file>