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8_{F6894AC1-F875-4260-946E-F045EEEBF756}" xr6:coauthVersionLast="47" xr6:coauthVersionMax="47" xr10:uidLastSave="{00000000-0000-0000-0000-000000000000}"/>
  <bookViews>
    <workbookView xWindow="-120" yWindow="-120" windowWidth="20730" windowHeight="11160" xr2:uid="{60BD8296-552A-4B37-B2D6-BE82861ADD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C31" i="1"/>
  <c r="C30" i="1"/>
  <c r="C29" i="1"/>
  <c r="C28" i="1"/>
  <c r="C27" i="1"/>
  <c r="F17" i="1"/>
  <c r="C20" i="1"/>
  <c r="C19" i="1"/>
  <c r="C17" i="1"/>
  <c r="C16" i="1"/>
  <c r="E11" i="1"/>
  <c r="F11" i="1"/>
  <c r="G11" i="1"/>
  <c r="H11" i="1"/>
  <c r="D11" i="1"/>
  <c r="C11" i="1"/>
</calcChain>
</file>

<file path=xl/sharedStrings.xml><?xml version="1.0" encoding="utf-8"?>
<sst xmlns="http://schemas.openxmlformats.org/spreadsheetml/2006/main" count="27" uniqueCount="24">
  <si>
    <t>En el analisis de un proyecto se estiman los siguientes ingresos y costos para 5 años</t>
  </si>
  <si>
    <t>Años</t>
  </si>
  <si>
    <t>Ingresos</t>
  </si>
  <si>
    <t>Costos</t>
  </si>
  <si>
    <t>VS</t>
  </si>
  <si>
    <t>Inves. Inic</t>
  </si>
  <si>
    <t>FNE</t>
  </si>
  <si>
    <t>TMAR</t>
  </si>
  <si>
    <t>VP Ingresos</t>
  </si>
  <si>
    <t>VP Costos</t>
  </si>
  <si>
    <t>Razon Costo/beneficio</t>
  </si>
  <si>
    <t>VPN</t>
  </si>
  <si>
    <t>TIR</t>
  </si>
  <si>
    <t>Se acepta el proyecto porque es mayor que 1</t>
  </si>
  <si>
    <t>Ejercicio 29</t>
  </si>
  <si>
    <t>Pag 133</t>
  </si>
  <si>
    <t>Proyecto</t>
  </si>
  <si>
    <t>A</t>
  </si>
  <si>
    <t>B</t>
  </si>
  <si>
    <t>C</t>
  </si>
  <si>
    <t>D</t>
  </si>
  <si>
    <t>E</t>
  </si>
  <si>
    <t>n</t>
  </si>
  <si>
    <t>Inv.Inic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</si>
</sst>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540A]#,##0.00_ ;[Red]\-[$$-540A]#,##0.00\ "/>
    <numFmt numFmtId="165" formatCode="[$$-409]#,##0.00_ ;[Red]\-[$$-409]#,##0.00\ "/>
    <numFmt numFmtId="176" formatCode="[$$-340A]#,##0.00;[Red][$$-340A]\-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6" xfId="0" applyFill="1" applyBorder="1"/>
    <xf numFmtId="0" fontId="0" fillId="2" borderId="7" xfId="0" applyFill="1" applyBorder="1"/>
    <xf numFmtId="164" fontId="0" fillId="0" borderId="2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9" fontId="0" fillId="0" borderId="5" xfId="0" applyNumberFormat="1" applyBorder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577-0C10-48CE-866A-21F8A19BF106}">
  <dimension ref="B4:H36"/>
  <sheetViews>
    <sheetView tabSelected="1" workbookViewId="0">
      <selection activeCell="B70" sqref="B70"/>
    </sheetView>
  </sheetViews>
  <sheetFormatPr baseColWidth="10" defaultRowHeight="15" x14ac:dyDescent="0.25"/>
  <cols>
    <col min="3" max="3" width="19" customWidth="1"/>
    <col min="6" max="6" width="17.28515625" bestFit="1" customWidth="1"/>
  </cols>
  <sheetData>
    <row r="4" spans="2:8" x14ac:dyDescent="0.25">
      <c r="B4" t="s">
        <v>0</v>
      </c>
    </row>
    <row r="5" spans="2:8" ht="15.75" thickBot="1" x14ac:dyDescent="0.3"/>
    <row r="6" spans="2:8" ht="15.75" thickBot="1" x14ac:dyDescent="0.3">
      <c r="B6" s="6" t="s">
        <v>1</v>
      </c>
      <c r="C6" s="8">
        <v>0</v>
      </c>
      <c r="D6" s="8">
        <v>1</v>
      </c>
      <c r="E6" s="8">
        <v>2</v>
      </c>
      <c r="F6" s="8">
        <v>3</v>
      </c>
      <c r="G6" s="8">
        <v>4</v>
      </c>
      <c r="H6" s="5">
        <v>5</v>
      </c>
    </row>
    <row r="7" spans="2:8" x14ac:dyDescent="0.25">
      <c r="B7" s="10" t="s">
        <v>2</v>
      </c>
      <c r="C7" s="11"/>
      <c r="D7" s="11">
        <v>8000</v>
      </c>
      <c r="E7" s="11">
        <v>8200</v>
      </c>
      <c r="F7" s="11">
        <v>8300</v>
      </c>
      <c r="G7" s="11">
        <v>8600</v>
      </c>
      <c r="H7" s="12">
        <v>9000</v>
      </c>
    </row>
    <row r="8" spans="2:8" x14ac:dyDescent="0.25">
      <c r="B8" s="14" t="s">
        <v>3</v>
      </c>
      <c r="C8" s="13"/>
      <c r="D8" s="13">
        <v>2500</v>
      </c>
      <c r="E8" s="13">
        <v>2500</v>
      </c>
      <c r="F8" s="13">
        <v>2500</v>
      </c>
      <c r="G8" s="13">
        <v>2500</v>
      </c>
      <c r="H8" s="15">
        <v>2500</v>
      </c>
    </row>
    <row r="9" spans="2:8" x14ac:dyDescent="0.25">
      <c r="B9" s="14" t="s">
        <v>4</v>
      </c>
      <c r="C9" s="13"/>
      <c r="D9" s="13"/>
      <c r="E9" s="13"/>
      <c r="F9" s="13"/>
      <c r="G9" s="13"/>
      <c r="H9" s="15">
        <v>1500</v>
      </c>
    </row>
    <row r="10" spans="2:8" ht="15.75" thickBot="1" x14ac:dyDescent="0.3">
      <c r="B10" s="7" t="s">
        <v>5</v>
      </c>
      <c r="C10" s="9">
        <v>-10000</v>
      </c>
      <c r="D10" s="9"/>
      <c r="E10" s="9"/>
      <c r="F10" s="9"/>
      <c r="G10" s="9"/>
      <c r="H10" s="3"/>
    </row>
    <row r="11" spans="2:8" ht="15.75" thickBot="1" x14ac:dyDescent="0.3">
      <c r="B11" s="6" t="s">
        <v>6</v>
      </c>
      <c r="C11" s="8">
        <f>C10</f>
        <v>-10000</v>
      </c>
      <c r="D11" s="8">
        <f>D7-D8+D9</f>
        <v>5500</v>
      </c>
      <c r="E11" s="8">
        <f t="shared" ref="E11:H11" si="0">E7-E8+E9</f>
        <v>5700</v>
      </c>
      <c r="F11" s="8">
        <f t="shared" si="0"/>
        <v>5800</v>
      </c>
      <c r="G11" s="8">
        <f t="shared" si="0"/>
        <v>6100</v>
      </c>
      <c r="H11" s="5">
        <f t="shared" si="0"/>
        <v>8000</v>
      </c>
    </row>
    <row r="12" spans="2:8" ht="15.75" thickBot="1" x14ac:dyDescent="0.3"/>
    <row r="13" spans="2:8" ht="15.75" thickBot="1" x14ac:dyDescent="0.3">
      <c r="B13" s="16" t="s">
        <v>7</v>
      </c>
      <c r="C13" s="17">
        <v>0.12</v>
      </c>
    </row>
    <row r="15" spans="2:8" ht="15.75" thickBot="1" x14ac:dyDescent="0.3"/>
    <row r="16" spans="2:8" x14ac:dyDescent="0.25">
      <c r="B16" s="2" t="s">
        <v>8</v>
      </c>
      <c r="C16" s="18">
        <f>NPV(C13,D7:H7)</f>
        <v>30159.920171375757</v>
      </c>
      <c r="F16" t="s">
        <v>10</v>
      </c>
    </row>
    <row r="17" spans="2:6" ht="15.75" thickBot="1" x14ac:dyDescent="0.3">
      <c r="B17" s="4" t="s">
        <v>9</v>
      </c>
      <c r="C17" s="19">
        <f>NPV(C13,D8:H8)+(C10*-1)-H9*(1+C13)^-5</f>
        <v>18160.800222284615</v>
      </c>
      <c r="F17" s="1">
        <f>C16/C17</f>
        <v>1.6607153760971036</v>
      </c>
    </row>
    <row r="18" spans="2:6" ht="15.75" thickBot="1" x14ac:dyDescent="0.3">
      <c r="F18" t="s">
        <v>13</v>
      </c>
    </row>
    <row r="19" spans="2:6" x14ac:dyDescent="0.25">
      <c r="B19" s="2" t="s">
        <v>11</v>
      </c>
      <c r="C19" s="20">
        <f>NPV(C13,D11:H11)+C11</f>
        <v>11999.119949091146</v>
      </c>
    </row>
    <row r="20" spans="2:6" ht="15.75" thickBot="1" x14ac:dyDescent="0.3">
      <c r="B20" s="4" t="s">
        <v>12</v>
      </c>
      <c r="C20" s="21">
        <f>IRR(C11:H11)</f>
        <v>0.51124199112871205</v>
      </c>
    </row>
    <row r="24" spans="2:6" x14ac:dyDescent="0.25">
      <c r="B24" t="s">
        <v>14</v>
      </c>
      <c r="C24" t="s">
        <v>15</v>
      </c>
    </row>
    <row r="26" spans="2:6" x14ac:dyDescent="0.25">
      <c r="B26" t="s">
        <v>16</v>
      </c>
      <c r="C26" t="s">
        <v>6</v>
      </c>
      <c r="D26" t="s">
        <v>23</v>
      </c>
      <c r="E26" t="s">
        <v>11</v>
      </c>
    </row>
    <row r="27" spans="2:6" x14ac:dyDescent="0.25">
      <c r="B27" t="s">
        <v>17</v>
      </c>
      <c r="C27">
        <f>98-18</f>
        <v>80</v>
      </c>
      <c r="D27">
        <v>-400</v>
      </c>
      <c r="E27" s="22">
        <f>PV(C36,C35,-C27,,0)+D27</f>
        <v>71.138560891296834</v>
      </c>
    </row>
    <row r="28" spans="2:6" x14ac:dyDescent="0.25">
      <c r="B28" t="s">
        <v>18</v>
      </c>
      <c r="C28">
        <f>123-19</f>
        <v>104</v>
      </c>
      <c r="D28">
        <v>-500</v>
      </c>
      <c r="E28" s="22"/>
    </row>
    <row r="29" spans="2:6" x14ac:dyDescent="0.25">
      <c r="B29" t="s">
        <v>19</v>
      </c>
      <c r="C29">
        <f>128-22</f>
        <v>106</v>
      </c>
      <c r="D29">
        <v>-600</v>
      </c>
      <c r="E29" s="22"/>
    </row>
    <row r="30" spans="2:6" x14ac:dyDescent="0.25">
      <c r="B30" t="s">
        <v>20</v>
      </c>
      <c r="C30">
        <f>140-38</f>
        <v>102</v>
      </c>
      <c r="D30">
        <v>-700</v>
      </c>
      <c r="E30" s="22"/>
    </row>
    <row r="31" spans="2:6" x14ac:dyDescent="0.25">
      <c r="B31" t="s">
        <v>21</v>
      </c>
      <c r="C31">
        <f>197-43</f>
        <v>154</v>
      </c>
      <c r="D31">
        <v>-800</v>
      </c>
      <c r="E31" s="22"/>
    </row>
    <row r="35" spans="2:3" x14ac:dyDescent="0.25">
      <c r="B35" t="s">
        <v>22</v>
      </c>
      <c r="C35">
        <v>10</v>
      </c>
    </row>
    <row r="36" spans="2:3" x14ac:dyDescent="0.25">
      <c r="B36" t="s">
        <v>7</v>
      </c>
      <c r="C36">
        <v>0.11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2021-06-04T13:27:35Z</dcterms:created>
  <dcterms:modified xsi:type="dcterms:W3CDTF">2021-06-04T14:37:31Z</dcterms:modified>
</cp:coreProperties>
</file>