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İ TÜREDİ\Downloads\EE-464\Flyback Converter\"/>
    </mc:Choice>
  </mc:AlternateContent>
  <xr:revisionPtr revIDLastSave="0" documentId="13_ncr:1_{C187E594-19F2-4399-9F56-17783EE1902E}" xr6:coauthVersionLast="45" xr6:coauthVersionMax="45" xr10:uidLastSave="{00000000-0000-0000-0000-000000000000}"/>
  <bookViews>
    <workbookView xWindow="-60" yWindow="-60" windowWidth="20610" windowHeight="10980" xr2:uid="{48074C26-52FE-4644-B1E6-7F72B1CB6345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" i="1" l="1"/>
  <c r="B8" i="1"/>
  <c r="B15" i="1" l="1"/>
  <c r="B18" i="1" s="1"/>
  <c r="B21" i="1" s="1"/>
  <c r="B24" i="1" s="1"/>
  <c r="D24" i="1" s="1"/>
  <c r="P32" i="1"/>
  <c r="N32" i="1"/>
  <c r="B11" i="1"/>
  <c r="M32" i="1"/>
  <c r="L32" i="1"/>
  <c r="B16" i="1"/>
  <c r="B19" i="1" s="1"/>
  <c r="B22" i="1" s="1"/>
  <c r="B25" i="1" s="1"/>
  <c r="D25" i="1" s="1"/>
</calcChain>
</file>

<file path=xl/sharedStrings.xml><?xml version="1.0" encoding="utf-8"?>
<sst xmlns="http://schemas.openxmlformats.org/spreadsheetml/2006/main" count="44" uniqueCount="39">
  <si>
    <t>Cable Selection</t>
  </si>
  <si>
    <t>Diameter</t>
  </si>
  <si>
    <t>Cross Section</t>
  </si>
  <si>
    <t>AWG#09</t>
  </si>
  <si>
    <t>AWG#10</t>
  </si>
  <si>
    <t>AWG#11</t>
  </si>
  <si>
    <t>AWG#12</t>
  </si>
  <si>
    <t>AWG#13</t>
  </si>
  <si>
    <t>AWG#14</t>
  </si>
  <si>
    <t>AWG#15</t>
  </si>
  <si>
    <t>AWG#16</t>
  </si>
  <si>
    <t>AWG#17</t>
  </si>
  <si>
    <t>AWG#18</t>
  </si>
  <si>
    <t>AWG#19</t>
  </si>
  <si>
    <t>AWG#20</t>
  </si>
  <si>
    <t>fs</t>
  </si>
  <si>
    <t>Np</t>
  </si>
  <si>
    <t>Ns</t>
  </si>
  <si>
    <t>turns ratio</t>
  </si>
  <si>
    <t>Selected Core</t>
  </si>
  <si>
    <t>E</t>
  </si>
  <si>
    <t>F</t>
  </si>
  <si>
    <t>MLT</t>
  </si>
  <si>
    <t>Selected Cable</t>
  </si>
  <si>
    <t>Skin Depth</t>
  </si>
  <si>
    <t>Ohms per km</t>
  </si>
  <si>
    <t>Ohms per mm</t>
  </si>
  <si>
    <t>P Length</t>
  </si>
  <si>
    <t>S Length</t>
  </si>
  <si>
    <t>P App</t>
  </si>
  <si>
    <t>S App</t>
  </si>
  <si>
    <t>R Pri (DC)</t>
  </si>
  <si>
    <t>R Sec (DC)</t>
  </si>
  <si>
    <t>Effective Area</t>
  </si>
  <si>
    <t>R Pri (AC)</t>
  </si>
  <si>
    <t>R Sec (AC)</t>
  </si>
  <si>
    <t>Ohm</t>
  </si>
  <si>
    <t>mOhm</t>
  </si>
  <si>
    <t>0P42513EC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</si>
</sst>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D39F-35CF-4720-851D-028E6BA50945}">
  <dimension ref="A5:R39"/>
  <sheetViews>
    <sheetView tabSelected="1" topLeftCell="A25" workbookViewId="0">
      <selection activeCell="C23" sqref="C23"/>
    </sheetView>
  </sheetViews>
  <sheetFormatPr defaultRowHeight="15" x14ac:dyDescent="0.25"/>
  <cols>
    <col min="1" max="1" width="10.5703125" bestFit="1" customWidth="1"/>
    <col min="2" max="2" width="12" bestFit="1" customWidth="1"/>
    <col min="11" max="11" width="14.85546875" bestFit="1" customWidth="1"/>
    <col min="12" max="12" width="9.28515625" bestFit="1" customWidth="1"/>
    <col min="13" max="13" width="12.7109375" bestFit="1" customWidth="1"/>
    <col min="14" max="14" width="15" bestFit="1" customWidth="1"/>
    <col min="15" max="15" width="12.7109375" bestFit="1" customWidth="1"/>
    <col min="16" max="16" width="13.5703125" bestFit="1" customWidth="1"/>
  </cols>
  <sheetData>
    <row r="5" spans="1:14" x14ac:dyDescent="0.25">
      <c r="A5" s="5" t="s">
        <v>15</v>
      </c>
      <c r="B5" s="6">
        <v>45000</v>
      </c>
      <c r="C5" s="4"/>
      <c r="D5" s="4"/>
      <c r="E5" s="4"/>
      <c r="F5" s="4"/>
      <c r="G5" s="4"/>
      <c r="H5" s="4"/>
      <c r="I5" s="4"/>
    </row>
    <row r="6" spans="1:14" x14ac:dyDescent="0.25">
      <c r="A6" s="5" t="s">
        <v>16</v>
      </c>
      <c r="B6" s="6">
        <v>28</v>
      </c>
      <c r="C6" s="4"/>
      <c r="D6" s="4"/>
      <c r="E6" s="4"/>
      <c r="F6" s="4"/>
      <c r="G6" s="4"/>
      <c r="H6" s="4"/>
      <c r="I6" s="4"/>
    </row>
    <row r="7" spans="1:14" x14ac:dyDescent="0.25">
      <c r="A7" s="5" t="s">
        <v>18</v>
      </c>
      <c r="B7" s="6">
        <v>1.6</v>
      </c>
      <c r="C7" s="4"/>
      <c r="D7" s="4"/>
      <c r="E7" s="4"/>
      <c r="F7" s="4"/>
      <c r="G7" s="4"/>
      <c r="H7" s="4"/>
      <c r="I7" s="4"/>
    </row>
    <row r="8" spans="1:14" x14ac:dyDescent="0.25">
      <c r="A8" s="5" t="s">
        <v>17</v>
      </c>
      <c r="B8" s="6">
        <f>CEILING(B6/B7,1)</f>
        <v>18</v>
      </c>
      <c r="C8" s="4"/>
      <c r="D8" s="4"/>
      <c r="E8" s="4"/>
      <c r="F8" s="4"/>
      <c r="G8" s="4"/>
      <c r="H8" s="4"/>
      <c r="I8" s="4"/>
      <c r="K8" s="1" t="s">
        <v>0</v>
      </c>
      <c r="L8" s="2" t="s">
        <v>1</v>
      </c>
      <c r="M8" s="7" t="s">
        <v>2</v>
      </c>
      <c r="N8" s="9"/>
    </row>
    <row r="9" spans="1:14" x14ac:dyDescent="0.25">
      <c r="A9" s="4"/>
      <c r="B9" s="4"/>
      <c r="C9" s="4"/>
      <c r="D9" s="4"/>
      <c r="E9" s="4"/>
      <c r="F9" s="4"/>
      <c r="G9" s="4"/>
      <c r="H9" s="4"/>
      <c r="I9" s="4"/>
      <c r="K9" s="3" t="s">
        <v>3</v>
      </c>
      <c r="L9" s="3">
        <v>2.9057599999999999</v>
      </c>
      <c r="M9" s="8">
        <v>6.63</v>
      </c>
      <c r="N9" s="9"/>
    </row>
    <row r="10" spans="1:14" x14ac:dyDescent="0.25">
      <c r="A10" s="4"/>
      <c r="B10" s="4"/>
      <c r="C10" s="4"/>
      <c r="D10" s="4"/>
      <c r="E10" s="4"/>
      <c r="F10" s="4"/>
      <c r="G10" s="4"/>
      <c r="H10" s="4"/>
      <c r="I10" s="4"/>
      <c r="K10" s="3" t="s">
        <v>4</v>
      </c>
      <c r="L10" s="3">
        <v>2.58826</v>
      </c>
      <c r="M10" s="8">
        <v>5.26</v>
      </c>
      <c r="N10" s="9"/>
    </row>
    <row r="11" spans="1:14" x14ac:dyDescent="0.25">
      <c r="A11" s="2" t="s">
        <v>24</v>
      </c>
      <c r="B11" s="3">
        <f>75/SQRT(B5)</f>
        <v>0.35355339059327373</v>
      </c>
      <c r="C11" s="4"/>
      <c r="D11" s="4"/>
      <c r="E11" s="4"/>
      <c r="F11" s="4"/>
      <c r="G11" s="4"/>
      <c r="H11" s="4"/>
      <c r="I11" s="4"/>
      <c r="K11" s="3" t="s">
        <v>5</v>
      </c>
      <c r="L11" s="3">
        <v>2.3037800000000002</v>
      </c>
      <c r="M11" s="8">
        <v>4.17</v>
      </c>
      <c r="N11" s="9"/>
    </row>
    <row r="12" spans="1:14" x14ac:dyDescent="0.25">
      <c r="A12" s="2"/>
      <c r="B12" s="3"/>
      <c r="C12" s="4"/>
      <c r="D12" s="4"/>
      <c r="E12" s="4"/>
      <c r="F12" s="4"/>
      <c r="G12" s="4"/>
      <c r="H12" s="4"/>
      <c r="I12" s="4"/>
      <c r="K12" s="3" t="s">
        <v>6</v>
      </c>
      <c r="L12" s="3">
        <v>2.0523199999999999</v>
      </c>
      <c r="M12" s="8">
        <v>3.31</v>
      </c>
      <c r="N12" s="9"/>
    </row>
    <row r="13" spans="1:14" x14ac:dyDescent="0.25">
      <c r="A13" s="2"/>
      <c r="B13" s="3"/>
      <c r="C13" s="4"/>
      <c r="D13" s="4"/>
      <c r="E13" s="4"/>
      <c r="F13" s="4"/>
      <c r="G13" s="4"/>
      <c r="H13" s="4"/>
      <c r="I13" s="4"/>
      <c r="K13" s="3" t="s">
        <v>7</v>
      </c>
      <c r="L13" s="3">
        <v>1.8288</v>
      </c>
      <c r="M13" s="8">
        <v>2.63</v>
      </c>
      <c r="N13" s="9"/>
    </row>
    <row r="14" spans="1:14" x14ac:dyDescent="0.25">
      <c r="A14" s="2"/>
      <c r="B14" s="3"/>
      <c r="C14" s="4"/>
      <c r="D14" s="4"/>
      <c r="E14" s="4"/>
      <c r="F14" s="4"/>
      <c r="G14" s="4"/>
      <c r="H14" s="4"/>
      <c r="I14" s="4"/>
      <c r="K14" s="3" t="s">
        <v>8</v>
      </c>
      <c r="L14" s="3">
        <v>1.6281399999999999</v>
      </c>
      <c r="M14" s="8">
        <v>2.08</v>
      </c>
      <c r="N14" s="9"/>
    </row>
    <row r="15" spans="1:14" x14ac:dyDescent="0.25">
      <c r="A15" s="5" t="s">
        <v>27</v>
      </c>
      <c r="B15" s="6">
        <f>N28*B6</f>
        <v>1099.5574287564277</v>
      </c>
      <c r="C15" s="4"/>
      <c r="D15" s="4"/>
      <c r="E15" s="4"/>
      <c r="F15" s="4"/>
      <c r="G15" s="4"/>
      <c r="H15" s="4"/>
      <c r="I15" s="4"/>
      <c r="K15" s="3" t="s">
        <v>9</v>
      </c>
      <c r="L15" s="3">
        <v>1.45034</v>
      </c>
      <c r="M15" s="8">
        <v>1.65</v>
      </c>
      <c r="N15" s="9"/>
    </row>
    <row r="16" spans="1:14" x14ac:dyDescent="0.25">
      <c r="A16" s="5" t="s">
        <v>28</v>
      </c>
      <c r="B16" s="6">
        <f>N28*B8</f>
        <v>706.85834705770344</v>
      </c>
      <c r="C16" s="4"/>
      <c r="D16" s="4"/>
      <c r="E16" s="4"/>
      <c r="F16" s="4"/>
      <c r="G16" s="4"/>
      <c r="H16" s="4"/>
      <c r="I16" s="4"/>
      <c r="K16" s="3" t="s">
        <v>10</v>
      </c>
      <c r="L16" s="3">
        <v>1.2903199999999999</v>
      </c>
      <c r="M16" s="8">
        <v>1.31</v>
      </c>
      <c r="N16" s="9"/>
    </row>
    <row r="17" spans="1:18" x14ac:dyDescent="0.25">
      <c r="A17" s="5"/>
      <c r="B17" s="6"/>
      <c r="C17" s="4"/>
      <c r="D17" s="4"/>
      <c r="E17" s="4"/>
      <c r="F17" s="4"/>
      <c r="G17" s="4"/>
      <c r="H17" s="4"/>
      <c r="I17" s="4"/>
      <c r="K17" s="3" t="s">
        <v>11</v>
      </c>
      <c r="L17" s="3">
        <v>1.15062</v>
      </c>
      <c r="M17" s="8">
        <v>1.04</v>
      </c>
      <c r="N17" s="9"/>
    </row>
    <row r="18" spans="1:18" x14ac:dyDescent="0.25">
      <c r="A18" s="5" t="s">
        <v>29</v>
      </c>
      <c r="B18" s="6">
        <f>ROUNDUP(B15,-1)</f>
        <v>1100</v>
      </c>
      <c r="C18" s="4"/>
      <c r="D18" s="4"/>
      <c r="E18" s="4"/>
      <c r="F18" s="4"/>
      <c r="G18" s="4"/>
      <c r="H18" s="4"/>
      <c r="I18" s="4"/>
      <c r="K18" s="3" t="s">
        <v>12</v>
      </c>
      <c r="L18" s="3">
        <v>1.02362</v>
      </c>
      <c r="M18" s="8">
        <v>0.82299999999999995</v>
      </c>
      <c r="N18" s="9"/>
    </row>
    <row r="19" spans="1:18" x14ac:dyDescent="0.25">
      <c r="A19" s="5" t="s">
        <v>30</v>
      </c>
      <c r="B19" s="6">
        <f>ROUNDUP(B16,-1)</f>
        <v>710</v>
      </c>
      <c r="C19" s="4"/>
      <c r="D19" s="4"/>
      <c r="E19" s="4"/>
      <c r="F19" s="4"/>
      <c r="G19" s="4"/>
      <c r="H19" s="4"/>
      <c r="I19" s="4"/>
      <c r="K19" s="3" t="s">
        <v>13</v>
      </c>
      <c r="L19" s="3">
        <v>0.91186</v>
      </c>
      <c r="M19" s="8">
        <v>0.65300000000000002</v>
      </c>
      <c r="N19" s="9"/>
    </row>
    <row r="20" spans="1:18" x14ac:dyDescent="0.25">
      <c r="A20" s="5"/>
      <c r="B20" s="6"/>
      <c r="C20" s="4"/>
      <c r="D20" s="4"/>
      <c r="E20" s="4"/>
      <c r="F20" s="4"/>
      <c r="G20" s="4"/>
      <c r="H20" s="4"/>
      <c r="I20" s="4"/>
      <c r="K20" s="3" t="s">
        <v>14</v>
      </c>
      <c r="L20" s="3">
        <v>0.81279999999999997</v>
      </c>
      <c r="M20" s="8">
        <v>0.51900000000000002</v>
      </c>
      <c r="N20" s="9"/>
    </row>
    <row r="21" spans="1:18" x14ac:dyDescent="0.25">
      <c r="A21" s="5" t="s">
        <v>31</v>
      </c>
      <c r="B21" s="6">
        <f>B18*P32</f>
        <v>3.66212E-2</v>
      </c>
      <c r="C21" s="4"/>
      <c r="D21" s="4"/>
      <c r="E21" s="4"/>
      <c r="F21" s="4"/>
      <c r="G21" s="4"/>
      <c r="H21" s="4"/>
      <c r="I21" s="4"/>
    </row>
    <row r="22" spans="1:18" x14ac:dyDescent="0.25">
      <c r="A22" s="5" t="s">
        <v>32</v>
      </c>
      <c r="B22" s="6">
        <f>B19*P32</f>
        <v>2.363732E-2</v>
      </c>
      <c r="C22" s="4"/>
      <c r="D22" s="4"/>
      <c r="E22" s="4"/>
      <c r="F22" s="4"/>
      <c r="G22" s="4"/>
      <c r="H22" s="4"/>
      <c r="I22" s="4"/>
    </row>
    <row r="23" spans="1:18" x14ac:dyDescent="0.25">
      <c r="A23" s="2"/>
      <c r="B23" s="3"/>
      <c r="C23" s="4"/>
      <c r="D23" s="4"/>
      <c r="E23" s="4"/>
      <c r="F23" s="4"/>
      <c r="G23" s="4"/>
      <c r="H23" s="4"/>
      <c r="I23" s="4"/>
    </row>
    <row r="24" spans="1:18" x14ac:dyDescent="0.25">
      <c r="A24" s="5" t="s">
        <v>34</v>
      </c>
      <c r="B24" s="6">
        <f>B21*(PI()*POWER(L32/2,2))/N32</f>
        <v>3.7251091667223457E-2</v>
      </c>
      <c r="C24" s="4" t="s">
        <v>36</v>
      </c>
      <c r="D24" s="3">
        <f>B24*1000</f>
        <v>37.251091667223456</v>
      </c>
      <c r="E24" s="4" t="s">
        <v>37</v>
      </c>
      <c r="F24" s="4"/>
      <c r="G24" s="4"/>
      <c r="H24" s="4"/>
      <c r="I24" s="4"/>
    </row>
    <row r="25" spans="1:18" x14ac:dyDescent="0.25">
      <c r="A25" s="5" t="s">
        <v>35</v>
      </c>
      <c r="B25" s="6">
        <f>B22*(PI()*POWER(L32/2,2))/N32</f>
        <v>2.4043886439753324E-2</v>
      </c>
      <c r="C25" s="4" t="s">
        <v>36</v>
      </c>
      <c r="D25" s="3">
        <f>B25*1000</f>
        <v>24.043886439753326</v>
      </c>
      <c r="E25" s="4" t="s">
        <v>37</v>
      </c>
      <c r="F25" s="4"/>
      <c r="G25" s="4"/>
      <c r="H25" s="4"/>
      <c r="I25" s="4"/>
    </row>
    <row r="26" spans="1:18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8" x14ac:dyDescent="0.25">
      <c r="A27" s="4"/>
      <c r="B27" s="4"/>
      <c r="C27" s="4"/>
      <c r="D27" s="4"/>
      <c r="E27" s="4"/>
      <c r="F27" s="4"/>
      <c r="G27" s="4"/>
      <c r="H27" s="4"/>
      <c r="I27" s="4"/>
      <c r="K27" s="2" t="s">
        <v>19</v>
      </c>
      <c r="L27" s="2" t="s">
        <v>20</v>
      </c>
      <c r="M27" s="2" t="s">
        <v>21</v>
      </c>
      <c r="N27" s="2" t="s">
        <v>22</v>
      </c>
      <c r="O27" s="4"/>
      <c r="P27" s="4"/>
      <c r="Q27" s="4"/>
      <c r="R27" s="4"/>
    </row>
    <row r="28" spans="1:18" x14ac:dyDescent="0.25">
      <c r="K28" s="3" t="s">
        <v>38</v>
      </c>
      <c r="L28" s="3">
        <v>17.5</v>
      </c>
      <c r="M28" s="3">
        <v>7.5</v>
      </c>
      <c r="N28" s="3">
        <f>PI()*(L28+M28)/2</f>
        <v>39.269908169872416</v>
      </c>
      <c r="O28" s="4"/>
      <c r="P28" s="4"/>
      <c r="Q28" s="4"/>
      <c r="R28" s="4"/>
    </row>
    <row r="29" spans="1:18" x14ac:dyDescent="0.25">
      <c r="K29" s="4"/>
      <c r="L29" s="4"/>
      <c r="M29" s="4"/>
      <c r="N29" s="4"/>
      <c r="O29" s="4"/>
      <c r="P29" s="4"/>
      <c r="Q29" s="4"/>
      <c r="R29" s="4"/>
    </row>
    <row r="30" spans="1:18" x14ac:dyDescent="0.25">
      <c r="K30" s="4"/>
      <c r="L30" s="4"/>
      <c r="M30" s="4"/>
      <c r="N30" s="4"/>
      <c r="O30" s="4"/>
      <c r="P30" s="4"/>
      <c r="Q30" s="4"/>
      <c r="R30" s="4"/>
    </row>
    <row r="31" spans="1:18" x14ac:dyDescent="0.25">
      <c r="K31" s="2" t="s">
        <v>23</v>
      </c>
      <c r="L31" s="2" t="s">
        <v>1</v>
      </c>
      <c r="M31" s="2" t="s">
        <v>2</v>
      </c>
      <c r="N31" s="2" t="s">
        <v>33</v>
      </c>
      <c r="O31" s="2" t="s">
        <v>25</v>
      </c>
      <c r="P31" s="2" t="s">
        <v>26</v>
      </c>
      <c r="Q31" s="4"/>
      <c r="R31" s="4"/>
    </row>
    <row r="32" spans="1:18" x14ac:dyDescent="0.25">
      <c r="K32" s="3" t="s">
        <v>14</v>
      </c>
      <c r="L32" s="3">
        <f>L20</f>
        <v>0.81279999999999997</v>
      </c>
      <c r="M32" s="3">
        <f>M20</f>
        <v>0.51900000000000002</v>
      </c>
      <c r="N32" s="3">
        <f>PI()*(POWER(L32/2,2)-POWER((L32/2)-B11,2))</f>
        <v>0.5100947313350559</v>
      </c>
      <c r="O32" s="3">
        <v>33.292000000000002</v>
      </c>
      <c r="P32" s="3">
        <f>O32/POWER(10,6)</f>
        <v>3.3291999999999999E-5</v>
      </c>
      <c r="Q32" s="4"/>
      <c r="R32" s="4"/>
    </row>
    <row r="33" spans="11:18" x14ac:dyDescent="0.25">
      <c r="K33" s="4"/>
      <c r="L33" s="4"/>
      <c r="M33" s="4"/>
      <c r="N33" s="4"/>
      <c r="O33" s="4"/>
      <c r="P33" s="4"/>
      <c r="Q33" s="4"/>
      <c r="R33" s="4"/>
    </row>
    <row r="34" spans="11:18" x14ac:dyDescent="0.25">
      <c r="K34" s="4"/>
      <c r="L34" s="4"/>
      <c r="M34" s="4"/>
      <c r="N34" s="4"/>
      <c r="O34" s="4"/>
      <c r="P34" s="4"/>
      <c r="Q34" s="4"/>
      <c r="R34" s="4"/>
    </row>
    <row r="35" spans="11:18" x14ac:dyDescent="0.25">
      <c r="K35" s="4"/>
      <c r="L35" s="4"/>
      <c r="M35" s="4"/>
      <c r="N35" s="4"/>
      <c r="O35" s="4"/>
      <c r="P35" s="4"/>
      <c r="Q35" s="4"/>
      <c r="R35" s="4"/>
    </row>
    <row r="36" spans="11:18" x14ac:dyDescent="0.25">
      <c r="K36" s="4"/>
      <c r="L36" s="4"/>
      <c r="M36" s="4"/>
      <c r="N36" s="4"/>
      <c r="O36" s="4"/>
      <c r="P36" s="4"/>
      <c r="Q36" s="4"/>
      <c r="R36" s="4"/>
    </row>
    <row r="37" spans="11:18" x14ac:dyDescent="0.25">
      <c r="K37" s="4"/>
      <c r="L37" s="4"/>
      <c r="M37" s="4"/>
      <c r="N37" s="4"/>
      <c r="O37" s="4"/>
      <c r="P37" s="4"/>
      <c r="Q37" s="4"/>
      <c r="R37" s="4"/>
    </row>
    <row r="38" spans="11:18" x14ac:dyDescent="0.25">
      <c r="K38" s="4"/>
      <c r="L38" s="4"/>
      <c r="M38" s="4"/>
      <c r="N38" s="4"/>
      <c r="O38" s="4"/>
      <c r="P38" s="4"/>
      <c r="Q38" s="4"/>
      <c r="R38" s="4"/>
    </row>
    <row r="39" spans="11:18" x14ac:dyDescent="0.25">
      <c r="K39" s="4"/>
      <c r="L39" s="4"/>
      <c r="M39" s="4"/>
      <c r="N39" s="4"/>
      <c r="O39" s="4"/>
      <c r="P39" s="4"/>
      <c r="Q39" s="4"/>
      <c r="R3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FAHRİ TÜREDİ</dc:creator>
  <cp:lastModifiedBy>FAHRİ TÜREDİ</cp:lastModifiedBy>
  <dcterms:created xsi:type="dcterms:W3CDTF">2020-05-22T14:17:07Z</dcterms:created>
  <dcterms:modified xsi:type="dcterms:W3CDTF">2020-05-24T15:56:02Z</dcterms:modified>
</cp:coreProperties>
</file>