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380" yWindow="-15" windowWidth="8730" windowHeight="5670"/>
  </bookViews>
  <sheets>
    <sheet name="CR_Weekly" sheetId="2" r:id="rId1"/>
    <sheet name="QC_Weekly" sheetId="7" r:id="rId2"/>
    <sheet name="CR_PivotTable" sheetId="5" r:id="rId3"/>
    <sheet name="CQ_db" sheetId="1" r:id="rId4"/>
    <sheet name="QC_db" sheetId="8" r:id="rId5"/>
    <sheet name="CS_CRs" sheetId="9" r:id="rId6"/>
  </sheets>
  <definedNames>
    <definedName name="_xlnm._FilterDatabase" localSheetId="3" hidden="1">CQ_db!$A$1:$Q$76</definedName>
    <definedName name="_xlnm._FilterDatabase" localSheetId="4" hidden="1">QC_db!$B$35:$N$96</definedName>
    <definedName name="CR_Status" localSheetId="3">CQ_db!$A$1:$K$76</definedName>
  </definedNames>
  <calcPr calcId="145621"/>
  <pivotCaches>
    <pivotCache cacheId="4" r:id="rId7"/>
  </pivotCaches>
</workbook>
</file>

<file path=xl/calcChain.xml><?xml version="1.0" encoding="utf-8"?>
<calcChain xmlns="http://schemas.openxmlformats.org/spreadsheetml/2006/main">
  <c r="W8" i="2" l="1"/>
  <c r="W9" i="2"/>
  <c r="W10" i="2"/>
  <c r="W5" i="2"/>
  <c r="W6" i="2"/>
  <c r="V7" i="7"/>
  <c r="V8" i="7" s="1"/>
  <c r="W7" i="7"/>
  <c r="W8" i="7" s="1"/>
  <c r="I42" i="8"/>
  <c r="J42" i="8"/>
  <c r="J43" i="8"/>
  <c r="I43" i="8" s="1"/>
  <c r="O75" i="1" l="1"/>
  <c r="O76" i="1"/>
  <c r="N75" i="1"/>
  <c r="N76" i="1"/>
  <c r="O74" i="1" l="1"/>
  <c r="N74" i="1"/>
  <c r="T7" i="7" l="1"/>
  <c r="T8" i="7"/>
  <c r="J40" i="8"/>
  <c r="I40" i="8" s="1"/>
  <c r="J41" i="8"/>
  <c r="I41" i="8" s="1"/>
  <c r="N62" i="8"/>
  <c r="O62" i="8"/>
  <c r="P62" i="8"/>
  <c r="Q62" i="8"/>
  <c r="R62" i="8"/>
  <c r="S62" i="8"/>
  <c r="O71" i="1"/>
  <c r="O72" i="1"/>
  <c r="O73" i="1"/>
  <c r="N71" i="1"/>
  <c r="N72" i="1"/>
  <c r="N73" i="1"/>
  <c r="J38" i="8" l="1"/>
  <c r="I38" i="8" s="1"/>
  <c r="J39" i="8"/>
  <c r="I39" i="8" s="1"/>
  <c r="O62" i="1"/>
  <c r="O63" i="1"/>
  <c r="O64" i="1"/>
  <c r="O65" i="1"/>
  <c r="O66" i="1"/>
  <c r="O67" i="1"/>
  <c r="O68" i="1"/>
  <c r="O69" i="1"/>
  <c r="O70" i="1"/>
  <c r="N62" i="1"/>
  <c r="N63" i="1"/>
  <c r="N64" i="1"/>
  <c r="N65" i="1"/>
  <c r="N66" i="1"/>
  <c r="N67" i="1"/>
  <c r="N68" i="1"/>
  <c r="N69" i="1"/>
  <c r="N70" i="1"/>
  <c r="O58" i="1" l="1"/>
  <c r="O59" i="1"/>
  <c r="O60" i="1"/>
  <c r="O61" i="1"/>
  <c r="N58" i="1"/>
  <c r="N59" i="1"/>
  <c r="N60" i="1"/>
  <c r="N61" i="1"/>
  <c r="O56" i="1" l="1"/>
  <c r="O57" i="1"/>
  <c r="N56" i="1"/>
  <c r="N57" i="1"/>
  <c r="AI5" i="7" l="1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U7" i="7" s="1"/>
  <c r="U8" i="7" s="1"/>
  <c r="T5" i="7"/>
  <c r="S5" i="7"/>
  <c r="R5" i="7" l="1"/>
  <c r="J37" i="8"/>
  <c r="J33" i="8"/>
  <c r="J34" i="8"/>
  <c r="I35" i="8" s="1"/>
  <c r="J35" i="8"/>
  <c r="J36" i="8"/>
  <c r="I36" i="8" s="1"/>
  <c r="I33" i="8"/>
  <c r="I34" i="8"/>
  <c r="C6" i="8"/>
  <c r="D6" i="8"/>
  <c r="E6" i="8"/>
  <c r="F6" i="8"/>
  <c r="G6" i="8"/>
  <c r="O54" i="1"/>
  <c r="O55" i="1"/>
  <c r="N54" i="1"/>
  <c r="N55" i="1"/>
  <c r="I37" i="8" l="1"/>
  <c r="Q5" i="7" s="1"/>
  <c r="H6" i="8"/>
  <c r="O51" i="1"/>
  <c r="O52" i="1"/>
  <c r="O53" i="1"/>
  <c r="N51" i="1"/>
  <c r="N52" i="1"/>
  <c r="N53" i="1"/>
  <c r="X8" i="8" l="1"/>
  <c r="Y8" i="8"/>
  <c r="Z8" i="8"/>
  <c r="AA8" i="8"/>
  <c r="AB8" i="8"/>
  <c r="W8" i="8"/>
  <c r="O45" i="1" l="1"/>
  <c r="O46" i="1"/>
  <c r="O47" i="1"/>
  <c r="O48" i="1"/>
  <c r="O49" i="1"/>
  <c r="O50" i="1"/>
  <c r="N45" i="1"/>
  <c r="N46" i="1"/>
  <c r="N47" i="1"/>
  <c r="N48" i="1"/>
  <c r="N49" i="1"/>
  <c r="N50" i="1"/>
  <c r="O37" i="1" l="1"/>
  <c r="O38" i="1"/>
  <c r="O39" i="1"/>
  <c r="O40" i="1"/>
  <c r="O41" i="1"/>
  <c r="O42" i="1"/>
  <c r="O43" i="1"/>
  <c r="O44" i="1"/>
  <c r="N37" i="1"/>
  <c r="N38" i="1"/>
  <c r="N39" i="1"/>
  <c r="N40" i="1"/>
  <c r="N41" i="1"/>
  <c r="N42" i="1"/>
  <c r="N43" i="1"/>
  <c r="N44" i="1"/>
  <c r="N67" i="8" l="1"/>
  <c r="N66" i="8" l="1"/>
  <c r="O33" i="1"/>
  <c r="O34" i="1"/>
  <c r="O35" i="1"/>
  <c r="O36" i="1"/>
  <c r="N34" i="1"/>
  <c r="N35" i="1"/>
  <c r="N36" i="1"/>
  <c r="O32" i="1" l="1"/>
  <c r="N32" i="1"/>
  <c r="N33" i="1"/>
  <c r="J31" i="8" l="1"/>
  <c r="J32" i="8"/>
  <c r="I32" i="8" l="1"/>
  <c r="O27" i="1"/>
  <c r="O28" i="1"/>
  <c r="O29" i="1"/>
  <c r="O30" i="1"/>
  <c r="O31" i="1"/>
  <c r="N27" i="1"/>
  <c r="N28" i="1"/>
  <c r="N29" i="1"/>
  <c r="N30" i="1"/>
  <c r="N31" i="1"/>
  <c r="P5" i="7" l="1"/>
  <c r="O5" i="7"/>
  <c r="N5" i="7"/>
  <c r="M5" i="7"/>
  <c r="L5" i="7"/>
  <c r="D2" i="8"/>
  <c r="J30" i="8"/>
  <c r="I31" i="8" s="1"/>
  <c r="K5" i="7" s="1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I16" i="8"/>
  <c r="G10" i="8"/>
  <c r="G11" i="8"/>
  <c r="G5" i="8"/>
  <c r="G7" i="8"/>
  <c r="G8" i="8"/>
  <c r="G9" i="8"/>
  <c r="G3" i="8"/>
  <c r="G4" i="8"/>
  <c r="G2" i="8"/>
  <c r="F3" i="8"/>
  <c r="F4" i="8"/>
  <c r="F5" i="8"/>
  <c r="F7" i="8"/>
  <c r="F8" i="8"/>
  <c r="F9" i="8"/>
  <c r="F10" i="8"/>
  <c r="F11" i="8"/>
  <c r="F2" i="8"/>
  <c r="E11" i="8"/>
  <c r="E10" i="8"/>
  <c r="E9" i="8"/>
  <c r="E8" i="8"/>
  <c r="E7" i="8"/>
  <c r="E3" i="8"/>
  <c r="E4" i="8"/>
  <c r="E5" i="8"/>
  <c r="E2" i="8"/>
  <c r="D3" i="8"/>
  <c r="D4" i="8"/>
  <c r="D5" i="8"/>
  <c r="D7" i="8"/>
  <c r="D8" i="8"/>
  <c r="D9" i="8"/>
  <c r="D10" i="8"/>
  <c r="D11" i="8"/>
  <c r="C3" i="8"/>
  <c r="C2" i="8"/>
  <c r="C4" i="8"/>
  <c r="C5" i="8"/>
  <c r="C7" i="8"/>
  <c r="C8" i="8"/>
  <c r="C9" i="8"/>
  <c r="C10" i="8"/>
  <c r="C11" i="8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N25" i="1"/>
  <c r="N26" i="1"/>
  <c r="I20" i="8" l="1"/>
  <c r="I24" i="8"/>
  <c r="D5" i="7" s="1"/>
  <c r="I28" i="8"/>
  <c r="H5" i="7" s="1"/>
  <c r="I23" i="8"/>
  <c r="C5" i="7" s="1"/>
  <c r="G12" i="8"/>
  <c r="C12" i="8"/>
  <c r="E12" i="8"/>
  <c r="D12" i="8"/>
  <c r="F12" i="8"/>
  <c r="H10" i="8"/>
  <c r="I27" i="8"/>
  <c r="G5" i="7" s="1"/>
  <c r="I19" i="8"/>
  <c r="H9" i="8"/>
  <c r="H4" i="8"/>
  <c r="I17" i="8"/>
  <c r="I22" i="8"/>
  <c r="B5" i="7" s="1"/>
  <c r="B7" i="7" s="1"/>
  <c r="I25" i="8"/>
  <c r="E5" i="7" s="1"/>
  <c r="I30" i="8"/>
  <c r="J5" i="7" s="1"/>
  <c r="H2" i="8"/>
  <c r="I18" i="8"/>
  <c r="I21" i="8"/>
  <c r="I26" i="8"/>
  <c r="F5" i="7" s="1"/>
  <c r="I29" i="8"/>
  <c r="I5" i="7" s="1"/>
  <c r="H11" i="8"/>
  <c r="H7" i="8"/>
  <c r="H8" i="8"/>
  <c r="H3" i="8"/>
  <c r="H5" i="8"/>
  <c r="N23" i="1"/>
  <c r="N24" i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H12" i="8" l="1"/>
  <c r="C7" i="7"/>
  <c r="B8" i="7"/>
  <c r="N22" i="1"/>
  <c r="N21" i="1"/>
  <c r="D7" i="7" l="1"/>
  <c r="E7" i="7" s="1"/>
  <c r="C8" i="7"/>
  <c r="N19" i="1"/>
  <c r="N20" i="1"/>
  <c r="N16" i="1"/>
  <c r="N17" i="1"/>
  <c r="N18" i="1"/>
  <c r="D8" i="7" l="1"/>
  <c r="F7" i="7"/>
  <c r="E8" i="7"/>
  <c r="N14" i="1"/>
  <c r="N15" i="1"/>
  <c r="N13" i="1"/>
  <c r="F8" i="7" l="1"/>
  <c r="G7" i="7"/>
  <c r="O3" i="1"/>
  <c r="O2" i="1"/>
  <c r="N10" i="1"/>
  <c r="N11" i="1"/>
  <c r="N12" i="1"/>
  <c r="N9" i="1"/>
  <c r="V6" i="2" l="1"/>
  <c r="T6" i="2"/>
  <c r="U6" i="2"/>
  <c r="R6" i="2"/>
  <c r="S6" i="2"/>
  <c r="Q6" i="2"/>
  <c r="P6" i="2"/>
  <c r="O6" i="2"/>
  <c r="M6" i="2"/>
  <c r="N6" i="2"/>
  <c r="K6" i="2"/>
  <c r="L6" i="2"/>
  <c r="J6" i="2"/>
  <c r="H7" i="7"/>
  <c r="G8" i="7"/>
  <c r="F6" i="2"/>
  <c r="I6" i="2"/>
  <c r="E6" i="2"/>
  <c r="D6" i="2"/>
  <c r="B6" i="2"/>
  <c r="B9" i="2" s="1"/>
  <c r="C6" i="2"/>
  <c r="H6" i="2"/>
  <c r="G6" i="2"/>
  <c r="N8" i="1"/>
  <c r="N7" i="1"/>
  <c r="N6" i="1"/>
  <c r="N5" i="1"/>
  <c r="N4" i="1"/>
  <c r="N3" i="1"/>
  <c r="N2" i="1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5" i="2" l="1"/>
  <c r="T5" i="2"/>
  <c r="U5" i="2"/>
  <c r="S5" i="2"/>
  <c r="R5" i="2"/>
  <c r="P5" i="2"/>
  <c r="Q5" i="2"/>
  <c r="O5" i="2"/>
  <c r="N5" i="2"/>
  <c r="M5" i="2"/>
  <c r="L5" i="2"/>
  <c r="J5" i="2"/>
  <c r="K5" i="2"/>
  <c r="B5" i="2"/>
  <c r="B8" i="2" s="1"/>
  <c r="B10" i="2" s="1"/>
  <c r="I7" i="7"/>
  <c r="H8" i="7"/>
  <c r="F5" i="2"/>
  <c r="I5" i="2"/>
  <c r="E5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D5" i="2"/>
  <c r="C5" i="2"/>
  <c r="H5" i="2"/>
  <c r="G5" i="2"/>
  <c r="C8" i="2" l="1"/>
  <c r="D8" i="2" s="1"/>
  <c r="J7" i="7"/>
  <c r="I8" i="7"/>
  <c r="C10" i="2" l="1"/>
  <c r="J8" i="7"/>
  <c r="K7" i="7"/>
  <c r="D10" i="2"/>
  <c r="E8" i="2"/>
  <c r="K8" i="7" l="1"/>
  <c r="L7" i="7"/>
  <c r="E10" i="2"/>
  <c r="F8" i="2"/>
  <c r="L8" i="7" l="1"/>
  <c r="M7" i="7"/>
  <c r="G8" i="2"/>
  <c r="F10" i="2"/>
  <c r="M8" i="7" l="1"/>
  <c r="N7" i="7"/>
  <c r="H8" i="2"/>
  <c r="G10" i="2"/>
  <c r="N8" i="7" l="1"/>
  <c r="O7" i="7"/>
  <c r="H10" i="2"/>
  <c r="I8" i="2"/>
  <c r="O8" i="7" l="1"/>
  <c r="P7" i="7"/>
  <c r="I10" i="2"/>
  <c r="J8" i="2"/>
  <c r="P8" i="7" l="1"/>
  <c r="Q7" i="7"/>
  <c r="J10" i="2"/>
  <c r="K8" i="2"/>
  <c r="Q8" i="7" l="1"/>
  <c r="R7" i="7"/>
  <c r="K10" i="2"/>
  <c r="L8" i="2"/>
  <c r="R8" i="7" l="1"/>
  <c r="S7" i="7"/>
  <c r="S8" i="7" s="1"/>
  <c r="L10" i="2"/>
  <c r="M8" i="2"/>
  <c r="M10" i="2" l="1"/>
  <c r="N8" i="2"/>
  <c r="N10" i="2" l="1"/>
  <c r="O8" i="2"/>
  <c r="O10" i="2" l="1"/>
  <c r="P8" i="2"/>
  <c r="P10" i="2" l="1"/>
  <c r="Q8" i="2"/>
  <c r="Q10" i="2" l="1"/>
  <c r="R8" i="2"/>
  <c r="R10" i="2" l="1"/>
  <c r="S8" i="2"/>
  <c r="S10" i="2" l="1"/>
  <c r="T8" i="2"/>
  <c r="T10" i="2" l="1"/>
  <c r="U8" i="2"/>
  <c r="U10" i="2" l="1"/>
  <c r="V8" i="2"/>
  <c r="V10" i="2" s="1"/>
</calcChain>
</file>

<file path=xl/comments1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P0B1 was delayed 4 weeks.</t>
        </r>
      </text>
    </comment>
  </commentList>
</comments>
</file>

<file path=xl/connections.xml><?xml version="1.0" encoding="utf-8"?>
<connections xmlns="http://schemas.openxmlformats.org/spreadsheetml/2006/main">
  <connection id="1" name="CR_Status" type="6" refreshedVersion="4" background="1" saveData="1">
    <textPr codePage="936" sourceFile="D:\Projects\09.NOE_3G_R100\Follow-up\Fault_Report\CR_Status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<sst xmlns="http://schemas.openxmlformats.org/spreadsheetml/2006/main" count="968" uniqueCount="468">
  <si>
    <t>id</t>
  </si>
  <si>
    <t>headline</t>
  </si>
  <si>
    <t>severity</t>
  </si>
  <si>
    <t>State</t>
  </si>
  <si>
    <t>howFound</t>
  </si>
  <si>
    <t>submitter</t>
  </si>
  <si>
    <t>submittedOn</t>
  </si>
  <si>
    <t>closedOn</t>
  </si>
  <si>
    <t>closeReason</t>
  </si>
  <si>
    <t>crms00435536</t>
  </si>
  <si>
    <t>[NOE-3G]MiniKB(QWERTY) switch to AZERTY/QWERTZ/NORDIC by "charmap", some characters output error with alt+shift pressed.</t>
  </si>
  <si>
    <t>3_major</t>
  </si>
  <si>
    <t>internTestAuto</t>
  </si>
  <si>
    <t>4.50.00</t>
  </si>
  <si>
    <t>hcarina</t>
  </si>
  <si>
    <t>crms00437051</t>
  </si>
  <si>
    <t>[NOE-3G]Embedded command "keeptalk" response unknown/unregistered command.</t>
  </si>
  <si>
    <t>4_minor</t>
  </si>
  <si>
    <t>4.50.10</t>
  </si>
  <si>
    <t>crms00437052</t>
  </si>
  <si>
    <t>crms00437056</t>
  </si>
  <si>
    <t>[NOE-3G]IP Phone 8068 sometimes audio abnormal and status is not active during conversation</t>
  </si>
  <si>
    <t>CR_InAnalysis</t>
  </si>
  <si>
    <t>crms00439489</t>
  </si>
  <si>
    <t>[NOE-3G R100]8068 cpuload issue:cupload up to 100% when press navigation pad left key and right key several times</t>
  </si>
  <si>
    <t>valFuncManual</t>
  </si>
  <si>
    <t>4.50.20</t>
  </si>
  <si>
    <t>janebj</t>
  </si>
  <si>
    <t>crms00439513</t>
  </si>
  <si>
    <t>[NOE-3G R100] 80x8 audio quality is not acceptable compared with NOE 40x8 handsets.</t>
  </si>
  <si>
    <t>chenchxi</t>
  </si>
  <si>
    <t>crms00439935</t>
  </si>
  <si>
    <t>[NOE-3G R100] 8068 netlog to remote TFTP server  begin with Step3 but not from step1, 8028/8038 is OK.</t>
  </si>
  <si>
    <t>crms00439937</t>
  </si>
  <si>
    <t>[NOE-3G R100] 8068 will reset repeatly if always press keys before LCD light up.</t>
  </si>
  <si>
    <t>internTestManual</t>
  </si>
  <si>
    <t>Submit_Week</t>
    <phoneticPr fontId="1" type="noConversion"/>
  </si>
  <si>
    <t>Close_Week</t>
    <phoneticPr fontId="1" type="noConversion"/>
  </si>
  <si>
    <t>NOE-3G IP R100</t>
    <phoneticPr fontId="1" type="noConversion"/>
  </si>
  <si>
    <t>CR closed per week</t>
    <phoneticPr fontId="1" type="noConversion"/>
  </si>
  <si>
    <t>CR created per week</t>
    <phoneticPr fontId="1" type="noConversion"/>
  </si>
  <si>
    <t>CR estimated per week</t>
    <phoneticPr fontId="1" type="noConversion"/>
  </si>
  <si>
    <t>CR estimated total</t>
    <phoneticPr fontId="1" type="noConversion"/>
  </si>
  <si>
    <t>CR created total</t>
    <phoneticPr fontId="1" type="noConversion"/>
  </si>
  <si>
    <t>CR remained total</t>
    <phoneticPr fontId="1" type="noConversion"/>
  </si>
  <si>
    <t>CR closed total</t>
    <phoneticPr fontId="1" type="noConversion"/>
  </si>
  <si>
    <t>Pre-Val</t>
    <phoneticPr fontId="1" type="noConversion"/>
  </si>
  <si>
    <t>Validation</t>
    <phoneticPr fontId="1" type="noConversion"/>
  </si>
  <si>
    <t>[NOE-3G]In automation test(telephony,audio,noesip...), terminal sometimes will "connection lost" and reset,details see logs in attachment.</t>
  </si>
  <si>
    <t>crms00441667</t>
  </si>
  <si>
    <t>[NOE-3G R100]cpuload issue:phone initialize at 'connected', cpuload 100%</t>
  </si>
  <si>
    <t>crms00441941</t>
  </si>
  <si>
    <t>[NOE-3G R100]8068 will reset when ringing mode on by loudspeaker in max volume after adjust volume level to max by automation test case.</t>
  </si>
  <si>
    <t>4.50.30</t>
  </si>
  <si>
    <t>crms00441942</t>
  </si>
  <si>
    <t>[NOE-3G R100] Voice Quality issue: heavy background noise in both RJ9 and Jack Headset.</t>
  </si>
  <si>
    <t>[NOE-3G R100] Enquiry call issue:phone press 'Enquiry off' , the call released but phone screen display wrong</t>
  </si>
  <si>
    <t>CR_Closed</t>
  </si>
  <si>
    <t>fixed</t>
  </si>
  <si>
    <t>crms00442406</t>
  </si>
  <si>
    <t>[NOE-3G R100]8038 hardware reset during recalling</t>
  </si>
  <si>
    <t>crms00442653</t>
  </si>
  <si>
    <t>[NOE-3G R100]  8028 network connect lost suddenly</t>
  </si>
  <si>
    <t>jackji</t>
  </si>
  <si>
    <t>crms00442659</t>
  </si>
  <si>
    <t>[NOE-3G R100] NOE-3G IP phones will not startup when plug in a power adapter or POE.</t>
  </si>
  <si>
    <t>ysyang</t>
  </si>
  <si>
    <t>Row Labels</t>
  </si>
  <si>
    <t>Grand Total</t>
  </si>
  <si>
    <t>Count of id</t>
  </si>
  <si>
    <t>Serverity</t>
  </si>
  <si>
    <t>[NOE-3G R100]80x8 will reset,when changing the pc port parameter on OXE</t>
  </si>
  <si>
    <t>crms00444986</t>
  </si>
  <si>
    <t>[NOE-3G R100]:External Mini-Keyboard's actual country code turns to 'azerty' after changed IME</t>
  </si>
  <si>
    <t>yuanyazh</t>
  </si>
  <si>
    <t>crms00444990</t>
  </si>
  <si>
    <t>[NOE-3G R100] During MMI window setting port mirror enable,but don't judge whether the PC port security is active</t>
  </si>
  <si>
    <t>[NOE-3G R100] In MMI window enable pc port mirror,phone automatic reset.enter MMI window again display mirror PC port disable.</t>
  </si>
  <si>
    <t>crms00445212</t>
  </si>
  <si>
    <t>[NOE-3G R100]some 80x8 phone connect AOMEL will hardware reset</t>
  </si>
  <si>
    <t>crms00445301</t>
  </si>
  <si>
    <t>[NOE3G-R100]80x8 can not detect AOM10/40/AOMEL "aom_uart test"</t>
  </si>
  <si>
    <t>crms00445517</t>
  </si>
  <si>
    <t>NOE-3G IP (BCD) : wrong hardware version in the message Unsolicited Hard/Software reset</t>
  </si>
  <si>
    <t>djimli1</t>
  </si>
  <si>
    <t xml:space="preserve"> </t>
  </si>
  <si>
    <t>Failed</t>
  </si>
  <si>
    <t>N/A</t>
  </si>
  <si>
    <t>No Run</t>
  </si>
  <si>
    <t>Not Completed</t>
  </si>
  <si>
    <t>Passed</t>
  </si>
  <si>
    <t>&lt;Total&gt;</t>
  </si>
  <si>
    <t>2013/3/24~2013/3/30</t>
  </si>
  <si>
    <t>2013/3/31~2013/4/6</t>
  </si>
  <si>
    <t>2013/4/7~2013/4/13</t>
  </si>
  <si>
    <t>2013/4/14~2013/4/20</t>
  </si>
  <si>
    <t>2013/4/21~2013/4/27</t>
  </si>
  <si>
    <t>2013/4/28~2013/5/4</t>
  </si>
  <si>
    <t>2013/5/5~2013/5/11</t>
  </si>
  <si>
    <t>2013/5/12~2013/5/18</t>
  </si>
  <si>
    <t>2013/5/19~2013/5/25</t>
  </si>
  <si>
    <t>2013/5/26~2013/6/1</t>
  </si>
  <si>
    <t>2013/6/2~2013/6/8</t>
  </si>
  <si>
    <t>2013/6/9~2013/6/15</t>
  </si>
  <si>
    <t>2013/6/16~2013/6/22</t>
  </si>
  <si>
    <t>2013/6/23~2013/6/29</t>
  </si>
  <si>
    <t>2013/6/30~2013/7/6</t>
  </si>
  <si>
    <t>W1328</t>
    <phoneticPr fontId="1" type="noConversion"/>
  </si>
  <si>
    <t>W1327</t>
    <phoneticPr fontId="1" type="noConversion"/>
  </si>
  <si>
    <t>W1313</t>
  </si>
  <si>
    <t>W1314</t>
  </si>
  <si>
    <t>W1315</t>
  </si>
  <si>
    <t>W1316</t>
  </si>
  <si>
    <t>W1317</t>
  </si>
  <si>
    <t>W1318</t>
  </si>
  <si>
    <t>W1319</t>
  </si>
  <si>
    <t>W1320</t>
  </si>
  <si>
    <t>W1321</t>
  </si>
  <si>
    <t>W1322</t>
  </si>
  <si>
    <t>W1323</t>
  </si>
  <si>
    <t>W1324</t>
  </si>
  <si>
    <t>W1325</t>
  </si>
  <si>
    <t>W1326</t>
  </si>
  <si>
    <t>WEEKLY</t>
    <phoneticPr fontId="1" type="noConversion"/>
  </si>
  <si>
    <t>TOTAL</t>
    <phoneticPr fontId="1" type="noConversion"/>
  </si>
  <si>
    <t>Execution Status</t>
    <phoneticPr fontId="1" type="noConversion"/>
  </si>
  <si>
    <t>Test Cases Status</t>
    <phoneticPr fontId="1" type="noConversion"/>
  </si>
  <si>
    <t>TC estimated per week</t>
    <phoneticPr fontId="1" type="noConversion"/>
  </si>
  <si>
    <t>TC estimated total</t>
    <phoneticPr fontId="1" type="noConversion"/>
  </si>
  <si>
    <t>TC executed per week</t>
    <phoneticPr fontId="1" type="noConversion"/>
  </si>
  <si>
    <t>TC executed total</t>
    <phoneticPr fontId="1" type="noConversion"/>
  </si>
  <si>
    <t>TC remained total</t>
    <phoneticPr fontId="1" type="noConversion"/>
  </si>
  <si>
    <t>prodVer.productVersion_name</t>
  </si>
  <si>
    <t>CR_InTreatment</t>
  </si>
  <si>
    <t>crms00445657</t>
  </si>
  <si>
    <t>[NOE3G-R100]AOMEL sometimes freeze after some operation, It will work normal after replug in.</t>
  </si>
  <si>
    <t>wrongConfig</t>
  </si>
  <si>
    <t>crms00445836</t>
  </si>
  <si>
    <t>[NOE-3G R100]Enter MMI, press 'Port Mirror' item terminal will reset on full OXE.</t>
  </si>
  <si>
    <t>Accessories</t>
    <phoneticPr fontId="8" type="noConversion"/>
  </si>
  <si>
    <t>Audio</t>
    <phoneticPr fontId="8" type="noConversion"/>
  </si>
  <si>
    <t>Bluetooth</t>
    <phoneticPr fontId="8" type="noConversion"/>
  </si>
  <si>
    <t>Initialization</t>
    <phoneticPr fontId="8" type="noConversion"/>
  </si>
  <si>
    <t>QoS</t>
    <phoneticPr fontId="8" type="noConversion"/>
  </si>
  <si>
    <t>Security</t>
    <phoneticPr fontId="8" type="noConversion"/>
  </si>
  <si>
    <t>Serviceability</t>
    <phoneticPr fontId="8" type="noConversion"/>
  </si>
  <si>
    <t>Telephony</t>
    <phoneticPr fontId="8" type="noConversion"/>
  </si>
  <si>
    <t>Common</t>
    <phoneticPr fontId="8" type="noConversion"/>
  </si>
  <si>
    <t>802.1q  DSCP 802.1p</t>
  </si>
  <si>
    <t>AOM</t>
  </si>
  <si>
    <t>appointment</t>
  </si>
  <si>
    <t>ARP spoofing</t>
  </si>
  <si>
    <t>audio codec</t>
  </si>
  <si>
    <t>audio mode exchange</t>
  </si>
  <si>
    <t>AVA</t>
  </si>
  <si>
    <t>beep</t>
  </si>
  <si>
    <t>bootloader perturbation</t>
  </si>
  <si>
    <t>Broker call</t>
  </si>
  <si>
    <t>call back</t>
  </si>
  <si>
    <t>call forward</t>
  </si>
  <si>
    <t>Call hold</t>
  </si>
  <si>
    <t>call log</t>
  </si>
  <si>
    <t>call park</t>
  </si>
  <si>
    <t>call transfer</t>
  </si>
  <si>
    <t>Code &amp; Data binaries</t>
  </si>
  <si>
    <t>commands</t>
  </si>
  <si>
    <t>customization binary</t>
  </si>
  <si>
    <t>deny download</t>
  </si>
  <si>
    <t>DHCP</t>
  </si>
  <si>
    <t>display call duration</t>
  </si>
  <si>
    <t>DoS protection</t>
  </si>
  <si>
    <t>DTMF</t>
  </si>
  <si>
    <t>Enquiry call</t>
  </si>
  <si>
    <t>failure signaling</t>
  </si>
  <si>
    <t>IME</t>
  </si>
  <si>
    <t>input methods</t>
  </si>
  <si>
    <t>Inter_Release_Compatibility</t>
  </si>
  <si>
    <t>Intrusion</t>
  </si>
  <si>
    <t>IP sets BTH.</t>
  </si>
  <si>
    <t>LLDP</t>
  </si>
  <si>
    <t>Local MMI</t>
  </si>
  <si>
    <t>localization binary</t>
  </si>
  <si>
    <t>lock</t>
  </si>
  <si>
    <t>Make call</t>
  </si>
  <si>
    <t>MD5 TLS</t>
  </si>
  <si>
    <t>message &amp; voice mail</t>
  </si>
  <si>
    <t>Mini Keyboard</t>
  </si>
  <si>
    <t>MMI language</t>
  </si>
  <si>
    <t>MMI Protection</t>
  </si>
  <si>
    <t>mulitline</t>
  </si>
  <si>
    <t>netdisturb &amp; smartbit</t>
  </si>
  <si>
    <t>NOE_3G_R100_core_light_NR</t>
  </si>
  <si>
    <t>NOE_3G_R100_new feature_Mix</t>
  </si>
  <si>
    <t>overflow</t>
  </si>
  <si>
    <t>password</t>
  </si>
  <si>
    <t>Pick up</t>
  </si>
  <si>
    <t>QoS tickets</t>
  </si>
  <si>
    <t>reset</t>
  </si>
  <si>
    <t>SIP binary</t>
  </si>
  <si>
    <t>Spacial redundancy</t>
  </si>
  <si>
    <t>Starting phase message</t>
  </si>
  <si>
    <t>Survivability to 3rd party SIP</t>
  </si>
  <si>
    <t>Survivability to PCS</t>
  </si>
  <si>
    <t>Telnet Activation</t>
  </si>
  <si>
    <t>Thales secure VOIP</t>
  </si>
  <si>
    <t>Three party conference</t>
  </si>
  <si>
    <t>tone &amp; ring melody</t>
  </si>
  <si>
    <t>Feature Group</t>
    <phoneticPr fontId="1" type="noConversion"/>
  </si>
  <si>
    <t>QoS</t>
  </si>
  <si>
    <t>Accessories</t>
  </si>
  <si>
    <t>Audio</t>
  </si>
  <si>
    <t>Common</t>
  </si>
  <si>
    <t>Initialization</t>
  </si>
  <si>
    <t>Telephony</t>
  </si>
  <si>
    <t>Security</t>
  </si>
  <si>
    <t>Serviceability</t>
  </si>
  <si>
    <t>Bluetooth</t>
  </si>
  <si>
    <t>Test set</t>
    <phoneticPr fontId="1" type="noConversion"/>
  </si>
  <si>
    <t>TOTAL</t>
    <phoneticPr fontId="1" type="noConversion"/>
  </si>
  <si>
    <t>crms00445823</t>
    <phoneticPr fontId="1" type="noConversion"/>
  </si>
  <si>
    <t>[NOE-3G R100]:Phone screen go back to homepage when press combation key 'ctrl+shift+u' of AZERTY keyboard twice in dial by name</t>
    <phoneticPr fontId="1" type="noConversion"/>
  </si>
  <si>
    <t>[NOE-3G R100]: Terminal resets after redundancy platform switchover about 20 seconds</t>
    <phoneticPr fontId="1" type="noConversion"/>
  </si>
  <si>
    <t>crms00446259</t>
  </si>
  <si>
    <t>[NOE-3G R100]:Phone resets when receive lldp packet generated by NOE 2G phones</t>
  </si>
  <si>
    <t>crms00446310</t>
  </si>
  <si>
    <t>[NOE-3G R100]:the connection lost message do not disappear when the connection recover in low probability</t>
  </si>
  <si>
    <t>[NOE-3G R100]:Phone resets when received lldp message even in idle state</t>
  </si>
  <si>
    <t>[NOE-3G R100]: Terminal freezed when input "reset" command in CLI.</t>
  </si>
  <si>
    <t>crms00446786</t>
  </si>
  <si>
    <t>[NOE-3G R100]:Phone can not get SIP SUR parameter form call server</t>
  </si>
  <si>
    <t>crms00446988</t>
  </si>
  <si>
    <t>[NOE-3G R100]:Subnet mask should not be saved as 255.255.255.255 in MMI.</t>
  </si>
  <si>
    <t>crms00447012</t>
  </si>
  <si>
    <t>[NOE3G R100] Terminal reset when n=600+ by "defence n" command</t>
  </si>
  <si>
    <t>notTakenIntoAccount</t>
  </si>
  <si>
    <t>W1329</t>
  </si>
  <si>
    <t>2013/7/7~2013/7/13</t>
  </si>
  <si>
    <t>crms00447696</t>
  </si>
  <si>
    <t>OXE K1: NOE 3G IP : 80x8 binary is not downloaded on terminals</t>
  </si>
  <si>
    <t>2_critic</t>
  </si>
  <si>
    <t>dimplers</t>
  </si>
  <si>
    <t>[NOE-3G R100] NOE-3G 8038 network connection lost suddenly. config parameter "use VLAN" auto be enabled by phone</t>
  </si>
  <si>
    <t>notAproblem</t>
  </si>
  <si>
    <t>crms00448285</t>
  </si>
  <si>
    <t>[NOE-3G R100]:the icon for mini-keyboard absence should disappear when we disable this function</t>
  </si>
  <si>
    <t>4.50.40</t>
  </si>
  <si>
    <t>crms00448286</t>
  </si>
  <si>
    <t>[NOE-3G R100]:Remove the function of icon for mini-keyboard absence from NOE 3G 8028/8038</t>
  </si>
  <si>
    <t>crms00448562</t>
  </si>
  <si>
    <t>OXE K1: NOE 3G IP:  One of the 8068 set goes for reset on specific scenario</t>
  </si>
  <si>
    <t>2013/7/14~2013/7/20</t>
  </si>
  <si>
    <t>W1330</t>
  </si>
  <si>
    <t xml:space="preserve"> </t>
    <phoneticPr fontId="1" type="noConversion"/>
  </si>
  <si>
    <t>Failed</t>
    <phoneticPr fontId="1" type="noConversion"/>
  </si>
  <si>
    <t>N/A</t>
    <phoneticPr fontId="1" type="noConversion"/>
  </si>
  <si>
    <t>Passed</t>
    <phoneticPr fontId="1" type="noConversion"/>
  </si>
  <si>
    <t>&lt;Total&gt;</t>
    <phoneticPr fontId="1" type="noConversion"/>
  </si>
  <si>
    <t>W1331</t>
  </si>
  <si>
    <t>2013/7/21~2013/7/27</t>
  </si>
  <si>
    <t>crms00449101</t>
  </si>
  <si>
    <t>[NOE-3G R100]:ARP SPOOFING:  no “arpspoofing start” command can be found in CLI.</t>
  </si>
  <si>
    <t>crms00449137</t>
  </si>
  <si>
    <t>[NOE-3G R100]:Flash bootloader failed after interrupted the bootloader flashing process at first time</t>
  </si>
  <si>
    <t>crms00449531</t>
  </si>
  <si>
    <t>[NOE-3G R100]:flash customization file causes phone lose soft binary and customization file</t>
  </si>
  <si>
    <t>crms00449783</t>
  </si>
  <si>
    <t>[NOE-3G R100]:embedded command: no "pseudo" option can be used in id command.</t>
  </si>
  <si>
    <t>crms00449907</t>
  </si>
  <si>
    <t>OXE K1: NOE 3G IP MODE: 80x8 sets are not getting registered in NOE-SIP mode on SIP TLS node.</t>
  </si>
  <si>
    <t>valNonRegression</t>
  </si>
  <si>
    <t>crms00450083</t>
  </si>
  <si>
    <t>[NOE-3G R100]:Flash language pack failed and phone always reset at step 4.</t>
  </si>
  <si>
    <t>crms00450102</t>
  </si>
  <si>
    <t>NOE-3G: AOM 40,AOMEL config programmed key 'Forward On Ringing' not available</t>
  </si>
  <si>
    <t>crms00450461</t>
  </si>
  <si>
    <t>[NOE-3G R100] AOM not power on in SUR mode</t>
  </si>
  <si>
    <t>[NOE-3G R100]AOM10,AOM40 not power on sometimes while AOM module not configured on OXE</t>
  </si>
  <si>
    <t>crms00450752</t>
  </si>
  <si>
    <t>[NOE-3G R100]: Add data info into "binary" command output and add "erase" option to this command to erase l10n, cust, data binaries.</t>
  </si>
  <si>
    <t>reqReview</t>
  </si>
  <si>
    <t>4.50.50</t>
  </si>
  <si>
    <t>bingweil</t>
  </si>
  <si>
    <t>[NOE-3G R100]:MMI:Netlog option status do not display correctly.</t>
  </si>
  <si>
    <t>[NOE IP-TDM:IME]Associated characters can't be updated automatically after validate one character.</t>
    <phoneticPr fontId="1" type="noConversion"/>
  </si>
  <si>
    <t>2013/7/28~2013/8/3</t>
  </si>
  <si>
    <t>W1332</t>
  </si>
  <si>
    <t>Not Run</t>
    <phoneticPr fontId="1" type="noConversion"/>
  </si>
  <si>
    <t>Not Completed</t>
    <phoneticPr fontId="1" type="noConversion"/>
  </si>
  <si>
    <t>&lt;unknown&gt;</t>
  </si>
  <si>
    <t>[NOE-3G R100]On OXO, replace AOM40 with AOMEL, only 1-14 keys can be programmed</t>
    <phoneticPr fontId="1" type="noConversion"/>
  </si>
  <si>
    <t>crms00450258</t>
    <phoneticPr fontId="1" type="noConversion"/>
  </si>
  <si>
    <t>[NOE-3G]AOM issue: phone not reset after connect AOM</t>
    <phoneticPr fontId="1" type="noConversion"/>
  </si>
  <si>
    <t>OXE</t>
    <phoneticPr fontId="1" type="noConversion"/>
  </si>
  <si>
    <t>crms00450044</t>
    <phoneticPr fontId="1" type="noConversion"/>
  </si>
  <si>
    <t>crms00451698</t>
    <phoneticPr fontId="1" type="noConversion"/>
  </si>
  <si>
    <t>crms00450933</t>
  </si>
  <si>
    <t>[NOE-3G R100]On oxe k1, terminal survival to PCS server, tftp_backup ip change to 255.255.255.255</t>
  </si>
  <si>
    <t>[NOE-3G R100]:display no etherent link.when change the speed and duplex mode between phone and switch</t>
  </si>
  <si>
    <t>crms00451508</t>
  </si>
  <si>
    <t>[NOE-3G R100] Connect AOM during phone initialization phase, AOM cannot be detected</t>
  </si>
  <si>
    <t>crms00451514</t>
  </si>
  <si>
    <t>[NOE-3G R100]With an incoming call ,phone no ringing sound , press some key phone reset</t>
  </si>
  <si>
    <t>[NOE-3G R100]:Shell popup would not close after 60 seconds without user action on the keyboard</t>
  </si>
  <si>
    <t>W1333</t>
  </si>
  <si>
    <t>W1334</t>
  </si>
  <si>
    <t>W1335</t>
  </si>
  <si>
    <t>W1336</t>
  </si>
  <si>
    <t>2013/8/4~2013/8/10</t>
  </si>
  <si>
    <t>2013/8/11~2013/8/17</t>
  </si>
  <si>
    <t>crms00452731</t>
    <phoneticPr fontId="1" type="noConversion"/>
  </si>
  <si>
    <t>[NOE-3G R100]AOM10\AOM40 program 'speed dial' key via phone, black block icon dispappear if press 'hook-on' back to idle menu</t>
    <phoneticPr fontId="1" type="noConversion"/>
  </si>
  <si>
    <t>[NOE-3G]AOM issue: phone not reset after connect AOM</t>
  </si>
  <si>
    <t>crms00452733</t>
  </si>
  <si>
    <t>[NOE-3G R100]on OXO,connect AOM10 to 80x8 , OMC show AOM40 , and the AOM10 programmed keys are disorderly .</t>
  </si>
  <si>
    <t>Download</t>
  </si>
  <si>
    <t>Download</t>
    <phoneticPr fontId="1" type="noConversion"/>
  </si>
  <si>
    <t>audio</t>
  </si>
  <si>
    <t>W1337</t>
  </si>
  <si>
    <t>W1338</t>
  </si>
  <si>
    <t>crms00450235</t>
    <phoneticPr fontId="1" type="noConversion"/>
  </si>
  <si>
    <t>[NOE-3G R100]:Phone download SIPc file failed in SIP SUR domain</t>
    <phoneticPr fontId="1" type="noConversion"/>
  </si>
  <si>
    <t>CR_Closed</t>
    <phoneticPr fontId="1" type="noConversion"/>
  </si>
  <si>
    <t>CR_InAnalysis</t>
    <phoneticPr fontId="1" type="noConversion"/>
  </si>
  <si>
    <t>crms00453438</t>
  </si>
  <si>
    <t>OXE K1: NOE 3G: Encryption : N\W DSU failed to login over the NOE 3G IP set configured as DSS</t>
  </si>
  <si>
    <t>other</t>
  </si>
  <si>
    <t>crms00453833</t>
  </si>
  <si>
    <t>[NOE-3G R100]AOM is unusable sometimes</t>
  </si>
  <si>
    <t>crms00454501</t>
  </si>
  <si>
    <t>[NOE-3G R100]:8068 lost alcatel-lucent and wind river logo in sip sur initialization UI</t>
  </si>
  <si>
    <t>crms00453853</t>
    <phoneticPr fontId="1" type="noConversion"/>
  </si>
  <si>
    <t>NOE-3G IP sets cannot download or upgrade binary from OXO system</t>
    <phoneticPr fontId="1" type="noConversion"/>
  </si>
  <si>
    <r>
      <rPr>
        <b/>
        <sz val="10"/>
        <color theme="1"/>
        <rFont val="Arial"/>
        <family val="2"/>
      </rPr>
      <t>Test Coverage</t>
    </r>
    <r>
      <rPr>
        <sz val="10"/>
        <color theme="1"/>
        <rFont val="Arial"/>
        <family val="2"/>
      </rPr>
      <t xml:space="preserve">
</t>
    </r>
    <r>
      <rPr>
        <i/>
        <sz val="10"/>
        <color theme="1"/>
        <rFont val="Arial"/>
        <family val="2"/>
      </rPr>
      <t>(Pass + Fail ) / (Total - N/A)</t>
    </r>
    <phoneticPr fontId="1" type="noConversion"/>
  </si>
  <si>
    <r>
      <rPr>
        <b/>
        <sz val="10"/>
        <color theme="1"/>
        <rFont val="Arial"/>
        <family val="2"/>
      </rPr>
      <t>Pass Ratio</t>
    </r>
    <r>
      <rPr>
        <sz val="10"/>
        <color theme="1"/>
        <rFont val="Arial"/>
        <family val="2"/>
      </rPr>
      <t xml:space="preserve">
</t>
    </r>
    <r>
      <rPr>
        <i/>
        <sz val="10"/>
        <color theme="1"/>
        <rFont val="Arial"/>
        <family val="2"/>
      </rPr>
      <t>Pass / Pass + Fail</t>
    </r>
    <phoneticPr fontId="1" type="noConversion"/>
  </si>
  <si>
    <t>2013/8/18~2013/8/24</t>
  </si>
  <si>
    <t>obsolete</t>
  </si>
  <si>
    <t>crms00454506</t>
  </si>
  <si>
    <t>[NOE-3G R100]:Can not light the backlight in SIP SUR mode by pressing any key on 8028</t>
  </si>
  <si>
    <t>crms00454508</t>
  </si>
  <si>
    <t>[NOE-3G R100]:8038/8068 displays white ground without any content about 8s before SIP SUR initialization processing</t>
  </si>
  <si>
    <t>crms00454530</t>
  </si>
  <si>
    <t>OXE K1 : NOE 3G IP - Bluetooth is not working in 8068</t>
  </si>
  <si>
    <t>crms00454536</t>
  </si>
  <si>
    <t>[NOE-3G R100]:Connect to SIP Proxy failed in SIP SUR mode via NOE 3G PC port</t>
  </si>
  <si>
    <t>In industrial mode, the BT command does not work without network connection</t>
  </si>
  <si>
    <t>externTestManual</t>
  </si>
  <si>
    <t>jiweim</t>
  </si>
  <si>
    <t>crms00454817</t>
  </si>
  <si>
    <t>the serial port could not input strings more than 255 bytes.</t>
  </si>
  <si>
    <t>crms00454830</t>
  </si>
  <si>
    <t>8028/8038 LCD enhancement</t>
  </si>
  <si>
    <t>crms00455045</t>
  </si>
  <si>
    <t>[NOE-3G R100]: Dial key could not open the dial panel and take incoming call in SIP SUR mode</t>
  </si>
  <si>
    <t>4.50.51</t>
  </si>
  <si>
    <t>crms00455050</t>
  </si>
  <si>
    <t>[NOE-3G R100]: Directory could not save the new contacts in SIP SUR mode</t>
  </si>
  <si>
    <t>[NOE-3G R100]AOMEL: change AOMEL contrast value issue</t>
  </si>
  <si>
    <t>crms00455398</t>
  </si>
  <si>
    <t>[NOE-3G R100] Change AOMEL contrast value between 5-10, cannot see the change</t>
  </si>
  <si>
    <t>crms00455608</t>
  </si>
  <si>
    <t>[NOE-3G R100] AOMEL+AOMEL+AOMEL cascade, phone hard reset</t>
  </si>
  <si>
    <t>crms00455612</t>
  </si>
  <si>
    <t>[NOE-3G R100]AOMEL showed blurred screen somtimes when soft reset</t>
  </si>
  <si>
    <t>2013/8/25~2013/8/31</t>
  </si>
  <si>
    <t>HWreplacement</t>
  </si>
  <si>
    <t>[NOE-3G TDM] [AOM][OXE]Key press on AOM10 has no any response and looks like broken until reset phone</t>
  </si>
  <si>
    <t>pbzeng</t>
  </si>
  <si>
    <t>crms00447457</t>
  </si>
  <si>
    <t>[NOE-3G TDM] [AOM][OXO]Link AOM10 to 80x9 , OMC show AOM10 as AOM40 , and the AOM10 key serial number are disorderly .</t>
  </si>
  <si>
    <t>crms00455953</t>
  </si>
  <si>
    <t>NOE_3G_R100_automation_Telephony</t>
    <phoneticPr fontId="1" type="noConversion"/>
  </si>
  <si>
    <t>2013/9/1~2013/9/7</t>
  </si>
  <si>
    <t>2013/9/8~2013/9/14</t>
  </si>
  <si>
    <t>crms00458161</t>
  </si>
  <si>
    <t>[NOE-3G R100]: 8068 boot failed after continuous reset</t>
  </si>
  <si>
    <t>id</t>
    <phoneticPr fontId="1" type="noConversion"/>
  </si>
  <si>
    <t>headline</t>
    <phoneticPr fontId="1" type="noConversion"/>
  </si>
  <si>
    <t>system</t>
    <phoneticPr fontId="1" type="noConversion"/>
  </si>
  <si>
    <t>state</t>
    <phoneticPr fontId="1" type="noConversion"/>
  </si>
  <si>
    <t>crms00445848</t>
    <phoneticPr fontId="1" type="noConversion"/>
  </si>
  <si>
    <t>OXE</t>
    <phoneticPr fontId="1" type="noConversion"/>
  </si>
  <si>
    <t>OXO</t>
    <phoneticPr fontId="1" type="noConversion"/>
  </si>
  <si>
    <t>CR_InTreatment</t>
    <phoneticPr fontId="1" type="noConversion"/>
  </si>
  <si>
    <t>comment</t>
    <phoneticPr fontId="1" type="noConversion"/>
  </si>
  <si>
    <t>W30, K1.400.16</t>
    <phoneticPr fontId="1" type="noConversion"/>
  </si>
  <si>
    <t>W30, K1.400.14</t>
    <phoneticPr fontId="1" type="noConversion"/>
  </si>
  <si>
    <t>CR_Closed</t>
    <phoneticPr fontId="1" type="noConversion"/>
  </si>
  <si>
    <t>CR_InTreatment</t>
    <phoneticPr fontId="1" type="noConversion"/>
  </si>
  <si>
    <t>018.001</t>
    <phoneticPr fontId="1" type="noConversion"/>
  </si>
  <si>
    <t>TBC</t>
    <phoneticPr fontId="1" type="noConversion"/>
  </si>
  <si>
    <t>known performance restriction. To check whether it exists NOE2G EE sets</t>
    <phoneticPr fontId="1" type="noConversion"/>
  </si>
  <si>
    <t>HW audio tunning issue. Need to discuss with HW team</t>
    <phoneticPr fontId="1" type="noConversion"/>
  </si>
  <si>
    <t>AP</t>
    <phoneticPr fontId="1" type="noConversion"/>
  </si>
  <si>
    <t>Bignwei LI</t>
    <phoneticPr fontId="1" type="noConversion"/>
  </si>
  <si>
    <t>Jack JIANG</t>
    <phoneticPr fontId="1" type="noConversion"/>
  </si>
  <si>
    <t>James ZHANG</t>
    <phoneticPr fontId="1" type="noConversion"/>
  </si>
  <si>
    <t>TBC with INT</t>
    <phoneticPr fontId="1" type="noConversion"/>
  </si>
  <si>
    <t>Jiwei MA</t>
    <phoneticPr fontId="1" type="noConversion"/>
  </si>
  <si>
    <t>TBC</t>
    <phoneticPr fontId="1" type="noConversion"/>
  </si>
  <si>
    <t>HW related issue. To be closed.</t>
    <phoneticPr fontId="1" type="noConversion"/>
  </si>
  <si>
    <t>Jack JIANG</t>
    <phoneticPr fontId="1" type="noConversion"/>
  </si>
  <si>
    <t xml:space="preserve">HW PHY stability. </t>
    <phoneticPr fontId="1" type="noConversion"/>
  </si>
  <si>
    <t>James ZHANG</t>
    <phoneticPr fontId="1" type="noConversion"/>
  </si>
  <si>
    <t>HW negotiation issue. The same as NOE-2G EE
open a ticket to Broadcom</t>
    <phoneticPr fontId="1" type="noConversion"/>
  </si>
  <si>
    <t>James ZHANG
Jiwei MA</t>
    <phoneticPr fontId="1" type="noConversion"/>
  </si>
  <si>
    <t>Need P1 prototype with Cert.</t>
    <phoneticPr fontId="1" type="noConversion"/>
  </si>
  <si>
    <t>Will be fixed in next SIP version. V3.00.30</t>
    <phoneticPr fontId="1" type="noConversion"/>
  </si>
  <si>
    <t>Jiwei MA</t>
    <phoneticPr fontId="1" type="noConversion"/>
  </si>
  <si>
    <t xml:space="preserve">To open a ticket to Broadcom. </t>
    <phoneticPr fontId="1" type="noConversion"/>
  </si>
  <si>
    <t>To be tested on K1 platform</t>
    <phoneticPr fontId="1" type="noConversion"/>
  </si>
  <si>
    <t>Xiaoguang YAO</t>
    <phoneticPr fontId="1" type="noConversion"/>
  </si>
  <si>
    <t>To reproduce it.</t>
    <phoneticPr fontId="1" type="noConversion"/>
  </si>
  <si>
    <t>HW power supply issue. Fixed in P1</t>
    <phoneticPr fontId="1" type="noConversion"/>
  </si>
  <si>
    <t>Need P1 prototype with Cert.</t>
    <phoneticPr fontId="1" type="noConversion"/>
  </si>
  <si>
    <t>1. Not taken into account.
2. enhancement.</t>
    <phoneticPr fontId="1" type="noConversion"/>
  </si>
  <si>
    <t>Xiaoguang YAO</t>
    <phoneticPr fontId="1" type="noConversion"/>
  </si>
  <si>
    <t>To check whether it can be optimized</t>
    <phoneticPr fontId="1" type="noConversion"/>
  </si>
  <si>
    <t>HW issue. To be tested on P1</t>
    <phoneticPr fontId="1" type="noConversion"/>
  </si>
  <si>
    <t>To be closed. HW Power issue</t>
    <phoneticPr fontId="1" type="noConversion"/>
  </si>
  <si>
    <t>Jack JIANG</t>
    <phoneticPr fontId="1" type="noConversion"/>
  </si>
  <si>
    <t>To be checked  with TS. Acceptable?</t>
    <phoneticPr fontId="1" type="noConversion"/>
  </si>
  <si>
    <t>Merge SIP code. 3.00.30?</t>
    <phoneticPr fontId="1" type="noConversion"/>
  </si>
  <si>
    <t>NOE2G has the same issue.
Not taken into account.</t>
    <phoneticPr fontId="1" type="noConversion"/>
  </si>
  <si>
    <t>the same as crms00445860</t>
    <phoneticPr fontId="1" type="noConversion"/>
  </si>
  <si>
    <t>3.00.30</t>
    <phoneticPr fontId="1" type="noConversion"/>
  </si>
  <si>
    <t>try to reproduce with new HW modification.
HW to check.</t>
    <phoneticPr fontId="1" type="noConversion"/>
  </si>
  <si>
    <t>Jack JIANG</t>
    <phoneticPr fontId="1" type="noConversion"/>
  </si>
  <si>
    <t>SATA cable issue. To be closed?</t>
    <phoneticPr fontId="1" type="noConversion"/>
  </si>
  <si>
    <t>reset contrast to AOMEL when timeout?</t>
    <phoneticPr fontId="1" type="noConversion"/>
  </si>
  <si>
    <t>fixed on v4.7</t>
    <phoneticPr fontId="1" type="noConversion"/>
  </si>
  <si>
    <t>Jack JIANG</t>
    <phoneticPr fontId="1" type="noConversion"/>
  </si>
  <si>
    <t>HW to analysis</t>
    <phoneticPr fontId="1" type="noConversion"/>
  </si>
  <si>
    <t>Not taken into Account. (TBC)</t>
    <phoneticPr fontId="1" type="noConversion"/>
  </si>
  <si>
    <t>Jiwei MA</t>
    <phoneticPr fontId="1" type="noConversion"/>
  </si>
  <si>
    <t>To check.</t>
    <phoneticPr fontId="1" type="noConversion"/>
  </si>
  <si>
    <t>to check with SW External spec.
To close.</t>
    <phoneticPr fontId="1" type="noConversion"/>
  </si>
  <si>
    <t>To closed. The same as crms00445017</t>
    <phoneticPr fontId="1" type="noConversion"/>
  </si>
  <si>
    <t>To be checked.</t>
    <phoneticPr fontId="1" type="noConversion"/>
  </si>
  <si>
    <t>Jiwei MA</t>
    <phoneticPr fontId="1" type="noConversion"/>
  </si>
  <si>
    <t>to be fixed on 4.50.60</t>
    <phoneticPr fontId="1" type="noConversion"/>
  </si>
  <si>
    <t>3.00.30</t>
    <phoneticPr fontId="1" type="noConversion"/>
  </si>
  <si>
    <t>4.50.51</t>
    <phoneticPr fontId="1" type="noConversion"/>
  </si>
  <si>
    <t>4.50.51</t>
    <phoneticPr fontId="1" type="noConversion"/>
  </si>
  <si>
    <t>crms00441974</t>
  </si>
  <si>
    <t>crms00444985</t>
  </si>
  <si>
    <t>crms00445017</t>
  </si>
  <si>
    <t>crms00445860</t>
  </si>
  <si>
    <t>crms00446716</t>
  </si>
  <si>
    <t>crms00446770</t>
  </si>
  <si>
    <t>crms00447698</t>
  </si>
  <si>
    <t>crms00450258</t>
  </si>
  <si>
    <t>crms00450465</t>
  </si>
  <si>
    <t>crms00450898</t>
  </si>
  <si>
    <t>crms00451345</t>
  </si>
  <si>
    <t>crms00452149</t>
  </si>
  <si>
    <t>crms00454807</t>
  </si>
  <si>
    <t>crms00455397</t>
  </si>
  <si>
    <t>[NOE-3G R100]AOMEL issue:press programmed key to checked/unchecked forward checkbox continuous, AOMEL will refresh screen</t>
  </si>
  <si>
    <t>crms00458700</t>
  </si>
  <si>
    <t>[NOE-3G-TDM][AOMEL]Latin character '?' and '?' on nordic keyboard can't be displayed properly on AOMEL.</t>
  </si>
  <si>
    <t>baoxiali</t>
  </si>
  <si>
    <t>W1339</t>
  </si>
  <si>
    <t>W1340</t>
  </si>
  <si>
    <t>W1341</t>
  </si>
  <si>
    <t>2013/9/15~2013/9/21</t>
  </si>
  <si>
    <t>W1342</t>
  </si>
  <si>
    <t>2013/9/22~2013/9/28</t>
  </si>
  <si>
    <t>2013/9/29~2013/9/30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</si>
</sst>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\W\1\300"/>
    <numFmt numFmtId="177" formatCode="0.0_ "/>
    <numFmt numFmtId="178" formatCode="0_);[Red]\(0\)"/>
    <numFmt numFmtId="179" formatCode="\W\1\400"/>
    <numFmt numFmtId="180" formatCode="0.0%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  "/>
    </font>
    <font>
      <sz val="9"/>
      <color theme="1"/>
      <name val="Arial  "/>
      <family val="2"/>
    </font>
    <font>
      <sz val="9"/>
      <color rgb="FF7030A0"/>
      <name val="Arial  "/>
    </font>
    <font>
      <sz val="9"/>
      <color rgb="FF7030A0"/>
      <name val="Arial  "/>
      <family val="2"/>
    </font>
    <font>
      <sz val="9"/>
      <color rgb="FF0000FF"/>
      <name val="Arial  "/>
    </font>
    <font>
      <sz val="9"/>
      <color rgb="FF0000FF"/>
      <name val="Arial  "/>
      <family val="2"/>
    </font>
    <font>
      <sz val="9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00"/>
      <name val="Arial"/>
      <family val="2"/>
    </font>
    <font>
      <b/>
      <sz val="10"/>
      <color theme="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trike/>
      <sz val="11"/>
      <color theme="1"/>
      <name val="宋体"/>
      <family val="2"/>
      <scheme val="minor"/>
    </font>
    <font>
      <i/>
      <sz val="10"/>
      <color theme="1"/>
      <name val="Arial"/>
      <family val="2"/>
    </font>
    <font>
      <strike/>
      <sz val="9"/>
      <color theme="1"/>
      <name val="Arial  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1" xfId="0" applyFont="1" applyBorder="1"/>
    <xf numFmtId="177" fontId="2" fillId="0" borderId="1" xfId="0" applyNumberFormat="1" applyFont="1" applyBorder="1"/>
    <xf numFmtId="176" fontId="3" fillId="2" borderId="1" xfId="0" applyNumberFormat="1" applyFont="1" applyFill="1" applyBorder="1"/>
    <xf numFmtId="0" fontId="4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0" xfId="0" applyFont="1"/>
    <xf numFmtId="0" fontId="2" fillId="3" borderId="0" xfId="0" applyFont="1" applyFill="1"/>
    <xf numFmtId="14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pivotButton="1" applyBorder="1"/>
    <xf numFmtId="0" fontId="0" fillId="0" borderId="6" xfId="0" pivotButton="1" applyBorder="1"/>
    <xf numFmtId="0" fontId="0" fillId="0" borderId="6" xfId="0" applyBorder="1"/>
    <xf numFmtId="0" fontId="0" fillId="0" borderId="7" xfId="0" applyBorder="1"/>
    <xf numFmtId="0" fontId="0" fillId="0" borderId="8" xfId="0" pivotButton="1" applyBorder="1"/>
    <xf numFmtId="0" fontId="0" fillId="0" borderId="0" xfId="0" applyBorder="1"/>
    <xf numFmtId="0" fontId="0" fillId="0" borderId="9" xfId="0" applyBorder="1"/>
    <xf numFmtId="0" fontId="0" fillId="0" borderId="8" xfId="0" applyBorder="1" applyAlignment="1">
      <alignment horizontal="left"/>
    </xf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14" fontId="3" fillId="0" borderId="0" xfId="0" applyNumberFormat="1" applyFont="1"/>
    <xf numFmtId="178" fontId="2" fillId="0" borderId="1" xfId="0" applyNumberFormat="1" applyFont="1" applyBorder="1"/>
    <xf numFmtId="178" fontId="6" fillId="0" borderId="1" xfId="0" applyNumberFormat="1" applyFont="1" applyBorder="1"/>
    <xf numFmtId="178" fontId="4" fillId="0" borderId="1" xfId="0" applyNumberFormat="1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6" borderId="14" xfId="0" applyFont="1" applyFill="1" applyBorder="1" applyAlignment="1">
      <alignment vertical="center"/>
    </xf>
    <xf numFmtId="0" fontId="11" fillId="6" borderId="15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0" fillId="7" borderId="19" xfId="0" applyFont="1" applyFill="1" applyBorder="1" applyAlignment="1">
      <alignment vertical="center"/>
    </xf>
    <xf numFmtId="0" fontId="9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right" vertical="center"/>
    </xf>
    <xf numFmtId="0" fontId="13" fillId="3" borderId="23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9" fillId="0" borderId="1" xfId="0" applyFont="1" applyBorder="1" applyAlignment="1">
      <alignment vertical="center"/>
    </xf>
    <xf numFmtId="0" fontId="9" fillId="8" borderId="17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vertical="center"/>
    </xf>
    <xf numFmtId="0" fontId="9" fillId="8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left" vertical="center"/>
    </xf>
    <xf numFmtId="0" fontId="14" fillId="8" borderId="22" xfId="0" applyFont="1" applyFill="1" applyBorder="1" applyAlignment="1">
      <alignment vertical="center"/>
    </xf>
    <xf numFmtId="0" fontId="14" fillId="8" borderId="23" xfId="0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79" fontId="3" fillId="2" borderId="1" xfId="0" applyNumberFormat="1" applyFont="1" applyFill="1" applyBorder="1"/>
    <xf numFmtId="0" fontId="7" fillId="0" borderId="1" xfId="0" applyFont="1" applyBorder="1"/>
    <xf numFmtId="0" fontId="5" fillId="0" borderId="1" xfId="0" applyFont="1" applyBorder="1"/>
    <xf numFmtId="178" fontId="2" fillId="3" borderId="1" xfId="0" applyNumberFormat="1" applyFont="1" applyFill="1" applyBorder="1"/>
    <xf numFmtId="178" fontId="2" fillId="9" borderId="1" xfId="0" applyNumberFormat="1" applyFont="1" applyFill="1" applyBorder="1"/>
    <xf numFmtId="178" fontId="4" fillId="3" borderId="1" xfId="0" applyNumberFormat="1" applyFont="1" applyFill="1" applyBorder="1"/>
    <xf numFmtId="0" fontId="11" fillId="6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78" fontId="4" fillId="0" borderId="1" xfId="0" applyNumberFormat="1" applyFont="1" applyFill="1" applyBorder="1"/>
    <xf numFmtId="0" fontId="9" fillId="0" borderId="1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8" fillId="0" borderId="0" xfId="0" applyFont="1" applyAlignment="1">
      <alignment vertical="top"/>
    </xf>
    <xf numFmtId="0" fontId="9" fillId="3" borderId="14" xfId="0" applyFont="1" applyFill="1" applyBorder="1" applyAlignment="1">
      <alignment vertical="center" wrapText="1"/>
    </xf>
    <xf numFmtId="0" fontId="9" fillId="3" borderId="25" xfId="0" applyFont="1" applyFill="1" applyBorder="1" applyAlignment="1">
      <alignment vertical="center" wrapText="1"/>
    </xf>
    <xf numFmtId="180" fontId="10" fillId="3" borderId="16" xfId="0" applyNumberFormat="1" applyFont="1" applyFill="1" applyBorder="1" applyAlignment="1">
      <alignment vertical="center"/>
    </xf>
    <xf numFmtId="180" fontId="10" fillId="3" borderId="26" xfId="0" applyNumberFormat="1" applyFont="1" applyFill="1" applyBorder="1" applyAlignment="1">
      <alignment vertical="center"/>
    </xf>
    <xf numFmtId="0" fontId="20" fillId="0" borderId="0" xfId="0" applyFont="1"/>
    <xf numFmtId="0" fontId="2" fillId="0" borderId="0" xfId="0" quotePrefix="1" applyFont="1"/>
    <xf numFmtId="0" fontId="2" fillId="0" borderId="0" xfId="0" applyFont="1" applyAlignment="1">
      <alignment wrapText="1"/>
    </xf>
    <xf numFmtId="17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" fontId="2" fillId="2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colors>
    <mruColors>
      <color rgb="FF01AF0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80662882255996"/>
          <c:y val="3.9443774263593093E-2"/>
          <c:w val="0.75663414166252474"/>
          <c:h val="0.79258500707700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CR_Weekly!$A$4</c:f>
              <c:strCache>
                <c:ptCount val="1"/>
                <c:pt idx="0">
                  <c:v>CR estimated per week</c:v>
                </c:pt>
              </c:strCache>
            </c:strRef>
          </c:tx>
          <c:invertIfNegative val="0"/>
          <c:cat>
            <c:numRef>
              <c:f>CR_Weekly!$B$3:$AI$3</c:f>
              <c:numCache>
                <c:formatCode>\W\1\300</c:formatCode>
                <c:ptCount val="3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</c:numCache>
            </c:numRef>
          </c:cat>
          <c:val>
            <c:numRef>
              <c:f>CR_Weekly!$B$4:$AI$4</c:f>
              <c:numCache>
                <c:formatCode>0.0_ </c:formatCode>
                <c:ptCount val="34"/>
                <c:pt idx="0">
                  <c:v>1.2320000000000002</c:v>
                </c:pt>
                <c:pt idx="1">
                  <c:v>2.0789999999999997</c:v>
                </c:pt>
                <c:pt idx="2">
                  <c:v>2.3869999999999996</c:v>
                </c:pt>
                <c:pt idx="3">
                  <c:v>2.3869999999999996</c:v>
                </c:pt>
                <c:pt idx="4">
                  <c:v>2.3869999999999996</c:v>
                </c:pt>
                <c:pt idx="5">
                  <c:v>2.3869999999999996</c:v>
                </c:pt>
                <c:pt idx="6">
                  <c:v>2.7719999999999998</c:v>
                </c:pt>
                <c:pt idx="7">
                  <c:v>2.7719999999999998</c:v>
                </c:pt>
                <c:pt idx="8">
                  <c:v>2.9259999999999997</c:v>
                </c:pt>
                <c:pt idx="9">
                  <c:v>2.9259999999999997</c:v>
                </c:pt>
                <c:pt idx="10">
                  <c:v>2.9259999999999997</c:v>
                </c:pt>
                <c:pt idx="11">
                  <c:v>3.3109999999999999</c:v>
                </c:pt>
                <c:pt idx="12">
                  <c:v>3.3109999999999999</c:v>
                </c:pt>
                <c:pt idx="13">
                  <c:v>3.3109999999999999</c:v>
                </c:pt>
                <c:pt idx="14">
                  <c:v>3.1569999999999996</c:v>
                </c:pt>
                <c:pt idx="15">
                  <c:v>3.1569999999999996</c:v>
                </c:pt>
                <c:pt idx="16">
                  <c:v>3.1569999999999996</c:v>
                </c:pt>
                <c:pt idx="17">
                  <c:v>3.1569999999999996</c:v>
                </c:pt>
                <c:pt idx="18">
                  <c:v>3.0799999999999996</c:v>
                </c:pt>
                <c:pt idx="19">
                  <c:v>2.9259999999999997</c:v>
                </c:pt>
                <c:pt idx="20">
                  <c:v>2.6950000000000003</c:v>
                </c:pt>
                <c:pt idx="21">
                  <c:v>2.6179999999999999</c:v>
                </c:pt>
                <c:pt idx="22">
                  <c:v>2.6179999999999999</c:v>
                </c:pt>
                <c:pt idx="23">
                  <c:v>2.6179999999999999</c:v>
                </c:pt>
                <c:pt idx="24">
                  <c:v>2.6179999999999999</c:v>
                </c:pt>
                <c:pt idx="25">
                  <c:v>2.6179999999999999</c:v>
                </c:pt>
                <c:pt idx="26">
                  <c:v>3.2340000000000004</c:v>
                </c:pt>
                <c:pt idx="27">
                  <c:v>3.2340000000000004</c:v>
                </c:pt>
                <c:pt idx="28">
                  <c:v>2.7720000000000002</c:v>
                </c:pt>
                <c:pt idx="29">
                  <c:v>2.387</c:v>
                </c:pt>
                <c:pt idx="30">
                  <c:v>1.8480000000000003</c:v>
                </c:pt>
                <c:pt idx="31">
                  <c:v>1.8480000000000003</c:v>
                </c:pt>
                <c:pt idx="32">
                  <c:v>1.6170000000000002</c:v>
                </c:pt>
                <c:pt idx="33">
                  <c:v>1.54</c:v>
                </c:pt>
              </c:numCache>
            </c:numRef>
          </c:val>
        </c:ser>
        <c:ser>
          <c:idx val="1"/>
          <c:order val="1"/>
          <c:tx>
            <c:strRef>
              <c:f>CR_Weekly!$A$5</c:f>
              <c:strCache>
                <c:ptCount val="1"/>
                <c:pt idx="0">
                  <c:v>CR created per week</c:v>
                </c:pt>
              </c:strCache>
            </c:strRef>
          </c:tx>
          <c:invertIfNegative val="0"/>
          <c:cat>
            <c:numRef>
              <c:f>CR_Weekly!$B$3:$AI$3</c:f>
              <c:numCache>
                <c:formatCode>\W\1\300</c:formatCode>
                <c:ptCount val="3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</c:numCache>
            </c:numRef>
          </c:cat>
          <c:val>
            <c:numRef>
              <c:f>CR_Weekly!$B$5:$AI$5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9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CR_Weekly!$A$6</c:f>
              <c:strCache>
                <c:ptCount val="1"/>
                <c:pt idx="0">
                  <c:v>CR closed per week</c:v>
                </c:pt>
              </c:strCache>
            </c:strRef>
          </c:tx>
          <c:invertIfNegative val="0"/>
          <c:val>
            <c:numRef>
              <c:f>CR_Weekly!$B$6:$AI$6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31616"/>
        <c:axId val="92041600"/>
      </c:barChart>
      <c:lineChart>
        <c:grouping val="standard"/>
        <c:varyColors val="0"/>
        <c:ser>
          <c:idx val="3"/>
          <c:order val="3"/>
          <c:tx>
            <c:strRef>
              <c:f>CR_Weekly!$A$7</c:f>
              <c:strCache>
                <c:ptCount val="1"/>
                <c:pt idx="0">
                  <c:v>CR estimated total</c:v>
                </c:pt>
              </c:strCache>
            </c:strRef>
          </c:tx>
          <c:val>
            <c:numRef>
              <c:f>CR_Weekly!$B$7:$AI$7</c:f>
              <c:numCache>
                <c:formatCode>0.0_ </c:formatCode>
                <c:ptCount val="34"/>
                <c:pt idx="0">
                  <c:v>1.2320000000000002</c:v>
                </c:pt>
                <c:pt idx="1">
                  <c:v>3.3109999999999999</c:v>
                </c:pt>
                <c:pt idx="2">
                  <c:v>5.6979999999999995</c:v>
                </c:pt>
                <c:pt idx="3">
                  <c:v>8.0849999999999991</c:v>
                </c:pt>
                <c:pt idx="4">
                  <c:v>10.471999999999998</c:v>
                </c:pt>
                <c:pt idx="5">
                  <c:v>12.858999999999998</c:v>
                </c:pt>
                <c:pt idx="6">
                  <c:v>15.630999999999998</c:v>
                </c:pt>
                <c:pt idx="7">
                  <c:v>18.402999999999999</c:v>
                </c:pt>
                <c:pt idx="8">
                  <c:v>21.328999999999997</c:v>
                </c:pt>
                <c:pt idx="9">
                  <c:v>24.254999999999995</c:v>
                </c:pt>
                <c:pt idx="10">
                  <c:v>27.180999999999994</c:v>
                </c:pt>
                <c:pt idx="11">
                  <c:v>30.491999999999994</c:v>
                </c:pt>
                <c:pt idx="12">
                  <c:v>33.802999999999997</c:v>
                </c:pt>
                <c:pt idx="13">
                  <c:v>37.113999999999997</c:v>
                </c:pt>
                <c:pt idx="14">
                  <c:v>40.270999999999994</c:v>
                </c:pt>
                <c:pt idx="15">
                  <c:v>43.42799999999999</c:v>
                </c:pt>
                <c:pt idx="16">
                  <c:v>46.584999999999987</c:v>
                </c:pt>
                <c:pt idx="17">
                  <c:v>49.741999999999983</c:v>
                </c:pt>
                <c:pt idx="18">
                  <c:v>52.821999999999981</c:v>
                </c:pt>
                <c:pt idx="19">
                  <c:v>55.747999999999983</c:v>
                </c:pt>
                <c:pt idx="20">
                  <c:v>58.442999999999984</c:v>
                </c:pt>
                <c:pt idx="21">
                  <c:v>61.060999999999986</c:v>
                </c:pt>
                <c:pt idx="22">
                  <c:v>63.678999999999988</c:v>
                </c:pt>
                <c:pt idx="23">
                  <c:v>66.296999999999983</c:v>
                </c:pt>
                <c:pt idx="24">
                  <c:v>68.914999999999978</c:v>
                </c:pt>
                <c:pt idx="25">
                  <c:v>71.532999999999973</c:v>
                </c:pt>
                <c:pt idx="26">
                  <c:v>74.766999999999967</c:v>
                </c:pt>
                <c:pt idx="27">
                  <c:v>78.000999999999962</c:v>
                </c:pt>
                <c:pt idx="28">
                  <c:v>80.772999999999968</c:v>
                </c:pt>
                <c:pt idx="29">
                  <c:v>83.159999999999968</c:v>
                </c:pt>
                <c:pt idx="30">
                  <c:v>85.007999999999967</c:v>
                </c:pt>
                <c:pt idx="31">
                  <c:v>86.855999999999966</c:v>
                </c:pt>
                <c:pt idx="32">
                  <c:v>88.472999999999971</c:v>
                </c:pt>
                <c:pt idx="33">
                  <c:v>90.012999999999977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CR_Weekly!$A$8</c:f>
              <c:strCache>
                <c:ptCount val="1"/>
                <c:pt idx="0">
                  <c:v>CR created total</c:v>
                </c:pt>
              </c:strCache>
            </c:strRef>
          </c:tx>
          <c:val>
            <c:numRef>
              <c:f>CR_Weekly!$B$8:$AI$8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22</c:v>
                </c:pt>
                <c:pt idx="9">
                  <c:v>27</c:v>
                </c:pt>
                <c:pt idx="10">
                  <c:v>35</c:v>
                </c:pt>
                <c:pt idx="11">
                  <c:v>40</c:v>
                </c:pt>
                <c:pt idx="12">
                  <c:v>46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63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75</c:v>
                </c:pt>
                <c:pt idx="21">
                  <c:v>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CR_Weekly!$A$9</c:f>
              <c:strCache>
                <c:ptCount val="1"/>
                <c:pt idx="0">
                  <c:v>CR closed total</c:v>
                </c:pt>
              </c:strCache>
            </c:strRef>
          </c:tx>
          <c:val>
            <c:numRef>
              <c:f>CR_Weekly!$B$9:$AI$9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40</c:v>
                </c:pt>
                <c:pt idx="21">
                  <c:v>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CR_Weekly!$A$10</c:f>
              <c:strCache>
                <c:ptCount val="1"/>
                <c:pt idx="0">
                  <c:v>CR remained total</c:v>
                </c:pt>
              </c:strCache>
            </c:strRef>
          </c:tx>
          <c:spPr>
            <a:ln>
              <a:solidFill>
                <a:srgbClr val="01AF01"/>
              </a:solidFill>
            </a:ln>
          </c:spPr>
          <c:marker>
            <c:symbol val="plus"/>
            <c:size val="7"/>
          </c:marker>
          <c:val>
            <c:numRef>
              <c:f>CR_Weekly!$B$10:$AI$10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40</c:v>
                </c:pt>
                <c:pt idx="15">
                  <c:v>42</c:v>
                </c:pt>
                <c:pt idx="16">
                  <c:v>38</c:v>
                </c:pt>
                <c:pt idx="17">
                  <c:v>47</c:v>
                </c:pt>
                <c:pt idx="18">
                  <c:v>45</c:v>
                </c:pt>
                <c:pt idx="19">
                  <c:v>45</c:v>
                </c:pt>
                <c:pt idx="20">
                  <c:v>35</c:v>
                </c:pt>
                <c:pt idx="21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44672"/>
        <c:axId val="92043136"/>
      </c:lineChart>
      <c:catAx>
        <c:axId val="92031616"/>
        <c:scaling>
          <c:orientation val="minMax"/>
        </c:scaling>
        <c:delete val="0"/>
        <c:axPos val="b"/>
        <c:numFmt formatCode="\W\1\300" sourceLinked="1"/>
        <c:majorTickMark val="out"/>
        <c:minorTickMark val="none"/>
        <c:tickLblPos val="nextTo"/>
        <c:crossAx val="92041600"/>
        <c:crosses val="autoZero"/>
        <c:auto val="1"/>
        <c:lblAlgn val="ctr"/>
        <c:lblOffset val="100"/>
        <c:noMultiLvlLbl val="0"/>
      </c:catAx>
      <c:valAx>
        <c:axId val="92041600"/>
        <c:scaling>
          <c:orientation val="minMax"/>
          <c:max val="10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92031616"/>
        <c:crosses val="autoZero"/>
        <c:crossBetween val="between"/>
      </c:valAx>
      <c:valAx>
        <c:axId val="92043136"/>
        <c:scaling>
          <c:orientation val="minMax"/>
        </c:scaling>
        <c:delete val="0"/>
        <c:axPos val="r"/>
        <c:numFmt formatCode="0_ " sourceLinked="0"/>
        <c:majorTickMark val="out"/>
        <c:minorTickMark val="none"/>
        <c:tickLblPos val="nextTo"/>
        <c:crossAx val="92044672"/>
        <c:crosses val="max"/>
        <c:crossBetween val="between"/>
      </c:valAx>
      <c:catAx>
        <c:axId val="92044672"/>
        <c:scaling>
          <c:orientation val="minMax"/>
        </c:scaling>
        <c:delete val="1"/>
        <c:axPos val="b"/>
        <c:numFmt formatCode="\W\1\300" sourceLinked="1"/>
        <c:majorTickMark val="out"/>
        <c:minorTickMark val="none"/>
        <c:tickLblPos val="nextTo"/>
        <c:crossAx val="920431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5626195835312827E-3"/>
          <c:y val="0.32756146419625259"/>
          <c:w val="0.13144636243323274"/>
          <c:h val="0.4160090229685145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effectLst>
      <a:glow rad="127000">
        <a:schemeClr val="bg1"/>
      </a:glo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80662882255996"/>
          <c:y val="3.9443774263593093E-2"/>
          <c:w val="0.75663414166252474"/>
          <c:h val="0.79258500707700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QC_Weekly!$A$4</c:f>
              <c:strCache>
                <c:ptCount val="1"/>
                <c:pt idx="0">
                  <c:v>TC estimated per week</c:v>
                </c:pt>
              </c:strCache>
            </c:strRef>
          </c:tx>
          <c:invertIfNegative val="0"/>
          <c:cat>
            <c:numRef>
              <c:f>QC_Weekly!$B$3:$AI$3</c:f>
              <c:numCache>
                <c:formatCode>\W\1\300</c:formatCode>
                <c:ptCount val="3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</c:numCache>
            </c:numRef>
          </c:cat>
          <c:val>
            <c:numRef>
              <c:f>QC_Weekly!$B$4:$AI$4</c:f>
              <c:numCache>
                <c:formatCode>0_);[Red]\(0\)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27.147355163727958</c:v>
                </c:pt>
                <c:pt idx="5">
                  <c:v>50.675062972292189</c:v>
                </c:pt>
                <c:pt idx="6">
                  <c:v>50.675062972292189</c:v>
                </c:pt>
                <c:pt idx="7">
                  <c:v>50.675062972292189</c:v>
                </c:pt>
                <c:pt idx="8">
                  <c:v>50.675062972292189</c:v>
                </c:pt>
                <c:pt idx="9">
                  <c:v>50.675062972292189</c:v>
                </c:pt>
                <c:pt idx="10">
                  <c:v>50.675062972292189</c:v>
                </c:pt>
                <c:pt idx="11">
                  <c:v>54.294710327455917</c:v>
                </c:pt>
                <c:pt idx="12">
                  <c:v>54.294710327455917</c:v>
                </c:pt>
                <c:pt idx="13">
                  <c:v>54.294710327455917</c:v>
                </c:pt>
                <c:pt idx="14">
                  <c:v>54.294710327455917</c:v>
                </c:pt>
                <c:pt idx="15">
                  <c:v>54.294710327455917</c:v>
                </c:pt>
                <c:pt idx="16">
                  <c:v>54.294710327455917</c:v>
                </c:pt>
                <c:pt idx="17">
                  <c:v>50.675062972292189</c:v>
                </c:pt>
                <c:pt idx="18">
                  <c:v>50.675062972292189</c:v>
                </c:pt>
                <c:pt idx="19">
                  <c:v>50.675062972292189</c:v>
                </c:pt>
                <c:pt idx="20">
                  <c:v>50.675062972292189</c:v>
                </c:pt>
                <c:pt idx="21">
                  <c:v>50.675062972292189</c:v>
                </c:pt>
                <c:pt idx="22">
                  <c:v>47.05541561712846</c:v>
                </c:pt>
                <c:pt idx="23">
                  <c:v>45.2455919395466</c:v>
                </c:pt>
                <c:pt idx="24">
                  <c:v>45.2455919395466</c:v>
                </c:pt>
                <c:pt idx="25">
                  <c:v>45.2455919395466</c:v>
                </c:pt>
                <c:pt idx="26">
                  <c:v>45.2455919395466</c:v>
                </c:pt>
                <c:pt idx="27">
                  <c:v>45.2455919395466</c:v>
                </c:pt>
                <c:pt idx="28">
                  <c:v>45.2455919395466</c:v>
                </c:pt>
                <c:pt idx="29">
                  <c:v>36.196473551637276</c:v>
                </c:pt>
                <c:pt idx="30">
                  <c:v>36.196473551637276</c:v>
                </c:pt>
                <c:pt idx="31">
                  <c:v>27.147355163727958</c:v>
                </c:pt>
                <c:pt idx="32">
                  <c:v>27.147355163727958</c:v>
                </c:pt>
                <c:pt idx="33">
                  <c:v>18.098236775818638</c:v>
                </c:pt>
              </c:numCache>
            </c:numRef>
          </c:val>
        </c:ser>
        <c:ser>
          <c:idx val="1"/>
          <c:order val="1"/>
          <c:tx>
            <c:strRef>
              <c:f>QC_Weekly!$A$5</c:f>
              <c:strCache>
                <c:ptCount val="1"/>
                <c:pt idx="0">
                  <c:v>TC executed per week</c:v>
                </c:pt>
              </c:strCache>
            </c:strRef>
          </c:tx>
          <c:invertIfNegative val="0"/>
          <c:cat>
            <c:numRef>
              <c:f>QC_Weekly!$B$3:$AI$3</c:f>
              <c:numCache>
                <c:formatCode>\W\1\300</c:formatCode>
                <c:ptCount val="3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</c:numCache>
            </c:numRef>
          </c:cat>
          <c:val>
            <c:numRef>
              <c:f>QC_Weekly!$B$5:$AI$5</c:f>
              <c:numCache>
                <c:formatCode>0_);[Red]\(0\)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</c:v>
                </c:pt>
                <c:pt idx="5">
                  <c:v>4</c:v>
                </c:pt>
                <c:pt idx="6">
                  <c:v>48</c:v>
                </c:pt>
                <c:pt idx="7">
                  <c:v>4</c:v>
                </c:pt>
                <c:pt idx="8">
                  <c:v>29</c:v>
                </c:pt>
                <c:pt idx="9">
                  <c:v>58</c:v>
                </c:pt>
                <c:pt idx="10">
                  <c:v>64</c:v>
                </c:pt>
                <c:pt idx="11">
                  <c:v>51</c:v>
                </c:pt>
                <c:pt idx="12">
                  <c:v>104</c:v>
                </c:pt>
                <c:pt idx="13">
                  <c:v>52</c:v>
                </c:pt>
                <c:pt idx="14">
                  <c:v>69</c:v>
                </c:pt>
                <c:pt idx="15">
                  <c:v>35</c:v>
                </c:pt>
                <c:pt idx="16">
                  <c:v>10</c:v>
                </c:pt>
                <c:pt idx="17">
                  <c:v>74</c:v>
                </c:pt>
                <c:pt idx="18">
                  <c:v>59</c:v>
                </c:pt>
                <c:pt idx="19">
                  <c:v>-2</c:v>
                </c:pt>
                <c:pt idx="20">
                  <c:v>153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51808"/>
        <c:axId val="92578176"/>
      </c:barChart>
      <c:lineChart>
        <c:grouping val="standard"/>
        <c:varyColors val="0"/>
        <c:ser>
          <c:idx val="2"/>
          <c:order val="2"/>
          <c:tx>
            <c:strRef>
              <c:f>QC_Weekly!$A$6</c:f>
              <c:strCache>
                <c:ptCount val="1"/>
                <c:pt idx="0">
                  <c:v>TC estimated total</c:v>
                </c:pt>
              </c:strCache>
            </c:strRef>
          </c:tx>
          <c:cat>
            <c:numRef>
              <c:f>QC_Weekly!$B$3:$AI$3</c:f>
              <c:numCache>
                <c:formatCode>\W\1\300</c:formatCode>
                <c:ptCount val="3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</c:numCache>
            </c:numRef>
          </c:cat>
          <c:val>
            <c:numRef>
              <c:f>QC_Weekly!$B$6:$AI$6</c:f>
              <c:numCache>
                <c:formatCode>0_);[Red]\(0\)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27.147355163727958</c:v>
                </c:pt>
                <c:pt idx="5">
                  <c:v>77.822418136020147</c:v>
                </c:pt>
                <c:pt idx="6">
                  <c:v>128.49748110831234</c:v>
                </c:pt>
                <c:pt idx="7">
                  <c:v>179.17254408060452</c:v>
                </c:pt>
                <c:pt idx="8">
                  <c:v>229.84760705289671</c:v>
                </c:pt>
                <c:pt idx="9">
                  <c:v>280.52267002518892</c:v>
                </c:pt>
                <c:pt idx="10">
                  <c:v>331.19773299748113</c:v>
                </c:pt>
                <c:pt idx="11">
                  <c:v>385.49244332493703</c:v>
                </c:pt>
                <c:pt idx="12">
                  <c:v>439.78715365239293</c:v>
                </c:pt>
                <c:pt idx="13">
                  <c:v>494.08186397984883</c:v>
                </c:pt>
                <c:pt idx="14">
                  <c:v>548.37657430730474</c:v>
                </c:pt>
                <c:pt idx="15">
                  <c:v>602.6712846347607</c:v>
                </c:pt>
                <c:pt idx="16">
                  <c:v>656.96599496221666</c:v>
                </c:pt>
                <c:pt idx="17">
                  <c:v>707.64105793450881</c:v>
                </c:pt>
                <c:pt idx="18">
                  <c:v>758.31612090680096</c:v>
                </c:pt>
                <c:pt idx="19">
                  <c:v>808.99118387909311</c:v>
                </c:pt>
                <c:pt idx="20">
                  <c:v>859.66624685138527</c:v>
                </c:pt>
                <c:pt idx="21">
                  <c:v>910.34130982367742</c:v>
                </c:pt>
                <c:pt idx="22">
                  <c:v>957.39672544080588</c:v>
                </c:pt>
                <c:pt idx="23">
                  <c:v>1002.6423173803524</c:v>
                </c:pt>
                <c:pt idx="24">
                  <c:v>1047.8879093198991</c:v>
                </c:pt>
                <c:pt idx="25">
                  <c:v>1093.1335012594457</c:v>
                </c:pt>
                <c:pt idx="26">
                  <c:v>1138.3790931989922</c:v>
                </c:pt>
                <c:pt idx="27">
                  <c:v>1183.6246851385388</c:v>
                </c:pt>
                <c:pt idx="28">
                  <c:v>1228.8702770780853</c:v>
                </c:pt>
                <c:pt idx="29">
                  <c:v>1265.0667506297227</c:v>
                </c:pt>
                <c:pt idx="30">
                  <c:v>1301.2632241813601</c:v>
                </c:pt>
                <c:pt idx="31">
                  <c:v>1328.4105793450881</c:v>
                </c:pt>
                <c:pt idx="32">
                  <c:v>1355.5579345088161</c:v>
                </c:pt>
                <c:pt idx="33">
                  <c:v>1373.6561712846346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QC_Weekly!$A$7</c:f>
              <c:strCache>
                <c:ptCount val="1"/>
                <c:pt idx="0">
                  <c:v>TC executed total</c:v>
                </c:pt>
              </c:strCache>
            </c:strRef>
          </c:tx>
          <c:cat>
            <c:numRef>
              <c:f>QC_Weekly!$B$3:$AI$3</c:f>
              <c:numCache>
                <c:formatCode>\W\1\300</c:formatCode>
                <c:ptCount val="3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</c:numCache>
            </c:numRef>
          </c:cat>
          <c:val>
            <c:numRef>
              <c:f>QC_Weekly!$B$7:$AI$7</c:f>
              <c:numCache>
                <c:formatCode>0_);[Red]\(0\)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</c:v>
                </c:pt>
                <c:pt idx="5">
                  <c:v>72</c:v>
                </c:pt>
                <c:pt idx="6">
                  <c:v>120</c:v>
                </c:pt>
                <c:pt idx="7">
                  <c:v>124</c:v>
                </c:pt>
                <c:pt idx="8">
                  <c:v>153</c:v>
                </c:pt>
                <c:pt idx="9">
                  <c:v>211</c:v>
                </c:pt>
                <c:pt idx="10">
                  <c:v>275</c:v>
                </c:pt>
                <c:pt idx="11">
                  <c:v>326</c:v>
                </c:pt>
                <c:pt idx="12">
                  <c:v>430</c:v>
                </c:pt>
                <c:pt idx="13">
                  <c:v>482</c:v>
                </c:pt>
                <c:pt idx="14">
                  <c:v>551</c:v>
                </c:pt>
                <c:pt idx="15">
                  <c:v>586</c:v>
                </c:pt>
                <c:pt idx="16">
                  <c:v>596</c:v>
                </c:pt>
                <c:pt idx="17">
                  <c:v>670</c:v>
                </c:pt>
                <c:pt idx="18">
                  <c:v>729</c:v>
                </c:pt>
                <c:pt idx="19">
                  <c:v>727</c:v>
                </c:pt>
                <c:pt idx="20">
                  <c:v>880</c:v>
                </c:pt>
                <c:pt idx="21">
                  <c:v>882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QC_Weekly!$A$8</c:f>
              <c:strCache>
                <c:ptCount val="1"/>
                <c:pt idx="0">
                  <c:v>TC remained total</c:v>
                </c:pt>
              </c:strCache>
            </c:strRef>
          </c:tx>
          <c:cat>
            <c:numRef>
              <c:f>QC_Weekly!$B$3:$AI$3</c:f>
              <c:numCache>
                <c:formatCode>\W\1\300</c:formatCode>
                <c:ptCount val="3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</c:numCache>
            </c:numRef>
          </c:cat>
          <c:val>
            <c:numRef>
              <c:f>QC_Weekly!$B$8:$AI$8</c:f>
              <c:numCache>
                <c:formatCode>0_);[Red]\(0\)</c:formatCode>
                <c:ptCount val="34"/>
                <c:pt idx="0">
                  <c:v>1437</c:v>
                </c:pt>
                <c:pt idx="1">
                  <c:v>1437</c:v>
                </c:pt>
                <c:pt idx="2">
                  <c:v>1437</c:v>
                </c:pt>
                <c:pt idx="3">
                  <c:v>1437</c:v>
                </c:pt>
                <c:pt idx="4">
                  <c:v>1369</c:v>
                </c:pt>
                <c:pt idx="5">
                  <c:v>1365</c:v>
                </c:pt>
                <c:pt idx="6">
                  <c:v>1317</c:v>
                </c:pt>
                <c:pt idx="7">
                  <c:v>1313</c:v>
                </c:pt>
                <c:pt idx="8">
                  <c:v>1284</c:v>
                </c:pt>
                <c:pt idx="9">
                  <c:v>1226</c:v>
                </c:pt>
                <c:pt idx="10">
                  <c:v>1162</c:v>
                </c:pt>
                <c:pt idx="11">
                  <c:v>1111</c:v>
                </c:pt>
                <c:pt idx="12">
                  <c:v>1007</c:v>
                </c:pt>
                <c:pt idx="13">
                  <c:v>955</c:v>
                </c:pt>
                <c:pt idx="14">
                  <c:v>886</c:v>
                </c:pt>
                <c:pt idx="15">
                  <c:v>851</c:v>
                </c:pt>
                <c:pt idx="16">
                  <c:v>841</c:v>
                </c:pt>
                <c:pt idx="17">
                  <c:v>767</c:v>
                </c:pt>
                <c:pt idx="18">
                  <c:v>708</c:v>
                </c:pt>
                <c:pt idx="19">
                  <c:v>710</c:v>
                </c:pt>
                <c:pt idx="20">
                  <c:v>557</c:v>
                </c:pt>
                <c:pt idx="21">
                  <c:v>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1248"/>
        <c:axId val="92579712"/>
      </c:lineChart>
      <c:catAx>
        <c:axId val="92551808"/>
        <c:scaling>
          <c:orientation val="minMax"/>
        </c:scaling>
        <c:delete val="0"/>
        <c:axPos val="b"/>
        <c:numFmt formatCode="\W\1\300" sourceLinked="1"/>
        <c:majorTickMark val="out"/>
        <c:minorTickMark val="none"/>
        <c:tickLblPos val="nextTo"/>
        <c:crossAx val="92578176"/>
        <c:crosses val="autoZero"/>
        <c:auto val="1"/>
        <c:lblAlgn val="ctr"/>
        <c:lblOffset val="100"/>
        <c:noMultiLvlLbl val="0"/>
      </c:catAx>
      <c:valAx>
        <c:axId val="92578176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92551808"/>
        <c:crosses val="autoZero"/>
        <c:crossBetween val="between"/>
      </c:valAx>
      <c:valAx>
        <c:axId val="92579712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crossAx val="92581248"/>
        <c:crosses val="max"/>
        <c:crossBetween val="between"/>
      </c:valAx>
      <c:catAx>
        <c:axId val="92581248"/>
        <c:scaling>
          <c:orientation val="minMax"/>
        </c:scaling>
        <c:delete val="1"/>
        <c:axPos val="b"/>
        <c:numFmt formatCode="\W\1\300" sourceLinked="1"/>
        <c:majorTickMark val="out"/>
        <c:minorTickMark val="none"/>
        <c:tickLblPos val="nextTo"/>
        <c:crossAx val="925797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5626195835312827E-3"/>
          <c:y val="0.32756146419625259"/>
          <c:w val="0.13391516769450273"/>
          <c:h val="0.23227891311273952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effectLst>
      <a:glow rad="127000">
        <a:schemeClr val="bg1"/>
      </a:glo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4"/>
          <c:order val="0"/>
          <c:tx>
            <c:strRef>
              <c:f>QC_db!$G$1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QC_db!$B$2:$B$11</c:f>
              <c:strCache>
                <c:ptCount val="10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</c:strCache>
            </c:strRef>
          </c:cat>
          <c:val>
            <c:numRef>
              <c:f>QC_db!$G$2:$G$11</c:f>
              <c:numCache>
                <c:formatCode>General</c:formatCode>
                <c:ptCount val="10"/>
                <c:pt idx="0">
                  <c:v>87</c:v>
                </c:pt>
                <c:pt idx="1">
                  <c:v>113</c:v>
                </c:pt>
                <c:pt idx="2">
                  <c:v>0</c:v>
                </c:pt>
                <c:pt idx="3">
                  <c:v>103</c:v>
                </c:pt>
                <c:pt idx="4">
                  <c:v>13</c:v>
                </c:pt>
                <c:pt idx="5">
                  <c:v>44</c:v>
                </c:pt>
                <c:pt idx="6">
                  <c:v>57</c:v>
                </c:pt>
                <c:pt idx="7">
                  <c:v>92</c:v>
                </c:pt>
                <c:pt idx="8">
                  <c:v>125</c:v>
                </c:pt>
                <c:pt idx="9">
                  <c:v>198</c:v>
                </c:pt>
              </c:numCache>
            </c:numRef>
          </c:val>
        </c:ser>
        <c:ser>
          <c:idx val="0"/>
          <c:order val="1"/>
          <c:tx>
            <c:strRef>
              <c:f>QC_db!$C$1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QC_db!$B$2:$B$11</c:f>
              <c:strCache>
                <c:ptCount val="10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</c:strCache>
            </c:strRef>
          </c:cat>
          <c:val>
            <c:numRef>
              <c:f>QC_db!$C$2:$C$11</c:f>
              <c:numCache>
                <c:formatCode>General</c:formatCode>
                <c:ptCount val="10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ser>
          <c:idx val="1"/>
          <c:order val="2"/>
          <c:tx>
            <c:strRef>
              <c:f>QC_db!$D$1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QC_db!$B$2:$B$11</c:f>
              <c:strCache>
                <c:ptCount val="10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</c:strCache>
            </c:strRef>
          </c:cat>
          <c:val>
            <c:numRef>
              <c:f>QC_db!$D$2:$D$11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QC_db!$F$1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cat>
            <c:strRef>
              <c:f>QC_db!$B$2:$B$11</c:f>
              <c:strCache>
                <c:ptCount val="10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</c:strCache>
            </c:strRef>
          </c:cat>
          <c:val>
            <c:numRef>
              <c:f>QC_db!$F$2:$F$11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4"/>
          <c:tx>
            <c:strRef>
              <c:f>QC_db!$E$1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QC_db!$B$2:$B$11</c:f>
              <c:strCache>
                <c:ptCount val="10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</c:strCache>
            </c:strRef>
          </c:cat>
          <c:val>
            <c:numRef>
              <c:f>QC_db!$E$2:$E$11</c:f>
              <c:numCache>
                <c:formatCode>General</c:formatCode>
                <c:ptCount val="10"/>
                <c:pt idx="0">
                  <c:v>0</c:v>
                </c:pt>
                <c:pt idx="1">
                  <c:v>13</c:v>
                </c:pt>
                <c:pt idx="2">
                  <c:v>52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1765376"/>
        <c:axId val="91779456"/>
        <c:axId val="0"/>
      </c:bar3DChart>
      <c:catAx>
        <c:axId val="917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779456"/>
        <c:crosses val="autoZero"/>
        <c:auto val="1"/>
        <c:lblAlgn val="ctr"/>
        <c:lblOffset val="100"/>
        <c:noMultiLvlLbl val="0"/>
      </c:catAx>
      <c:valAx>
        <c:axId val="917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4"/>
          <c:order val="0"/>
          <c:tx>
            <c:strRef>
              <c:f>QC_db!$G$1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QC_db!$B$2:$B$12</c:f>
              <c:strCache>
                <c:ptCount val="11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  <c:pt idx="10">
                  <c:v>TOTAL</c:v>
                </c:pt>
              </c:strCache>
            </c:strRef>
          </c:cat>
          <c:val>
            <c:numRef>
              <c:f>QC_db!$G$2:$G$12</c:f>
              <c:numCache>
                <c:formatCode>General</c:formatCode>
                <c:ptCount val="11"/>
                <c:pt idx="0">
                  <c:v>87</c:v>
                </c:pt>
                <c:pt idx="1">
                  <c:v>113</c:v>
                </c:pt>
                <c:pt idx="2">
                  <c:v>0</c:v>
                </c:pt>
                <c:pt idx="3">
                  <c:v>103</c:v>
                </c:pt>
                <c:pt idx="4">
                  <c:v>13</c:v>
                </c:pt>
                <c:pt idx="5">
                  <c:v>44</c:v>
                </c:pt>
                <c:pt idx="6">
                  <c:v>57</c:v>
                </c:pt>
                <c:pt idx="7">
                  <c:v>92</c:v>
                </c:pt>
                <c:pt idx="8">
                  <c:v>125</c:v>
                </c:pt>
                <c:pt idx="9">
                  <c:v>198</c:v>
                </c:pt>
                <c:pt idx="10">
                  <c:v>832</c:v>
                </c:pt>
              </c:numCache>
            </c:numRef>
          </c:val>
        </c:ser>
        <c:ser>
          <c:idx val="0"/>
          <c:order val="1"/>
          <c:tx>
            <c:strRef>
              <c:f>QC_db!$C$1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QC_db!$B$2:$B$12</c:f>
              <c:strCache>
                <c:ptCount val="11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  <c:pt idx="10">
                  <c:v>TOTAL</c:v>
                </c:pt>
              </c:strCache>
            </c:strRef>
          </c:cat>
          <c:val>
            <c:numRef>
              <c:f>QC_db!$C$2:$C$12</c:f>
              <c:numCache>
                <c:formatCode>General</c:formatCode>
                <c:ptCount val="11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50</c:v>
                </c:pt>
              </c:numCache>
            </c:numRef>
          </c:val>
        </c:ser>
        <c:ser>
          <c:idx val="1"/>
          <c:order val="2"/>
          <c:tx>
            <c:strRef>
              <c:f>QC_db!$D$1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QC_db!$B$2:$B$12</c:f>
              <c:strCache>
                <c:ptCount val="11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  <c:pt idx="10">
                  <c:v>TOTAL</c:v>
                </c:pt>
              </c:strCache>
            </c:strRef>
          </c:cat>
          <c:val>
            <c:numRef>
              <c:f>QC_db!$D$2:$D$12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16</c:v>
                </c:pt>
              </c:numCache>
            </c:numRef>
          </c:val>
        </c:ser>
        <c:ser>
          <c:idx val="3"/>
          <c:order val="3"/>
          <c:tx>
            <c:strRef>
              <c:f>QC_db!$F$1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cat>
            <c:strRef>
              <c:f>QC_db!$B$2:$B$12</c:f>
              <c:strCache>
                <c:ptCount val="11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  <c:pt idx="10">
                  <c:v>TOTAL</c:v>
                </c:pt>
              </c:strCache>
            </c:strRef>
          </c:cat>
          <c:val>
            <c:numRef>
              <c:f>QC_db!$F$2:$F$12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</c:ser>
        <c:ser>
          <c:idx val="2"/>
          <c:order val="4"/>
          <c:tx>
            <c:strRef>
              <c:f>QC_db!$E$1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QC_db!$B$2:$B$12</c:f>
              <c:strCache>
                <c:ptCount val="11"/>
                <c:pt idx="0">
                  <c:v>Accessories</c:v>
                </c:pt>
                <c:pt idx="1">
                  <c:v>Audio</c:v>
                </c:pt>
                <c:pt idx="2">
                  <c:v>Bluetooth</c:v>
                </c:pt>
                <c:pt idx="3">
                  <c:v>Initialization</c:v>
                </c:pt>
                <c:pt idx="4">
                  <c:v>Download</c:v>
                </c:pt>
                <c:pt idx="5">
                  <c:v>QoS</c:v>
                </c:pt>
                <c:pt idx="6">
                  <c:v>Security</c:v>
                </c:pt>
                <c:pt idx="7">
                  <c:v>Serviceability</c:v>
                </c:pt>
                <c:pt idx="8">
                  <c:v>Telephony</c:v>
                </c:pt>
                <c:pt idx="9">
                  <c:v>Common</c:v>
                </c:pt>
                <c:pt idx="10">
                  <c:v>TOTAL</c:v>
                </c:pt>
              </c:strCache>
            </c:strRef>
          </c:cat>
          <c:val>
            <c:numRef>
              <c:f>QC_db!$E$2:$E$12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52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1804800"/>
        <c:axId val="91806336"/>
        <c:axId val="0"/>
      </c:bar3DChart>
      <c:catAx>
        <c:axId val="918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1806336"/>
        <c:crosses val="autoZero"/>
        <c:auto val="1"/>
        <c:lblAlgn val="ctr"/>
        <c:lblOffset val="100"/>
        <c:noMultiLvlLbl val="0"/>
      </c:catAx>
      <c:valAx>
        <c:axId val="91806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8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QC_db!$AA$1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QC_db!$V$3:$V$7</c:f>
              <c:strCache>
                <c:ptCount val="5"/>
                <c:pt idx="0">
                  <c:v>chenchxi</c:v>
                </c:pt>
                <c:pt idx="1">
                  <c:v>jackji</c:v>
                </c:pt>
                <c:pt idx="2">
                  <c:v>janebj</c:v>
                </c:pt>
                <c:pt idx="3">
                  <c:v>ysyang</c:v>
                </c:pt>
                <c:pt idx="4">
                  <c:v>yuanyazh</c:v>
                </c:pt>
              </c:strCache>
            </c:strRef>
          </c:cat>
          <c:val>
            <c:numRef>
              <c:f>QC_db!$AA$3:$AA$7</c:f>
              <c:numCache>
                <c:formatCode>General</c:formatCode>
                <c:ptCount val="5"/>
                <c:pt idx="0">
                  <c:v>160</c:v>
                </c:pt>
                <c:pt idx="1">
                  <c:v>95</c:v>
                </c:pt>
                <c:pt idx="2">
                  <c:v>313</c:v>
                </c:pt>
                <c:pt idx="3">
                  <c:v>136</c:v>
                </c:pt>
                <c:pt idx="4">
                  <c:v>128</c:v>
                </c:pt>
              </c:numCache>
            </c:numRef>
          </c:val>
        </c:ser>
        <c:ser>
          <c:idx val="0"/>
          <c:order val="1"/>
          <c:tx>
            <c:strRef>
              <c:f>QC_db!$W$1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QC_db!$V$3:$V$7</c:f>
              <c:strCache>
                <c:ptCount val="5"/>
                <c:pt idx="0">
                  <c:v>chenchxi</c:v>
                </c:pt>
                <c:pt idx="1">
                  <c:v>jackji</c:v>
                </c:pt>
                <c:pt idx="2">
                  <c:v>janebj</c:v>
                </c:pt>
                <c:pt idx="3">
                  <c:v>ysyang</c:v>
                </c:pt>
                <c:pt idx="4">
                  <c:v>yuanyazh</c:v>
                </c:pt>
              </c:strCache>
            </c:strRef>
          </c:cat>
          <c:val>
            <c:numRef>
              <c:f>QC_db!$W$3:$W$7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23</c:v>
                </c:pt>
                <c:pt idx="3">
                  <c:v>5</c:v>
                </c:pt>
                <c:pt idx="4">
                  <c:v>19</c:v>
                </c:pt>
              </c:numCache>
            </c:numRef>
          </c:val>
        </c:ser>
        <c:ser>
          <c:idx val="1"/>
          <c:order val="2"/>
          <c:tx>
            <c:strRef>
              <c:f>QC_db!$X$1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QC_db!$V$3:$V$7</c:f>
              <c:strCache>
                <c:ptCount val="5"/>
                <c:pt idx="0">
                  <c:v>chenchxi</c:v>
                </c:pt>
                <c:pt idx="1">
                  <c:v>jackji</c:v>
                </c:pt>
                <c:pt idx="2">
                  <c:v>janebj</c:v>
                </c:pt>
                <c:pt idx="3">
                  <c:v>ysyang</c:v>
                </c:pt>
                <c:pt idx="4">
                  <c:v>yuanyazh</c:v>
                </c:pt>
              </c:strCache>
            </c:strRef>
          </c:cat>
          <c:val>
            <c:numRef>
              <c:f>QC_db!$X$3:$X$7</c:f>
              <c:numCache>
                <c:formatCode>General</c:formatCode>
                <c:ptCount val="5"/>
                <c:pt idx="2">
                  <c:v>1</c:v>
                </c:pt>
                <c:pt idx="3">
                  <c:v>14</c:v>
                </c:pt>
              </c:numCache>
            </c:numRef>
          </c:val>
        </c:ser>
        <c:ser>
          <c:idx val="2"/>
          <c:order val="3"/>
          <c:tx>
            <c:strRef>
              <c:f>QC_db!$Z$1</c:f>
              <c:strCache>
                <c:ptCount val="1"/>
                <c:pt idx="0">
                  <c:v>Not Completed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QC_db!$V$3:$V$7</c:f>
              <c:strCache>
                <c:ptCount val="5"/>
                <c:pt idx="0">
                  <c:v>chenchxi</c:v>
                </c:pt>
                <c:pt idx="1">
                  <c:v>jackji</c:v>
                </c:pt>
                <c:pt idx="2">
                  <c:v>janebj</c:v>
                </c:pt>
                <c:pt idx="3">
                  <c:v>ysyang</c:v>
                </c:pt>
                <c:pt idx="4">
                  <c:v>yuanyazh</c:v>
                </c:pt>
              </c:strCache>
            </c:strRef>
          </c:cat>
          <c:val>
            <c:numRef>
              <c:f>QC_db!$Z$3:$Z$7</c:f>
              <c:numCache>
                <c:formatCode>General</c:formatCode>
                <c:ptCount val="5"/>
                <c:pt idx="2">
                  <c:v>1</c:v>
                </c:pt>
                <c:pt idx="4">
                  <c:v>5</c:v>
                </c:pt>
              </c:numCache>
            </c:numRef>
          </c:val>
        </c:ser>
        <c:ser>
          <c:idx val="4"/>
          <c:order val="4"/>
          <c:tx>
            <c:strRef>
              <c:f>QC_db!$Y$1</c:f>
              <c:strCache>
                <c:ptCount val="1"/>
                <c:pt idx="0">
                  <c:v>Not Run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QC_db!$Y$3:$Y$7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1924352"/>
        <c:axId val="91925888"/>
        <c:axId val="0"/>
      </c:bar3DChart>
      <c:catAx>
        <c:axId val="919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1925888"/>
        <c:crosses val="autoZero"/>
        <c:auto val="1"/>
        <c:lblAlgn val="ctr"/>
        <c:lblOffset val="100"/>
        <c:noMultiLvlLbl val="0"/>
      </c:catAx>
      <c:valAx>
        <c:axId val="919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2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</xdr:row>
      <xdr:rowOff>95250</xdr:rowOff>
    </xdr:from>
    <xdr:to>
      <xdr:col>22</xdr:col>
      <xdr:colOff>219074</xdr:colOff>
      <xdr:row>43</xdr:row>
      <xdr:rowOff>9525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14</xdr:row>
      <xdr:rowOff>66675</xdr:rowOff>
    </xdr:from>
    <xdr:to>
      <xdr:col>9</xdr:col>
      <xdr:colOff>457200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5038725" y="2228850"/>
          <a:ext cx="742950" cy="238125"/>
        </a:xfrm>
        <a:prstGeom prst="rect">
          <a:avLst/>
        </a:prstGeom>
        <a:solidFill>
          <a:srgbClr val="FFFF00"/>
        </a:solidFill>
        <a:ln>
          <a:solidFill>
            <a:srgbClr val="C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4.50.40</a:t>
          </a:r>
          <a:endParaRPr lang="zh-CN" altLang="en-US" sz="1100"/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9</xdr:col>
      <xdr:colOff>85725</xdr:colOff>
      <xdr:row>17</xdr:row>
      <xdr:rowOff>123825</xdr:rowOff>
    </xdr:to>
    <xdr:cxnSp macro="">
      <xdr:nvCxnSpPr>
        <xdr:cNvPr id="7" name="Straight Arrow Connector 6"/>
        <xdr:cNvCxnSpPr>
          <a:endCxn id="2" idx="2"/>
        </xdr:cNvCxnSpPr>
      </xdr:nvCxnSpPr>
      <xdr:spPr>
        <a:xfrm flipV="1">
          <a:off x="5324475" y="2466975"/>
          <a:ext cx="8572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12</xdr:row>
      <xdr:rowOff>19050</xdr:rowOff>
    </xdr:from>
    <xdr:to>
      <xdr:col>13</xdr:col>
      <xdr:colOff>114300</xdr:colOff>
      <xdr:row>13</xdr:row>
      <xdr:rowOff>104775</xdr:rowOff>
    </xdr:to>
    <xdr:sp macro="" textlink="">
      <xdr:nvSpPr>
        <xdr:cNvPr id="5" name="TextBox 4"/>
        <xdr:cNvSpPr txBox="1"/>
      </xdr:nvSpPr>
      <xdr:spPr>
        <a:xfrm>
          <a:off x="6638925" y="1876425"/>
          <a:ext cx="742950" cy="238125"/>
        </a:xfrm>
        <a:prstGeom prst="rect">
          <a:avLst/>
        </a:prstGeom>
        <a:solidFill>
          <a:srgbClr val="FFFF00"/>
        </a:solidFill>
        <a:ln>
          <a:solidFill>
            <a:srgbClr val="C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4.50.50</a:t>
          </a:r>
          <a:endParaRPr lang="zh-CN" altLang="en-US" sz="1100"/>
        </a:p>
      </xdr:txBody>
    </xdr:sp>
    <xdr:clientData/>
  </xdr:twoCellAnchor>
  <xdr:twoCellAnchor>
    <xdr:from>
      <xdr:col>11</xdr:col>
      <xdr:colOff>304800</xdr:colOff>
      <xdr:row>13</xdr:row>
      <xdr:rowOff>114301</xdr:rowOff>
    </xdr:from>
    <xdr:to>
      <xdr:col>11</xdr:col>
      <xdr:colOff>447675</xdr:colOff>
      <xdr:row>15</xdr:row>
      <xdr:rowOff>66675</xdr:rowOff>
    </xdr:to>
    <xdr:cxnSp macro="">
      <xdr:nvCxnSpPr>
        <xdr:cNvPr id="6" name="Straight Arrow Connector 5"/>
        <xdr:cNvCxnSpPr/>
      </xdr:nvCxnSpPr>
      <xdr:spPr>
        <a:xfrm flipV="1">
          <a:off x="6600825" y="2124076"/>
          <a:ext cx="142875" cy="2571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14</xdr:row>
      <xdr:rowOff>9525</xdr:rowOff>
    </xdr:from>
    <xdr:to>
      <xdr:col>15</xdr:col>
      <xdr:colOff>133350</xdr:colOff>
      <xdr:row>15</xdr:row>
      <xdr:rowOff>95250</xdr:rowOff>
    </xdr:to>
    <xdr:sp macro="" textlink="">
      <xdr:nvSpPr>
        <xdr:cNvPr id="8" name="TextBox 7"/>
        <xdr:cNvSpPr txBox="1"/>
      </xdr:nvSpPr>
      <xdr:spPr>
        <a:xfrm>
          <a:off x="7629525" y="2171700"/>
          <a:ext cx="742950" cy="238125"/>
        </a:xfrm>
        <a:prstGeom prst="rect">
          <a:avLst/>
        </a:prstGeom>
        <a:solidFill>
          <a:srgbClr val="FFFF00"/>
        </a:solidFill>
        <a:ln>
          <a:solidFill>
            <a:srgbClr val="C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4.50.51</a:t>
          </a:r>
          <a:endParaRPr lang="zh-CN" altLang="en-US" sz="1100"/>
        </a:p>
      </xdr:txBody>
    </xdr:sp>
    <xdr:clientData/>
  </xdr:twoCellAnchor>
  <xdr:twoCellAnchor>
    <xdr:from>
      <xdr:col>13</xdr:col>
      <xdr:colOff>381000</xdr:colOff>
      <xdr:row>15</xdr:row>
      <xdr:rowOff>123826</xdr:rowOff>
    </xdr:from>
    <xdr:to>
      <xdr:col>14</xdr:col>
      <xdr:colOff>38100</xdr:colOff>
      <xdr:row>17</xdr:row>
      <xdr:rowOff>76200</xdr:rowOff>
    </xdr:to>
    <xdr:cxnSp macro="">
      <xdr:nvCxnSpPr>
        <xdr:cNvPr id="9" name="Straight Arrow Connector 8"/>
        <xdr:cNvCxnSpPr/>
      </xdr:nvCxnSpPr>
      <xdr:spPr>
        <a:xfrm flipV="1">
          <a:off x="7648575" y="2438401"/>
          <a:ext cx="142875" cy="2571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9</xdr:row>
      <xdr:rowOff>104775</xdr:rowOff>
    </xdr:from>
    <xdr:to>
      <xdr:col>21</xdr:col>
      <xdr:colOff>266700</xdr:colOff>
      <xdr:row>39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19048</xdr:colOff>
      <xdr:row>40</xdr:row>
      <xdr:rowOff>42861</xdr:rowOff>
    </xdr:from>
    <xdr:to>
      <xdr:col>9</xdr:col>
      <xdr:colOff>238124</xdr:colOff>
      <xdr:row>60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295274</xdr:colOff>
      <xdr:row>40</xdr:row>
      <xdr:rowOff>28575</xdr:rowOff>
    </xdr:from>
    <xdr:to>
      <xdr:col>20</xdr:col>
      <xdr:colOff>304800</xdr:colOff>
      <xdr:row>60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381000</xdr:colOff>
      <xdr:row>40</xdr:row>
      <xdr:rowOff>42861</xdr:rowOff>
    </xdr:from>
    <xdr:to>
      <xdr:col>31</xdr:col>
      <xdr:colOff>257175</xdr:colOff>
      <xdr:row>60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547.485767824073" createdVersion="4" refreshedVersion="4" minRefreshableVersion="3" recordCount="75">
  <cacheSource type="worksheet">
    <worksheetSource ref="A1:G76" sheet="CQ_db"/>
  </cacheSource>
  <cacheFields count="7">
    <cacheField name="id" numFmtId="0">
      <sharedItems/>
    </cacheField>
    <cacheField name="headline" numFmtId="0">
      <sharedItems/>
    </cacheField>
    <cacheField name="severity" numFmtId="0">
      <sharedItems count="3">
        <s v="3_major"/>
        <s v="4_minor"/>
        <s v="2_critic"/>
      </sharedItems>
    </cacheField>
    <cacheField name="State" numFmtId="0">
      <sharedItems count="4">
        <s v="CR_Closed"/>
        <s v="CR_InAnalysis"/>
        <s v="CR_InTreatment"/>
        <s v="CR_New" u="1"/>
      </sharedItems>
    </cacheField>
    <cacheField name="howFound" numFmtId="0">
      <sharedItems/>
    </cacheField>
    <cacheField name="prodVer.productVersion_name" numFmtId="0">
      <sharedItems/>
    </cacheField>
    <cacheField name="submit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crms00435536"/>
    <s v="[NOE-3G]MiniKB(QWERTY) switch to AZERTY/QWERTZ/NORDIC by &quot;charmap&quot;, some characters output error with alt+shift pressed."/>
    <x v="0"/>
    <x v="0"/>
    <s v="internTestAuto"/>
    <s v="4.50.00"/>
    <s v="hcarina"/>
  </r>
  <r>
    <s v="crms00437051"/>
    <s v="[NOE-3G]Embedded command &quot;keeptalk&quot; response unknown/unregistered command."/>
    <x v="1"/>
    <x v="0"/>
    <s v="internTestAuto"/>
    <s v="4.50.10"/>
    <s v="hcarina"/>
  </r>
  <r>
    <s v="crms00437052"/>
    <s v="[NOE-3G]In automation test(telephony,audio,noesip...), terminal sometimes will &quot;connection lost&quot; and reset,details see logs in attachment."/>
    <x v="1"/>
    <x v="0"/>
    <s v="internTestAuto"/>
    <s v="4.50.10"/>
    <s v="hcarina"/>
  </r>
  <r>
    <s v="crms00437056"/>
    <s v="[NOE-3G]IP Phone 8068 sometimes audio abnormal and status is not active during conversation"/>
    <x v="0"/>
    <x v="0"/>
    <s v="internTestAuto"/>
    <s v="4.50.10"/>
    <s v="hcarina"/>
  </r>
  <r>
    <s v="crms00439489"/>
    <s v="[NOE-3G R100]8068 cpuload issue:cupload up to 100% when press navigation pad left key and right key several times"/>
    <x v="0"/>
    <x v="1"/>
    <s v="valFuncManual"/>
    <s v="4.50.20"/>
    <s v="janebj"/>
  </r>
  <r>
    <s v="crms00439513"/>
    <s v="[NOE-3G R100] 80x8 audio quality is not acceptable compared with NOE 40x8 handsets."/>
    <x v="0"/>
    <x v="1"/>
    <s v="valFuncManual"/>
    <s v="4.50.20"/>
    <s v="chenchxi"/>
  </r>
  <r>
    <s v="crms00439935"/>
    <s v="[NOE-3G R100] 8068 netlog to remote TFTP server  begin with Step3 but not from step1, 8028/8038 is OK."/>
    <x v="0"/>
    <x v="1"/>
    <s v="internTestAuto"/>
    <s v="4.50.20"/>
    <s v="hcarina"/>
  </r>
  <r>
    <s v="crms00439937"/>
    <s v="[NOE-3G R100] 8068 will reset repeatly if always press keys before LCD light up."/>
    <x v="0"/>
    <x v="0"/>
    <s v="internTestManual"/>
    <s v="4.50.20"/>
    <s v="hcarina"/>
  </r>
  <r>
    <s v="crms00441667"/>
    <s v="[NOE-3G R100]cpuload issue:phone initialize at 'connected', cpuload 100%"/>
    <x v="1"/>
    <x v="1"/>
    <s v="valFuncManual"/>
    <s v="4.50.20"/>
    <s v="janebj"/>
  </r>
  <r>
    <s v="crms00441941"/>
    <s v="[NOE-3G R100]8068 will reset when ringing mode on by loudspeaker in max volume after adjust volume level to max by automation test case."/>
    <x v="0"/>
    <x v="0"/>
    <s v="internTestAuto"/>
    <s v="4.50.30"/>
    <s v="hcarina"/>
  </r>
  <r>
    <s v="crms00441942"/>
    <s v="[NOE-3G R100] Voice Quality issue: heavy background noise in both RJ9 and Jack Headset."/>
    <x v="1"/>
    <x v="1"/>
    <s v="valFuncManual"/>
    <s v="4.50.20"/>
    <s v="chenchxi"/>
  </r>
  <r>
    <s v="crms00441974"/>
    <s v="[NOE-3G R100] Enquiry call issue:phone press 'Enquiry off' , the call released but phone screen display wrong"/>
    <x v="0"/>
    <x v="1"/>
    <s v="valFuncManual"/>
    <s v="4.50.20"/>
    <s v="janebj"/>
  </r>
  <r>
    <s v="crms00442406"/>
    <s v="[NOE-3G R100]8038 hardware reset during recalling"/>
    <x v="0"/>
    <x v="0"/>
    <s v="valFuncManual"/>
    <s v="4.50.20"/>
    <s v="janebj"/>
  </r>
  <r>
    <s v="crms00442653"/>
    <s v="[NOE-3G R100]  8028 network connect lost suddenly"/>
    <x v="0"/>
    <x v="1"/>
    <s v="valFuncManual"/>
    <s v="4.50.20"/>
    <s v="jackji"/>
  </r>
  <r>
    <s v="crms00442659"/>
    <s v="[NOE-3G R100] NOE-3G IP phones will not startup when plug in a power adapter or POE."/>
    <x v="1"/>
    <x v="0"/>
    <s v="valFuncManual"/>
    <s v="4.50.20"/>
    <s v="ysyang"/>
  </r>
  <r>
    <s v="crms00444985"/>
    <s v="[NOE-3G R100]80x8 will reset,when changing the pc port parameter on OXE"/>
    <x v="0"/>
    <x v="1"/>
    <s v="valFuncManual"/>
    <s v="4.50.30"/>
    <s v="jackji"/>
  </r>
  <r>
    <s v="crms00444986"/>
    <s v="[NOE-3G R100]:External Mini-Keyboard's actual country code turns to 'azerty' after changed IME"/>
    <x v="0"/>
    <x v="0"/>
    <s v="valFuncManual"/>
    <s v="4.50.30"/>
    <s v="yuanyazh"/>
  </r>
  <r>
    <s v="crms00444990"/>
    <s v="[NOE-3G R100] During MMI window setting port mirror enable,but don't judge whether the PC port security is active"/>
    <x v="1"/>
    <x v="0"/>
    <s v="valFuncManual"/>
    <s v="4.50.30"/>
    <s v="jackji"/>
  </r>
  <r>
    <s v="crms00445017"/>
    <s v="[NOE-3G R100] In MMI window enable pc port mirror,phone automatic reset.enter MMI window again display mirror PC port disable."/>
    <x v="1"/>
    <x v="1"/>
    <s v="valFuncManual"/>
    <s v="4.50.30"/>
    <s v="jackji"/>
  </r>
  <r>
    <s v="crms00445212"/>
    <s v="[NOE-3G R100]some 80x8 phone connect AOMEL will hardware reset"/>
    <x v="1"/>
    <x v="0"/>
    <s v="valFuncManual"/>
    <s v="4.50.30"/>
    <s v="janebj"/>
  </r>
  <r>
    <s v="crms00445301"/>
    <s v="[NOE3G-R100]80x8 can not detect AOM10/40/AOMEL &quot;aom_uart test&quot;"/>
    <x v="1"/>
    <x v="0"/>
    <s v="internTestManual"/>
    <s v="4.50.30"/>
    <s v="hcarina"/>
  </r>
  <r>
    <s v="crms00445517"/>
    <s v="NOE-3G IP (BCD) : wrong hardware version in the message Unsolicited Hard/Software reset"/>
    <x v="0"/>
    <x v="0"/>
    <s v="internTestManual"/>
    <s v="4.50.30"/>
    <s v="djimli1"/>
  </r>
  <r>
    <s v="crms00445657"/>
    <s v="[NOE3G-R100]AOMEL sometimes freeze after some operation, It will work normal after replug in."/>
    <x v="1"/>
    <x v="0"/>
    <s v="internTestAuto"/>
    <s v="4.50.30"/>
    <s v="hcarina"/>
  </r>
  <r>
    <s v="crms00445836"/>
    <s v="[NOE-3G R100]Enter MMI, press 'Port Mirror' item terminal will reset on full OXE."/>
    <x v="0"/>
    <x v="0"/>
    <s v="valFuncManual"/>
    <s v="4.50.30"/>
    <s v="janebj"/>
  </r>
  <r>
    <s v="crms00445860"/>
    <s v="[NOE-3G TDM] [AOM][OXE]Key press on AOM10 has no any response and looks like broken until reset phone"/>
    <x v="1"/>
    <x v="0"/>
    <s v="valNonRegression"/>
    <s v="4.50.51"/>
    <s v="pbzeng"/>
  </r>
  <r>
    <s v="crms00446259"/>
    <s v="[NOE-3G R100]:Phone resets when receive lldp packet generated by NOE 2G phones"/>
    <x v="0"/>
    <x v="0"/>
    <s v="valFuncManual"/>
    <s v="4.50.30"/>
    <s v="yuanyazh"/>
  </r>
  <r>
    <s v="crms00446310"/>
    <s v="[NOE-3G R100]:the connection lost message do not disappear when the connection recover in low probability"/>
    <x v="1"/>
    <x v="0"/>
    <s v="valFuncManual"/>
    <s v="4.50.30"/>
    <s v="yuanyazh"/>
  </r>
  <r>
    <s v="crms00446716"/>
    <s v="[NOE-3G R100]:Phone resets when received lldp message even in idle state"/>
    <x v="1"/>
    <x v="2"/>
    <s v="valFuncManual"/>
    <s v="4.50.30"/>
    <s v="yuanyazh"/>
  </r>
  <r>
    <s v="crms00446770"/>
    <s v="[NOE-3G R100]: Terminal freezed when input &quot;reset&quot; command in CLI."/>
    <x v="1"/>
    <x v="1"/>
    <s v="valFuncManual"/>
    <s v="4.50.30"/>
    <s v="chenchxi"/>
  </r>
  <r>
    <s v="crms00446786"/>
    <s v="[NOE-3G R100]:Phone can not get SIP SUR parameter form call server"/>
    <x v="0"/>
    <x v="0"/>
    <s v="valFuncManual"/>
    <s v="4.50.30"/>
    <s v="yuanyazh"/>
  </r>
  <r>
    <s v="crms00446988"/>
    <s v="[NOE-3G R100]:Subnet mask should not be saved as 255.255.255.255 in MMI."/>
    <x v="1"/>
    <x v="0"/>
    <s v="valFuncManual"/>
    <s v="4.50.30"/>
    <s v="yuanyazh"/>
  </r>
  <r>
    <s v="crms00447012"/>
    <s v="[NOE3G R100] Terminal reset when n=600+ by &quot;defence n&quot; command"/>
    <x v="1"/>
    <x v="0"/>
    <s v="internTestManual"/>
    <s v="4.50.30"/>
    <s v="hcarina"/>
  </r>
  <r>
    <s v="crms00447457"/>
    <s v="[NOE-3G TDM] [AOM][OXO]Link AOM10 to 80x9 , OMC show AOM10 as AOM40 , and the AOM10 key serial number are disorderly ."/>
    <x v="1"/>
    <x v="2"/>
    <s v="valNonRegression"/>
    <s v="4.50.51"/>
    <s v="pbzeng"/>
  </r>
  <r>
    <s v="crms00447696"/>
    <s v="OXE K1: NOE 3G IP : 80x8 binary is not downloaded on terminals"/>
    <x v="2"/>
    <x v="0"/>
    <s v="valFuncManual"/>
    <s v="4.50.30"/>
    <s v="dimplers"/>
  </r>
  <r>
    <s v="crms00447698"/>
    <s v="[NOE-3G R100] NOE-3G 8038 network connection lost suddenly. config parameter &quot;use VLAN&quot; auto be enabled by phone"/>
    <x v="0"/>
    <x v="1"/>
    <s v="valFuncManual"/>
    <s v="4.50.30"/>
    <s v="jackji"/>
  </r>
  <r>
    <s v="crms00448285"/>
    <s v="[NOE-3G R100]:the icon for mini-keyboard absence should disappear when we disable this function"/>
    <x v="1"/>
    <x v="0"/>
    <s v="valFuncManual"/>
    <s v="4.50.40"/>
    <s v="yuanyazh"/>
  </r>
  <r>
    <s v="crms00448286"/>
    <s v="[NOE-3G R100]:Remove the function of icon for mini-keyboard absence from NOE 3G 8028/8038"/>
    <x v="1"/>
    <x v="0"/>
    <s v="valFuncManual"/>
    <s v="4.50.40"/>
    <s v="yuanyazh"/>
  </r>
  <r>
    <s v="crms00448562"/>
    <s v="OXE K1: NOE 3G IP:  One of the 8068 set goes for reset on specific scenario"/>
    <x v="0"/>
    <x v="1"/>
    <s v="valFuncManual"/>
    <s v="4.50.30"/>
    <s v="dimplers"/>
  </r>
  <r>
    <s v="crms00449101"/>
    <s v="[NOE-3G R100]:ARP SPOOFING:  no “arpspoofing start” command can be found in CLI."/>
    <x v="1"/>
    <x v="0"/>
    <s v="valFuncManual"/>
    <s v="4.50.40"/>
    <s v="chenchxi"/>
  </r>
  <r>
    <s v="crms00449137"/>
    <s v="[NOE-3G R100]:Flash bootloader failed after interrupted the bootloader flashing process at first time"/>
    <x v="1"/>
    <x v="0"/>
    <s v="valFuncManual"/>
    <s v="4.50.40"/>
    <s v="yuanyazh"/>
  </r>
  <r>
    <s v="crms00449531"/>
    <s v="[NOE-3G R100]:flash customization file causes phone lose soft binary and customization file"/>
    <x v="1"/>
    <x v="0"/>
    <s v="valFuncManual"/>
    <s v="4.50.40"/>
    <s v="yuanyazh"/>
  </r>
  <r>
    <s v="crms00449783"/>
    <s v="[NOE-3G R100]:embedded command: no &quot;pseudo&quot; option can be used in id command."/>
    <x v="1"/>
    <x v="0"/>
    <s v="valFuncManual"/>
    <s v="4.50.40"/>
    <s v="chenchxi"/>
  </r>
  <r>
    <s v="crms00449907"/>
    <s v="OXE K1: NOE 3G IP MODE: 80x8 sets are not getting registered in NOE-SIP mode on SIP TLS node."/>
    <x v="0"/>
    <x v="1"/>
    <s v="valFuncManual"/>
    <s v="4.50.30"/>
    <s v="dimplers"/>
  </r>
  <r>
    <s v="crms00450083"/>
    <s v="[NOE-3G R100]:Flash language pack failed and phone always reset at step 4."/>
    <x v="1"/>
    <x v="0"/>
    <s v="valNonRegression"/>
    <s v="4.50.40"/>
    <s v="ysyang"/>
  </r>
  <r>
    <s v="crms00450102"/>
    <s v="NOE-3G: AOM 40,AOMEL config programmed key 'Forward On Ringing' not available"/>
    <x v="0"/>
    <x v="0"/>
    <s v="valFuncManual"/>
    <s v="4.50.40"/>
    <s v="janebj"/>
  </r>
  <r>
    <s v="crms00450258"/>
    <s v="[NOE-3G]AOM issue: phone not reset after connect AOM"/>
    <x v="0"/>
    <x v="2"/>
    <s v="valFuncManual"/>
    <s v="4.50.40"/>
    <s v="janebj"/>
  </r>
  <r>
    <s v="crms00450461"/>
    <s v="[NOE-3G R100] AOM not power on in SUR mode"/>
    <x v="1"/>
    <x v="2"/>
    <s v="valFuncManual"/>
    <s v="4.50.40"/>
    <s v="janebj"/>
  </r>
  <r>
    <s v="crms00450465"/>
    <s v="[NOE-3G R100]AOM10,AOM40 not power on sometimes while AOM module not configured on OXE"/>
    <x v="1"/>
    <x v="1"/>
    <s v="valFuncManual"/>
    <s v="4.50.40"/>
    <s v="janebj"/>
  </r>
  <r>
    <s v="crms00450752"/>
    <s v="[NOE-3G R100]: Add data info into &quot;binary&quot; command output and add &quot;erase&quot; option to this command to erase l10n, cust, data binaries."/>
    <x v="1"/>
    <x v="0"/>
    <s v="reqReview"/>
    <s v="4.50.50"/>
    <s v="bingweil"/>
  </r>
  <r>
    <s v="crms00450898"/>
    <s v="[NOE-3G R100]:MMI:Netlog option status do not display correctly."/>
    <x v="1"/>
    <x v="0"/>
    <s v="valFuncManual"/>
    <s v="4.50.40"/>
    <s v="chenchxi"/>
  </r>
  <r>
    <s v="crms00450933"/>
    <s v="[NOE-3G R100]On oxe k1, terminal survival to PCS server, tftp_backup ip change to 255.255.255.255"/>
    <x v="0"/>
    <x v="0"/>
    <s v="valFuncManual"/>
    <s v="4.50.40"/>
    <s v="janebj"/>
  </r>
  <r>
    <s v="crms00451345"/>
    <s v="[NOE-3G R100]:display no etherent link.when change the speed and duplex mode between phone and switch"/>
    <x v="0"/>
    <x v="1"/>
    <s v="valFuncManual"/>
    <s v="4.50.40"/>
    <s v="jackji"/>
  </r>
  <r>
    <s v="crms00451508"/>
    <s v="[NOE-3G R100] Connect AOM during phone initialization phase, AOM cannot be detected"/>
    <x v="1"/>
    <x v="0"/>
    <s v="valFuncManual"/>
    <s v="4.50.40"/>
    <s v="janebj"/>
  </r>
  <r>
    <s v="crms00451514"/>
    <s v="[NOE-3G R100]With an incoming call ,phone no ringing sound , press some key phone reset"/>
    <x v="1"/>
    <x v="1"/>
    <s v="valFuncManual"/>
    <s v="4.50.40"/>
    <s v="janebj"/>
  </r>
  <r>
    <s v="crms00452149"/>
    <s v="[NOE-3G R100]:Shell popup would not close after 60 seconds without user action on the keyboard"/>
    <x v="1"/>
    <x v="2"/>
    <s v="valFuncManual"/>
    <s v="4.50.40"/>
    <s v="yuanyazh"/>
  </r>
  <r>
    <s v="crms00452733"/>
    <s v="[NOE-3G R100]on OXO,connect AOM10 to 80x8 , OMC show AOM40 , and the AOM10 programmed keys are disorderly ."/>
    <x v="1"/>
    <x v="0"/>
    <s v="valFuncManual"/>
    <s v="4.50.40"/>
    <s v="janebj"/>
  </r>
  <r>
    <s v="crms00453438"/>
    <s v="OXE K1: NOE 3G: Encryption : N\W DSU failed to login over the NOE 3G IP set configured as DSS"/>
    <x v="0"/>
    <x v="1"/>
    <s v="valFuncManual"/>
    <s v="other"/>
    <s v="dimplers"/>
  </r>
  <r>
    <s v="crms00453833"/>
    <s v="[NOE-3G R100]AOM is unusable sometimes"/>
    <x v="1"/>
    <x v="0"/>
    <s v="valFuncManual"/>
    <s v="4.50.50"/>
    <s v="janebj"/>
  </r>
  <r>
    <s v="crms00454501"/>
    <s v="[NOE-3G R100]:8068 lost alcatel-lucent and wind river logo in sip sur initialization UI"/>
    <x v="1"/>
    <x v="2"/>
    <s v="valFuncManual"/>
    <s v="4.50.50"/>
    <s v="yuanyazh"/>
  </r>
  <r>
    <s v="crms00454506"/>
    <s v="[NOE-3G R100]:Can not light the backlight in SIP SUR mode by pressing any key on 8028"/>
    <x v="0"/>
    <x v="1"/>
    <s v="valFuncManual"/>
    <s v="4.50.50"/>
    <s v="yuanyazh"/>
  </r>
  <r>
    <s v="crms00454508"/>
    <s v="[NOE-3G R100]:8038/8068 displays white ground without any content about 8s before SIP SUR initialization processing"/>
    <x v="1"/>
    <x v="2"/>
    <s v="valFuncManual"/>
    <s v="4.50.50"/>
    <s v="yuanyazh"/>
  </r>
  <r>
    <s v="crms00454530"/>
    <s v="OXE K1 : NOE 3G IP - Bluetooth is not working in 8068"/>
    <x v="0"/>
    <x v="1"/>
    <s v="valFuncManual"/>
    <s v="other"/>
    <s v="dimplers"/>
  </r>
  <r>
    <s v="crms00454536"/>
    <s v="[NOE-3G R100]:Connect to SIP Proxy failed in SIP SUR mode via NOE 3G PC port"/>
    <x v="1"/>
    <x v="2"/>
    <s v="valFuncManual"/>
    <s v="4.50.50"/>
    <s v="yuanyazh"/>
  </r>
  <r>
    <s v="crms00454807"/>
    <s v="In industrial mode, the BT command does not work without network connection"/>
    <x v="1"/>
    <x v="0"/>
    <s v="externTestManual"/>
    <s v="4.50.50"/>
    <s v="jiweim"/>
  </r>
  <r>
    <s v="crms00454817"/>
    <s v="the serial port could not input strings more than 255 bytes."/>
    <x v="1"/>
    <x v="0"/>
    <s v="externTestManual"/>
    <s v="4.50.50"/>
    <s v="jiweim"/>
  </r>
  <r>
    <s v="crms00454830"/>
    <s v="8028/8038 LCD enhancement"/>
    <x v="1"/>
    <x v="0"/>
    <s v="externTestManual"/>
    <s v="4.50.50"/>
    <s v="jiweim"/>
  </r>
  <r>
    <s v="crms00455045"/>
    <s v="[NOE-3G R100]: Dial key could not open the dial panel and take incoming call in SIP SUR mode"/>
    <x v="0"/>
    <x v="2"/>
    <s v="valFuncManual"/>
    <s v="4.50.51"/>
    <s v="yuanyazh"/>
  </r>
  <r>
    <s v="crms00455050"/>
    <s v="[NOE-3G R100]: Directory could not save the new contacts in SIP SUR mode"/>
    <x v="0"/>
    <x v="2"/>
    <s v="valFuncManual"/>
    <s v="4.50.51"/>
    <s v="yuanyazh"/>
  </r>
  <r>
    <s v="crms00455397"/>
    <s v="[NOE-3G R100]AOMEL: change AOMEL contrast value issue"/>
    <x v="1"/>
    <x v="2"/>
    <s v="valFuncManual"/>
    <s v="4.50.51"/>
    <s v="janebj"/>
  </r>
  <r>
    <s v="crms00455398"/>
    <s v="[NOE-3G R100] Change AOMEL contrast value between 5-10, cannot see the change"/>
    <x v="1"/>
    <x v="0"/>
    <s v="valFuncManual"/>
    <s v="4.50.51"/>
    <s v="janebj"/>
  </r>
  <r>
    <s v="crms00455608"/>
    <s v="[NOE-3G R100] AOMEL+AOMEL+AOMEL cascade, phone hard reset"/>
    <x v="1"/>
    <x v="2"/>
    <s v="valFuncManual"/>
    <s v="4.50.51"/>
    <s v="janebj"/>
  </r>
  <r>
    <s v="crms00455612"/>
    <s v="[NOE-3G R100]AOMEL showed blurred screen somtimes when soft reset"/>
    <x v="1"/>
    <x v="2"/>
    <s v="valFuncManual"/>
    <s v="4.50.51"/>
    <s v="janebj"/>
  </r>
  <r>
    <s v="crms00455953"/>
    <s v="[NOE-3G R100]AOMEL issue:press programmed key to checked/unchecked forward checkbox continuous, AOMEL will refresh screen"/>
    <x v="1"/>
    <x v="2"/>
    <s v="valFuncManual"/>
    <s v="4.50.51"/>
    <s v="janebj"/>
  </r>
  <r>
    <s v="crms00458161"/>
    <s v="[NOE-3G R100]: 8068 boot failed after continuous reset"/>
    <x v="0"/>
    <x v="1"/>
    <s v="valFuncManual"/>
    <s v="4.50.51"/>
    <s v="yuanyazh"/>
  </r>
  <r>
    <s v="crms00458700"/>
    <s v="[NOE-3G-TDM][AOMEL]Latin character '?' and '?' on nordic keyboard can't be displayed properly on AOMEL."/>
    <x v="1"/>
    <x v="1"/>
    <s v="valNonRegression"/>
    <s v="4.50.51"/>
    <s v="baoxial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olHeaderCaption="Serverity">
  <location ref="A3:E8" firstHeaderRow="1" firstDataRow="2" firstDataCol="1"/>
  <pivotFields count="7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formats count="1">
    <format dxfId="1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R_Statu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zoomScaleNormal="100" workbookViewId="0">
      <selection activeCell="Z14" sqref="Z14"/>
    </sheetView>
  </sheetViews>
  <sheetFormatPr defaultRowHeight="12"/>
  <cols>
    <col min="1" max="1" width="18.875" style="1" bestFit="1" customWidth="1"/>
    <col min="2" max="35" width="6.375" style="1" bestFit="1" customWidth="1"/>
    <col min="36" max="16384" width="9" style="1"/>
  </cols>
  <sheetData>
    <row r="1" spans="1:35">
      <c r="F1" s="11" t="s">
        <v>46</v>
      </c>
      <c r="K1" s="11" t="s">
        <v>47</v>
      </c>
    </row>
    <row r="2" spans="1:35" ht="14.25">
      <c r="A2" s="94" t="s">
        <v>38</v>
      </c>
      <c r="B2" s="92">
        <v>41395</v>
      </c>
      <c r="C2" s="93"/>
      <c r="D2" s="93"/>
      <c r="E2" s="93"/>
      <c r="F2" s="92">
        <v>41426</v>
      </c>
      <c r="G2" s="93"/>
      <c r="H2" s="93"/>
      <c r="I2" s="93"/>
      <c r="J2" s="96">
        <v>41456</v>
      </c>
      <c r="K2" s="97"/>
      <c r="L2" s="97"/>
      <c r="M2" s="97"/>
      <c r="N2" s="98"/>
      <c r="O2" s="92">
        <v>41487</v>
      </c>
      <c r="P2" s="93"/>
      <c r="Q2" s="93"/>
      <c r="R2" s="93"/>
      <c r="S2" s="92">
        <v>41530</v>
      </c>
      <c r="T2" s="93"/>
      <c r="U2" s="93"/>
      <c r="V2" s="93"/>
      <c r="W2" s="96">
        <v>41560</v>
      </c>
      <c r="X2" s="97"/>
      <c r="Y2" s="97"/>
      <c r="Z2" s="97"/>
      <c r="AA2" s="98"/>
      <c r="AB2" s="92">
        <v>41579</v>
      </c>
      <c r="AC2" s="93"/>
      <c r="AD2" s="93"/>
      <c r="AE2" s="93"/>
      <c r="AF2" s="92">
        <v>41621</v>
      </c>
      <c r="AG2" s="93"/>
      <c r="AH2" s="93"/>
      <c r="AI2" s="93"/>
    </row>
    <row r="3" spans="1:35">
      <c r="A3" s="95"/>
      <c r="B3" s="6">
        <v>19</v>
      </c>
      <c r="C3" s="6">
        <v>20</v>
      </c>
      <c r="D3" s="6">
        <v>21</v>
      </c>
      <c r="E3" s="6">
        <v>22</v>
      </c>
      <c r="F3" s="6">
        <v>23</v>
      </c>
      <c r="G3" s="6">
        <v>24</v>
      </c>
      <c r="H3" s="6">
        <v>25</v>
      </c>
      <c r="I3" s="6">
        <v>26</v>
      </c>
      <c r="J3" s="6">
        <v>27</v>
      </c>
      <c r="K3" s="6">
        <v>28</v>
      </c>
      <c r="L3" s="6">
        <v>29</v>
      </c>
      <c r="M3" s="6">
        <v>30</v>
      </c>
      <c r="N3" s="6">
        <v>31</v>
      </c>
      <c r="O3" s="6">
        <v>32</v>
      </c>
      <c r="P3" s="6">
        <v>33</v>
      </c>
      <c r="Q3" s="6">
        <v>34</v>
      </c>
      <c r="R3" s="6">
        <v>35</v>
      </c>
      <c r="S3" s="6">
        <v>36</v>
      </c>
      <c r="T3" s="6">
        <v>37</v>
      </c>
      <c r="U3" s="6">
        <v>38</v>
      </c>
      <c r="V3" s="6">
        <v>39</v>
      </c>
      <c r="W3" s="6">
        <v>40</v>
      </c>
      <c r="X3" s="6">
        <v>41</v>
      </c>
      <c r="Y3" s="6">
        <v>42</v>
      </c>
      <c r="Z3" s="6">
        <v>43</v>
      </c>
      <c r="AA3" s="6">
        <v>44</v>
      </c>
      <c r="AB3" s="6">
        <v>45</v>
      </c>
      <c r="AC3" s="6">
        <v>46</v>
      </c>
      <c r="AD3" s="6">
        <v>47</v>
      </c>
      <c r="AE3" s="6">
        <v>48</v>
      </c>
      <c r="AF3" s="6">
        <v>49</v>
      </c>
      <c r="AG3" s="6">
        <v>50</v>
      </c>
      <c r="AH3" s="6">
        <v>51</v>
      </c>
      <c r="AI3" s="6">
        <v>52</v>
      </c>
    </row>
    <row r="4" spans="1:35">
      <c r="A4" s="4" t="s">
        <v>41</v>
      </c>
      <c r="B4" s="5">
        <v>1.2320000000000002</v>
      </c>
      <c r="C4" s="5">
        <v>2.0789999999999997</v>
      </c>
      <c r="D4" s="5">
        <v>2.3869999999999996</v>
      </c>
      <c r="E4" s="5">
        <v>2.3869999999999996</v>
      </c>
      <c r="F4" s="5">
        <v>2.3869999999999996</v>
      </c>
      <c r="G4" s="5">
        <v>2.3869999999999996</v>
      </c>
      <c r="H4" s="5">
        <v>2.7719999999999998</v>
      </c>
      <c r="I4" s="5">
        <v>2.7719999999999998</v>
      </c>
      <c r="J4" s="5">
        <v>2.9259999999999997</v>
      </c>
      <c r="K4" s="5">
        <v>2.9259999999999997</v>
      </c>
      <c r="L4" s="5">
        <v>2.9259999999999997</v>
      </c>
      <c r="M4" s="5">
        <v>3.3109999999999999</v>
      </c>
      <c r="N4" s="5">
        <v>3.3109999999999999</v>
      </c>
      <c r="O4" s="5">
        <v>3.3109999999999999</v>
      </c>
      <c r="P4" s="5">
        <v>3.1569999999999996</v>
      </c>
      <c r="Q4" s="5">
        <v>3.1569999999999996</v>
      </c>
      <c r="R4" s="5">
        <v>3.1569999999999996</v>
      </c>
      <c r="S4" s="5">
        <v>3.1569999999999996</v>
      </c>
      <c r="T4" s="5">
        <v>3.0799999999999996</v>
      </c>
      <c r="U4" s="5">
        <v>2.9259999999999997</v>
      </c>
      <c r="V4" s="5">
        <v>2.6950000000000003</v>
      </c>
      <c r="W4" s="5">
        <v>2.6179999999999999</v>
      </c>
      <c r="X4" s="5">
        <v>2.6179999999999999</v>
      </c>
      <c r="Y4" s="5">
        <v>2.6179999999999999</v>
      </c>
      <c r="Z4" s="5">
        <v>2.6179999999999999</v>
      </c>
      <c r="AA4" s="5">
        <v>2.6179999999999999</v>
      </c>
      <c r="AB4" s="5">
        <v>3.2340000000000004</v>
      </c>
      <c r="AC4" s="5">
        <v>3.2340000000000004</v>
      </c>
      <c r="AD4" s="5">
        <v>2.7720000000000002</v>
      </c>
      <c r="AE4" s="5">
        <v>2.387</v>
      </c>
      <c r="AF4" s="5">
        <v>1.8480000000000003</v>
      </c>
      <c r="AG4" s="5">
        <v>1.8480000000000003</v>
      </c>
      <c r="AH4" s="5">
        <v>1.6170000000000002</v>
      </c>
      <c r="AI4" s="5">
        <v>1.54</v>
      </c>
    </row>
    <row r="5" spans="1:35" s="10" customFormat="1">
      <c r="A5" s="9" t="s">
        <v>40</v>
      </c>
      <c r="B5" s="9">
        <f>COUNTIF(CQ_db!$N$2:$N$200,CR_Weekly!B3)</f>
        <v>1</v>
      </c>
      <c r="C5" s="9">
        <f>COUNTIF(CQ_db!$N$2:$N$200,CR_Weekly!C3)</f>
        <v>0</v>
      </c>
      <c r="D5" s="9">
        <f>COUNTIF(CQ_db!$N$2:$N$200,CR_Weekly!D3)</f>
        <v>3</v>
      </c>
      <c r="E5" s="9">
        <f>COUNTIF(CQ_db!$N$2:$N$200,CR_Weekly!E3)</f>
        <v>0</v>
      </c>
      <c r="F5" s="9">
        <f>COUNTIF(CQ_db!$N$2:$N$200,CR_Weekly!F3)</f>
        <v>4</v>
      </c>
      <c r="G5" s="9">
        <f>COUNTIF(CQ_db!$N$2:$N$200,CR_Weekly!G3)</f>
        <v>1</v>
      </c>
      <c r="H5" s="9">
        <f>COUNTIF(CQ_db!$N$2:$N$200,CR_Weekly!H3)</f>
        <v>6</v>
      </c>
      <c r="I5" s="9">
        <f>COUNTIF(CQ_db!$N$2:$N$200,CR_Weekly!I3)</f>
        <v>0</v>
      </c>
      <c r="J5" s="9">
        <f>COUNTIF(CQ_db!$N$2:$N$200,CR_Weekly!J3)</f>
        <v>7</v>
      </c>
      <c r="K5" s="9">
        <f>COUNTIF(CQ_db!$N$2:$N$200,CR_Weekly!K3)</f>
        <v>5</v>
      </c>
      <c r="L5" s="9">
        <f>COUNTIF(CQ_db!$N$2:$N$200,CR_Weekly!L3)</f>
        <v>8</v>
      </c>
      <c r="M5" s="9">
        <f>COUNTIF(CQ_db!$N$2:$N$200,CR_Weekly!M3)</f>
        <v>5</v>
      </c>
      <c r="N5" s="9">
        <f>COUNTIF(CQ_db!$N$2:$N$200,CR_Weekly!N3)</f>
        <v>6</v>
      </c>
      <c r="O5" s="9">
        <f>COUNTIF(CQ_db!$N$2:$N$200,CR_Weekly!O3)</f>
        <v>8</v>
      </c>
      <c r="P5" s="9">
        <f>COUNTIF(CQ_db!$N$2:$N$200,CR_Weekly!P3)</f>
        <v>1</v>
      </c>
      <c r="Q5" s="9">
        <f>COUNTIF(CQ_db!$N$2:$N$200,CR_Weekly!Q3)</f>
        <v>2</v>
      </c>
      <c r="R5" s="9">
        <f>COUNTIF(CQ_db!$N$2:$N$200,CR_Weekly!R3)</f>
        <v>6</v>
      </c>
      <c r="S5" s="9">
        <f>COUNTIF(CQ_db!$N$2:$N$200,CR_Weekly!S3)</f>
        <v>9</v>
      </c>
      <c r="T5" s="9">
        <f>COUNTIF(CQ_db!$N$2:$N$200,CR_Weekly!T3)</f>
        <v>1</v>
      </c>
      <c r="U5" s="9">
        <f>COUNTIF(CQ_db!$N$2:$N$200,CR_Weekly!U3)</f>
        <v>0</v>
      </c>
      <c r="V5" s="9">
        <f>COUNTIF(CQ_db!$N$2:$N$200,CR_Weekly!V3)</f>
        <v>2</v>
      </c>
      <c r="W5" s="9">
        <f>COUNTIF(CQ_db!$N$2:$N$200,CR_Weekly!W3)</f>
        <v>0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s="10" customFormat="1">
      <c r="A6" s="9" t="s">
        <v>39</v>
      </c>
      <c r="B6" s="9">
        <f>COUNTIF(CQ_db!$O$2:$O$200,B3)</f>
        <v>0</v>
      </c>
      <c r="C6" s="9">
        <f>COUNTIF(CQ_db!$O$2:$O$200,C3)</f>
        <v>0</v>
      </c>
      <c r="D6" s="9">
        <f>COUNTIF(CQ_db!$O$2:$O$200,D3)</f>
        <v>0</v>
      </c>
      <c r="E6" s="9">
        <f>COUNTIF(CQ_db!$O$2:$O$200,E3)</f>
        <v>0</v>
      </c>
      <c r="F6" s="9">
        <f>COUNTIF(CQ_db!$O$2:$O$200,F3)</f>
        <v>0</v>
      </c>
      <c r="G6" s="9">
        <f>COUNTIF(CQ_db!$O$2:$O$200,G3)</f>
        <v>0</v>
      </c>
      <c r="H6" s="9">
        <f>COUNTIF(CQ_db!$O$2:$O$200,H3)</f>
        <v>4</v>
      </c>
      <c r="I6" s="9">
        <f>COUNTIF(CQ_db!$O$2:$O$200,I3)</f>
        <v>0</v>
      </c>
      <c r="J6" s="9">
        <f>COUNTIF(CQ_db!$O$2:$O$200,J3)</f>
        <v>0</v>
      </c>
      <c r="K6" s="9">
        <f>COUNTIF(CQ_db!$O$2:$O$200,K3)</f>
        <v>1</v>
      </c>
      <c r="L6" s="9">
        <f>COUNTIF(CQ_db!$O$2:$O$200,L3)</f>
        <v>1</v>
      </c>
      <c r="M6" s="9">
        <f>COUNTIF(CQ_db!$O$2:$O$200,M3)</f>
        <v>8</v>
      </c>
      <c r="N6" s="9">
        <f>COUNTIF(CQ_db!$O$2:$O$200,N3)</f>
        <v>0</v>
      </c>
      <c r="O6" s="9">
        <f>COUNTIF(CQ_db!$O$2:$O$200,O3)</f>
        <v>1</v>
      </c>
      <c r="P6" s="9">
        <f>COUNTIF(CQ_db!$O$2:$O$200,P3)</f>
        <v>0</v>
      </c>
      <c r="Q6" s="9">
        <f>COUNTIF(CQ_db!$O$2:$O$200,Q3)</f>
        <v>0</v>
      </c>
      <c r="R6" s="9">
        <f>COUNTIF(CQ_db!$O$2:$O$200,R3)</f>
        <v>10</v>
      </c>
      <c r="S6" s="9">
        <f>COUNTIF(CQ_db!$O$2:$O$200,S3)</f>
        <v>0</v>
      </c>
      <c r="T6" s="9">
        <f>COUNTIF(CQ_db!$O$2:$O$200,T3)</f>
        <v>3</v>
      </c>
      <c r="U6" s="9">
        <f>COUNTIF(CQ_db!$O$2:$O$200,U3)</f>
        <v>0</v>
      </c>
      <c r="V6" s="9">
        <f>COUNTIF(CQ_db!$O$2:$O$200,V3)</f>
        <v>12</v>
      </c>
      <c r="W6" s="9">
        <f>COUNTIF(CQ_db!$O$2:$O$200,W3)</f>
        <v>0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>
      <c r="A7" s="4" t="s">
        <v>42</v>
      </c>
      <c r="B7" s="5">
        <f>B4</f>
        <v>1.2320000000000002</v>
      </c>
      <c r="C7" s="5">
        <f t="shared" ref="C7:AI9" si="0">B7+C4</f>
        <v>3.3109999999999999</v>
      </c>
      <c r="D7" s="5">
        <f t="shared" si="0"/>
        <v>5.6979999999999995</v>
      </c>
      <c r="E7" s="5">
        <f t="shared" si="0"/>
        <v>8.0849999999999991</v>
      </c>
      <c r="F7" s="5">
        <f t="shared" si="0"/>
        <v>10.471999999999998</v>
      </c>
      <c r="G7" s="5">
        <f t="shared" si="0"/>
        <v>12.858999999999998</v>
      </c>
      <c r="H7" s="5">
        <f t="shared" si="0"/>
        <v>15.630999999999998</v>
      </c>
      <c r="I7" s="5">
        <f t="shared" si="0"/>
        <v>18.402999999999999</v>
      </c>
      <c r="J7" s="5">
        <f t="shared" si="0"/>
        <v>21.328999999999997</v>
      </c>
      <c r="K7" s="5">
        <f t="shared" si="0"/>
        <v>24.254999999999995</v>
      </c>
      <c r="L7" s="5">
        <f t="shared" si="0"/>
        <v>27.180999999999994</v>
      </c>
      <c r="M7" s="5">
        <f t="shared" si="0"/>
        <v>30.491999999999994</v>
      </c>
      <c r="N7" s="5">
        <f t="shared" si="0"/>
        <v>33.802999999999997</v>
      </c>
      <c r="O7" s="5">
        <f t="shared" si="0"/>
        <v>37.113999999999997</v>
      </c>
      <c r="P7" s="5">
        <f t="shared" si="0"/>
        <v>40.270999999999994</v>
      </c>
      <c r="Q7" s="5">
        <f t="shared" si="0"/>
        <v>43.42799999999999</v>
      </c>
      <c r="R7" s="5">
        <f t="shared" si="0"/>
        <v>46.584999999999987</v>
      </c>
      <c r="S7" s="5">
        <f t="shared" si="0"/>
        <v>49.741999999999983</v>
      </c>
      <c r="T7" s="5">
        <f t="shared" si="0"/>
        <v>52.821999999999981</v>
      </c>
      <c r="U7" s="5">
        <f t="shared" si="0"/>
        <v>55.747999999999983</v>
      </c>
      <c r="V7" s="5">
        <f t="shared" si="0"/>
        <v>58.442999999999984</v>
      </c>
      <c r="W7" s="5">
        <f t="shared" si="0"/>
        <v>61.060999999999986</v>
      </c>
      <c r="X7" s="5">
        <f t="shared" si="0"/>
        <v>63.678999999999988</v>
      </c>
      <c r="Y7" s="5">
        <f t="shared" si="0"/>
        <v>66.296999999999983</v>
      </c>
      <c r="Z7" s="5">
        <f t="shared" si="0"/>
        <v>68.914999999999978</v>
      </c>
      <c r="AA7" s="5">
        <f t="shared" si="0"/>
        <v>71.532999999999973</v>
      </c>
      <c r="AB7" s="5">
        <f t="shared" si="0"/>
        <v>74.766999999999967</v>
      </c>
      <c r="AC7" s="5">
        <f t="shared" si="0"/>
        <v>78.000999999999962</v>
      </c>
      <c r="AD7" s="5">
        <f t="shared" si="0"/>
        <v>80.772999999999968</v>
      </c>
      <c r="AE7" s="5">
        <f t="shared" si="0"/>
        <v>83.159999999999968</v>
      </c>
      <c r="AF7" s="5">
        <f t="shared" si="0"/>
        <v>85.007999999999967</v>
      </c>
      <c r="AG7" s="5">
        <f t="shared" si="0"/>
        <v>86.855999999999966</v>
      </c>
      <c r="AH7" s="5">
        <f t="shared" si="0"/>
        <v>88.472999999999971</v>
      </c>
      <c r="AI7" s="5">
        <f t="shared" si="0"/>
        <v>90.012999999999977</v>
      </c>
    </row>
    <row r="8" spans="1:35" s="8" customFormat="1">
      <c r="A8" s="7" t="s">
        <v>43</v>
      </c>
      <c r="B8" s="7">
        <f>B5</f>
        <v>1</v>
      </c>
      <c r="C8" s="7">
        <f>B8+C5</f>
        <v>1</v>
      </c>
      <c r="D8" s="7">
        <f>C8+D5</f>
        <v>4</v>
      </c>
      <c r="E8" s="7">
        <f>D8+E5</f>
        <v>4</v>
      </c>
      <c r="F8" s="7">
        <f>E8+F5</f>
        <v>8</v>
      </c>
      <c r="G8" s="7">
        <f t="shared" ref="G8:S8" si="1">F8+G5</f>
        <v>9</v>
      </c>
      <c r="H8" s="7">
        <f t="shared" si="1"/>
        <v>15</v>
      </c>
      <c r="I8" s="7">
        <f t="shared" si="1"/>
        <v>15</v>
      </c>
      <c r="J8" s="7">
        <f t="shared" si="1"/>
        <v>22</v>
      </c>
      <c r="K8" s="7">
        <f t="shared" si="1"/>
        <v>27</v>
      </c>
      <c r="L8" s="7">
        <f t="shared" si="1"/>
        <v>35</v>
      </c>
      <c r="M8" s="7">
        <f t="shared" si="1"/>
        <v>40</v>
      </c>
      <c r="N8" s="7">
        <f t="shared" si="1"/>
        <v>46</v>
      </c>
      <c r="O8" s="7">
        <f t="shared" si="1"/>
        <v>54</v>
      </c>
      <c r="P8" s="7">
        <f t="shared" si="1"/>
        <v>55</v>
      </c>
      <c r="Q8" s="7">
        <f t="shared" si="1"/>
        <v>57</v>
      </c>
      <c r="R8" s="7">
        <f t="shared" si="1"/>
        <v>63</v>
      </c>
      <c r="S8" s="7">
        <f t="shared" si="1"/>
        <v>72</v>
      </c>
      <c r="T8" s="7">
        <f t="shared" si="0"/>
        <v>73</v>
      </c>
      <c r="U8" s="7">
        <f t="shared" si="0"/>
        <v>73</v>
      </c>
      <c r="V8" s="7">
        <f t="shared" si="0"/>
        <v>75</v>
      </c>
      <c r="W8" s="7">
        <f t="shared" si="0"/>
        <v>75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s="8" customFormat="1">
      <c r="A9" s="7" t="s">
        <v>45</v>
      </c>
      <c r="B9" s="7">
        <f>B6</f>
        <v>0</v>
      </c>
      <c r="C9" s="7">
        <f>B9+C6</f>
        <v>0</v>
      </c>
      <c r="D9" s="7">
        <f t="shared" ref="D9:S9" si="2">C9+D6</f>
        <v>0</v>
      </c>
      <c r="E9" s="7">
        <f t="shared" si="2"/>
        <v>0</v>
      </c>
      <c r="F9" s="7">
        <f t="shared" si="2"/>
        <v>0</v>
      </c>
      <c r="G9" s="7">
        <f t="shared" si="2"/>
        <v>0</v>
      </c>
      <c r="H9" s="7">
        <f t="shared" si="2"/>
        <v>4</v>
      </c>
      <c r="I9" s="7">
        <f t="shared" si="2"/>
        <v>4</v>
      </c>
      <c r="J9" s="7">
        <f t="shared" si="2"/>
        <v>4</v>
      </c>
      <c r="K9" s="7">
        <f t="shared" si="2"/>
        <v>5</v>
      </c>
      <c r="L9" s="7">
        <f t="shared" si="2"/>
        <v>6</v>
      </c>
      <c r="M9" s="7">
        <f t="shared" si="2"/>
        <v>14</v>
      </c>
      <c r="N9" s="7">
        <f t="shared" si="2"/>
        <v>14</v>
      </c>
      <c r="O9" s="7">
        <f t="shared" si="2"/>
        <v>15</v>
      </c>
      <c r="P9" s="7">
        <f t="shared" si="2"/>
        <v>15</v>
      </c>
      <c r="Q9" s="7">
        <f t="shared" si="2"/>
        <v>15</v>
      </c>
      <c r="R9" s="7">
        <f t="shared" si="2"/>
        <v>25</v>
      </c>
      <c r="S9" s="7">
        <f t="shared" si="2"/>
        <v>25</v>
      </c>
      <c r="T9" s="7">
        <f t="shared" si="0"/>
        <v>28</v>
      </c>
      <c r="U9" s="7">
        <f t="shared" si="0"/>
        <v>28</v>
      </c>
      <c r="V9" s="7">
        <f t="shared" si="0"/>
        <v>40</v>
      </c>
      <c r="W9" s="7">
        <f t="shared" si="0"/>
        <v>40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s="8" customFormat="1">
      <c r="A10" s="7" t="s">
        <v>44</v>
      </c>
      <c r="B10" s="7">
        <f>B8-B9</f>
        <v>1</v>
      </c>
      <c r="C10" s="7">
        <f>C8-C9</f>
        <v>1</v>
      </c>
      <c r="D10" s="7">
        <f>D8-D9</f>
        <v>4</v>
      </c>
      <c r="E10" s="7">
        <f>E8-E9</f>
        <v>4</v>
      </c>
      <c r="F10" s="7">
        <f t="shared" ref="F10:H10" si="3">F8-F9</f>
        <v>8</v>
      </c>
      <c r="G10" s="7">
        <f t="shared" si="3"/>
        <v>9</v>
      </c>
      <c r="H10" s="7">
        <f t="shared" si="3"/>
        <v>11</v>
      </c>
      <c r="I10" s="7">
        <f t="shared" ref="I10:K10" si="4">I8-I9</f>
        <v>11</v>
      </c>
      <c r="J10" s="7">
        <f t="shared" si="4"/>
        <v>18</v>
      </c>
      <c r="K10" s="7">
        <f t="shared" si="4"/>
        <v>22</v>
      </c>
      <c r="L10" s="7">
        <f t="shared" ref="L10:M10" si="5">L8-L9</f>
        <v>29</v>
      </c>
      <c r="M10" s="7">
        <f t="shared" si="5"/>
        <v>26</v>
      </c>
      <c r="N10" s="7">
        <f t="shared" ref="N10:O10" si="6">N8-N9</f>
        <v>32</v>
      </c>
      <c r="O10" s="7">
        <f t="shared" si="6"/>
        <v>39</v>
      </c>
      <c r="P10" s="7">
        <f t="shared" ref="P10:Q10" si="7">P8-P9</f>
        <v>40</v>
      </c>
      <c r="Q10" s="7">
        <f t="shared" si="7"/>
        <v>42</v>
      </c>
      <c r="R10" s="7">
        <f t="shared" ref="R10:S10" si="8">R8-R9</f>
        <v>38</v>
      </c>
      <c r="S10" s="7">
        <f t="shared" si="8"/>
        <v>47</v>
      </c>
      <c r="T10" s="7">
        <f t="shared" ref="T10:U10" si="9">T8-T9</f>
        <v>45</v>
      </c>
      <c r="U10" s="7">
        <f t="shared" si="9"/>
        <v>45</v>
      </c>
      <c r="V10" s="7">
        <f t="shared" ref="V10:W10" si="10">V8-V9</f>
        <v>35</v>
      </c>
      <c r="W10" s="7">
        <f t="shared" si="10"/>
        <v>35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46" spans="1:4" ht="14.25">
      <c r="A46"/>
      <c r="B46"/>
      <c r="C46"/>
      <c r="D46"/>
    </row>
    <row r="47" spans="1:4" ht="14.25">
      <c r="A47"/>
      <c r="B47"/>
      <c r="C47"/>
      <c r="D47"/>
    </row>
    <row r="48" spans="1:4" ht="14.25">
      <c r="A48" s="13"/>
      <c r="B48" s="14"/>
      <c r="C48" s="14"/>
      <c r="D48" s="14"/>
    </row>
    <row r="49" spans="1:4" ht="14.25">
      <c r="A49" s="13"/>
      <c r="B49" s="14"/>
      <c r="C49" s="14"/>
      <c r="D49" s="14"/>
    </row>
    <row r="50" spans="1:4" ht="14.25">
      <c r="A50" s="13"/>
      <c r="B50" s="14"/>
      <c r="C50" s="14"/>
      <c r="D50" s="14"/>
    </row>
  </sheetData>
  <mergeCells count="9">
    <mergeCell ref="AB2:AE2"/>
    <mergeCell ref="AF2:AI2"/>
    <mergeCell ref="B2:E2"/>
    <mergeCell ref="F2:I2"/>
    <mergeCell ref="A2:A3"/>
    <mergeCell ref="J2:N2"/>
    <mergeCell ref="O2:R2"/>
    <mergeCell ref="S2:V2"/>
    <mergeCell ref="W2:AA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"/>
  <sheetViews>
    <sheetView workbookViewId="0">
      <selection activeCell="W17" sqref="W17"/>
    </sheetView>
  </sheetViews>
  <sheetFormatPr defaultRowHeight="12"/>
  <cols>
    <col min="1" max="1" width="18.875" style="1" bestFit="1" customWidth="1"/>
    <col min="2" max="35" width="6.375" style="1" bestFit="1" customWidth="1"/>
    <col min="36" max="40" width="6.375" style="1" customWidth="1"/>
    <col min="41" max="16384" width="9" style="1"/>
  </cols>
  <sheetData>
    <row r="1" spans="1:40">
      <c r="F1" s="11" t="s">
        <v>46</v>
      </c>
      <c r="K1" s="11" t="s">
        <v>47</v>
      </c>
    </row>
    <row r="2" spans="1:40" ht="14.25">
      <c r="A2" s="94" t="s">
        <v>38</v>
      </c>
      <c r="B2" s="92">
        <v>41395</v>
      </c>
      <c r="C2" s="93"/>
      <c r="D2" s="93"/>
      <c r="E2" s="93"/>
      <c r="F2" s="92">
        <v>41426</v>
      </c>
      <c r="G2" s="93"/>
      <c r="H2" s="93"/>
      <c r="I2" s="93"/>
      <c r="J2" s="96">
        <v>41456</v>
      </c>
      <c r="K2" s="97"/>
      <c r="L2" s="97"/>
      <c r="M2" s="97"/>
      <c r="N2" s="98"/>
      <c r="O2" s="92">
        <v>41487</v>
      </c>
      <c r="P2" s="93"/>
      <c r="Q2" s="93"/>
      <c r="R2" s="93"/>
      <c r="S2" s="92">
        <v>41530</v>
      </c>
      <c r="T2" s="93"/>
      <c r="U2" s="93"/>
      <c r="V2" s="93"/>
      <c r="W2" s="96">
        <v>41560</v>
      </c>
      <c r="X2" s="97"/>
      <c r="Y2" s="97"/>
      <c r="Z2" s="97"/>
      <c r="AA2" s="98"/>
      <c r="AB2" s="92">
        <v>41579</v>
      </c>
      <c r="AC2" s="93"/>
      <c r="AD2" s="93"/>
      <c r="AE2" s="93"/>
      <c r="AF2" s="92">
        <v>41609</v>
      </c>
      <c r="AG2" s="93"/>
      <c r="AH2" s="93"/>
      <c r="AI2" s="93"/>
      <c r="AJ2" s="96">
        <v>41640</v>
      </c>
      <c r="AK2" s="97"/>
      <c r="AL2" s="97"/>
      <c r="AM2" s="97"/>
      <c r="AN2" s="98"/>
    </row>
    <row r="3" spans="1:40">
      <c r="A3" s="95"/>
      <c r="B3" s="6">
        <v>19</v>
      </c>
      <c r="C3" s="6">
        <v>20</v>
      </c>
      <c r="D3" s="6">
        <v>21</v>
      </c>
      <c r="E3" s="6">
        <v>22</v>
      </c>
      <c r="F3" s="6">
        <v>23</v>
      </c>
      <c r="G3" s="6">
        <v>24</v>
      </c>
      <c r="H3" s="6">
        <v>25</v>
      </c>
      <c r="I3" s="6">
        <v>26</v>
      </c>
      <c r="J3" s="6">
        <v>27</v>
      </c>
      <c r="K3" s="6">
        <v>28</v>
      </c>
      <c r="L3" s="6">
        <v>29</v>
      </c>
      <c r="M3" s="6">
        <v>30</v>
      </c>
      <c r="N3" s="6">
        <v>31</v>
      </c>
      <c r="O3" s="6">
        <v>32</v>
      </c>
      <c r="P3" s="6">
        <v>33</v>
      </c>
      <c r="Q3" s="6">
        <v>34</v>
      </c>
      <c r="R3" s="6">
        <v>35</v>
      </c>
      <c r="S3" s="6">
        <v>36</v>
      </c>
      <c r="T3" s="6">
        <v>37</v>
      </c>
      <c r="U3" s="6">
        <v>38</v>
      </c>
      <c r="V3" s="6">
        <v>39</v>
      </c>
      <c r="W3" s="6">
        <v>40</v>
      </c>
      <c r="X3" s="6">
        <v>41</v>
      </c>
      <c r="Y3" s="6">
        <v>42</v>
      </c>
      <c r="Z3" s="6">
        <v>43</v>
      </c>
      <c r="AA3" s="6">
        <v>44</v>
      </c>
      <c r="AB3" s="6">
        <v>45</v>
      </c>
      <c r="AC3" s="6">
        <v>46</v>
      </c>
      <c r="AD3" s="6">
        <v>47</v>
      </c>
      <c r="AE3" s="6">
        <v>48</v>
      </c>
      <c r="AF3" s="6">
        <v>49</v>
      </c>
      <c r="AG3" s="6">
        <v>50</v>
      </c>
      <c r="AH3" s="6">
        <v>51</v>
      </c>
      <c r="AI3" s="6">
        <v>52</v>
      </c>
      <c r="AJ3" s="71">
        <v>1</v>
      </c>
      <c r="AK3" s="71">
        <v>2</v>
      </c>
      <c r="AL3" s="71">
        <v>3</v>
      </c>
      <c r="AM3" s="71">
        <v>4</v>
      </c>
      <c r="AN3" s="71">
        <v>5</v>
      </c>
    </row>
    <row r="4" spans="1:40">
      <c r="A4" s="4" t="s">
        <v>127</v>
      </c>
      <c r="B4" s="74">
        <v>0</v>
      </c>
      <c r="C4" s="74">
        <v>0</v>
      </c>
      <c r="D4" s="74">
        <v>0</v>
      </c>
      <c r="E4" s="74">
        <v>0</v>
      </c>
      <c r="F4" s="29">
        <v>27.147355163727958</v>
      </c>
      <c r="G4" s="29">
        <v>50.675062972292189</v>
      </c>
      <c r="H4" s="29">
        <v>50.675062972292189</v>
      </c>
      <c r="I4" s="29">
        <v>50.675062972292189</v>
      </c>
      <c r="J4" s="29">
        <v>50.675062972292189</v>
      </c>
      <c r="K4" s="29">
        <v>50.675062972292189</v>
      </c>
      <c r="L4" s="29">
        <v>50.675062972292189</v>
      </c>
      <c r="M4" s="29">
        <v>54.294710327455917</v>
      </c>
      <c r="N4" s="29">
        <v>54.294710327455917</v>
      </c>
      <c r="O4" s="29">
        <v>54.294710327455917</v>
      </c>
      <c r="P4" s="29">
        <v>54.294710327455917</v>
      </c>
      <c r="Q4" s="29">
        <v>54.294710327455917</v>
      </c>
      <c r="R4" s="29">
        <v>54.294710327455917</v>
      </c>
      <c r="S4" s="29">
        <v>50.675062972292189</v>
      </c>
      <c r="T4" s="29">
        <v>50.675062972292189</v>
      </c>
      <c r="U4" s="29">
        <v>50.675062972292189</v>
      </c>
      <c r="V4" s="29">
        <v>50.675062972292189</v>
      </c>
      <c r="W4" s="29">
        <v>50.675062972292189</v>
      </c>
      <c r="X4" s="29">
        <v>47.05541561712846</v>
      </c>
      <c r="Y4" s="29">
        <v>45.2455919395466</v>
      </c>
      <c r="Z4" s="29">
        <v>45.2455919395466</v>
      </c>
      <c r="AA4" s="29">
        <v>45.2455919395466</v>
      </c>
      <c r="AB4" s="29">
        <v>45.2455919395466</v>
      </c>
      <c r="AC4" s="29">
        <v>45.2455919395466</v>
      </c>
      <c r="AD4" s="29">
        <v>45.2455919395466</v>
      </c>
      <c r="AE4" s="29">
        <v>36.196473551637276</v>
      </c>
      <c r="AF4" s="29">
        <v>36.196473551637276</v>
      </c>
      <c r="AG4" s="29">
        <v>27.147355163727958</v>
      </c>
      <c r="AH4" s="29">
        <v>27.147355163727958</v>
      </c>
      <c r="AI4" s="29">
        <v>18.098236775818638</v>
      </c>
      <c r="AJ4" s="29">
        <v>18.098236775818638</v>
      </c>
      <c r="AK4" s="29">
        <v>18.098236775818638</v>
      </c>
      <c r="AL4" s="29">
        <v>14</v>
      </c>
      <c r="AM4" s="29">
        <v>13</v>
      </c>
      <c r="AN4" s="4"/>
    </row>
    <row r="5" spans="1:40" s="10" customFormat="1">
      <c r="A5" s="9" t="s">
        <v>129</v>
      </c>
      <c r="B5" s="30">
        <f>QC_db!$I22</f>
        <v>0</v>
      </c>
      <c r="C5" s="30">
        <f>QC_db!$I23</f>
        <v>0</v>
      </c>
      <c r="D5" s="30">
        <f>QC_db!$I24</f>
        <v>0</v>
      </c>
      <c r="E5" s="30">
        <f>QC_db!$I25</f>
        <v>0</v>
      </c>
      <c r="F5" s="30">
        <f>QC_db!$I26</f>
        <v>68</v>
      </c>
      <c r="G5" s="30">
        <f>QC_db!$I27</f>
        <v>4</v>
      </c>
      <c r="H5" s="30">
        <f>QC_db!$I28</f>
        <v>48</v>
      </c>
      <c r="I5" s="30">
        <f>QC_db!$I29</f>
        <v>4</v>
      </c>
      <c r="J5" s="30">
        <f>QC_db!$I30</f>
        <v>29</v>
      </c>
      <c r="K5" s="30">
        <f>QC_db!$I31</f>
        <v>58</v>
      </c>
      <c r="L5" s="30">
        <f>QC_db!$I32</f>
        <v>64</v>
      </c>
      <c r="M5" s="30">
        <f>QC_db!$I33</f>
        <v>51</v>
      </c>
      <c r="N5" s="30">
        <f>QC_db!$I34</f>
        <v>104</v>
      </c>
      <c r="O5" s="30">
        <f>QC_db!$I35</f>
        <v>52</v>
      </c>
      <c r="P5" s="30">
        <f>QC_db!$I36</f>
        <v>69</v>
      </c>
      <c r="Q5" s="30">
        <f>QC_db!$I37</f>
        <v>35</v>
      </c>
      <c r="R5" s="30">
        <f>QC_db!$I38</f>
        <v>10</v>
      </c>
      <c r="S5" s="30">
        <f>QC_db!$I39</f>
        <v>74</v>
      </c>
      <c r="T5" s="30">
        <f>QC_db!$I40</f>
        <v>59</v>
      </c>
      <c r="U5" s="30">
        <f>QC_db!$I41</f>
        <v>-2</v>
      </c>
      <c r="V5" s="30">
        <f>QC_db!$I42</f>
        <v>153</v>
      </c>
      <c r="W5" s="30">
        <f>QC_db!$I43</f>
        <v>2</v>
      </c>
      <c r="X5" s="30">
        <f>QC_db!$I44</f>
        <v>0</v>
      </c>
      <c r="Y5" s="30">
        <f>QC_db!$I46</f>
        <v>0</v>
      </c>
      <c r="Z5" s="30">
        <f>QC_db!$I47</f>
        <v>0</v>
      </c>
      <c r="AA5" s="30">
        <f>QC_db!$I48</f>
        <v>0</v>
      </c>
      <c r="AB5" s="30">
        <f>QC_db!$I49</f>
        <v>0</v>
      </c>
      <c r="AC5" s="30">
        <f>QC_db!$I50</f>
        <v>0</v>
      </c>
      <c r="AD5" s="30">
        <f>QC_db!$I51</f>
        <v>0</v>
      </c>
      <c r="AE5" s="30">
        <f>QC_db!$I52</f>
        <v>0</v>
      </c>
      <c r="AF5" s="30">
        <f>QC_db!$I53</f>
        <v>0</v>
      </c>
      <c r="AG5" s="30">
        <f>QC_db!$I54</f>
        <v>0</v>
      </c>
      <c r="AH5" s="30">
        <f>QC_db!$I55</f>
        <v>0</v>
      </c>
      <c r="AI5" s="30">
        <f>QC_db!$I56</f>
        <v>0</v>
      </c>
      <c r="AJ5" s="72"/>
      <c r="AK5" s="72"/>
      <c r="AL5" s="72"/>
      <c r="AM5" s="72"/>
      <c r="AN5" s="72"/>
    </row>
    <row r="6" spans="1:40">
      <c r="A6" s="4" t="s">
        <v>128</v>
      </c>
      <c r="B6" s="29">
        <f>B4</f>
        <v>0</v>
      </c>
      <c r="C6" s="29">
        <f t="shared" ref="C6:AI7" si="0">B6+C4</f>
        <v>0</v>
      </c>
      <c r="D6" s="29">
        <f t="shared" si="0"/>
        <v>0</v>
      </c>
      <c r="E6" s="29">
        <f t="shared" si="0"/>
        <v>0</v>
      </c>
      <c r="F6" s="29">
        <f t="shared" si="0"/>
        <v>27.147355163727958</v>
      </c>
      <c r="G6" s="29">
        <f t="shared" si="0"/>
        <v>77.822418136020147</v>
      </c>
      <c r="H6" s="29">
        <f t="shared" si="0"/>
        <v>128.49748110831234</v>
      </c>
      <c r="I6" s="29">
        <f t="shared" si="0"/>
        <v>179.17254408060452</v>
      </c>
      <c r="J6" s="29">
        <f t="shared" si="0"/>
        <v>229.84760705289671</v>
      </c>
      <c r="K6" s="29">
        <f t="shared" si="0"/>
        <v>280.52267002518892</v>
      </c>
      <c r="L6" s="29">
        <f t="shared" si="0"/>
        <v>331.19773299748113</v>
      </c>
      <c r="M6" s="75">
        <f t="shared" si="0"/>
        <v>385.49244332493703</v>
      </c>
      <c r="N6" s="29">
        <f t="shared" si="0"/>
        <v>439.78715365239293</v>
      </c>
      <c r="O6" s="29">
        <f t="shared" si="0"/>
        <v>494.08186397984883</v>
      </c>
      <c r="P6" s="29">
        <f t="shared" si="0"/>
        <v>548.37657430730474</v>
      </c>
      <c r="Q6" s="29">
        <f t="shared" si="0"/>
        <v>602.6712846347607</v>
      </c>
      <c r="R6" s="29">
        <f t="shared" si="0"/>
        <v>656.96599496221666</v>
      </c>
      <c r="S6" s="29">
        <f t="shared" si="0"/>
        <v>707.64105793450881</v>
      </c>
      <c r="T6" s="29">
        <f t="shared" si="0"/>
        <v>758.31612090680096</v>
      </c>
      <c r="U6" s="29">
        <f t="shared" si="0"/>
        <v>808.99118387909311</v>
      </c>
      <c r="V6" s="29">
        <f t="shared" si="0"/>
        <v>859.66624685138527</v>
      </c>
      <c r="W6" s="29">
        <f t="shared" si="0"/>
        <v>910.34130982367742</v>
      </c>
      <c r="X6" s="29">
        <f t="shared" si="0"/>
        <v>957.39672544080588</v>
      </c>
      <c r="Y6" s="29">
        <f t="shared" si="0"/>
        <v>1002.6423173803524</v>
      </c>
      <c r="Z6" s="29">
        <f t="shared" si="0"/>
        <v>1047.8879093198991</v>
      </c>
      <c r="AA6" s="29">
        <f t="shared" si="0"/>
        <v>1093.1335012594457</v>
      </c>
      <c r="AB6" s="29">
        <f t="shared" si="0"/>
        <v>1138.3790931989922</v>
      </c>
      <c r="AC6" s="29">
        <f t="shared" si="0"/>
        <v>1183.6246851385388</v>
      </c>
      <c r="AD6" s="29">
        <f t="shared" si="0"/>
        <v>1228.8702770780853</v>
      </c>
      <c r="AE6" s="29">
        <f t="shared" si="0"/>
        <v>1265.0667506297227</v>
      </c>
      <c r="AF6" s="29">
        <f t="shared" si="0"/>
        <v>1301.2632241813601</v>
      </c>
      <c r="AG6" s="29">
        <f t="shared" si="0"/>
        <v>1328.4105793450881</v>
      </c>
      <c r="AH6" s="29">
        <f t="shared" si="0"/>
        <v>1355.5579345088161</v>
      </c>
      <c r="AI6" s="29">
        <f t="shared" si="0"/>
        <v>1373.6561712846346</v>
      </c>
      <c r="AJ6" s="4"/>
      <c r="AK6" s="4"/>
      <c r="AL6" s="4"/>
      <c r="AM6" s="4"/>
      <c r="AN6" s="4"/>
    </row>
    <row r="7" spans="1:40" s="8" customFormat="1">
      <c r="A7" s="7" t="s">
        <v>130</v>
      </c>
      <c r="B7" s="31">
        <f>B5</f>
        <v>0</v>
      </c>
      <c r="C7" s="31">
        <f>B7+C5</f>
        <v>0</v>
      </c>
      <c r="D7" s="31">
        <f t="shared" ref="D7:S7" si="1">C7+D5</f>
        <v>0</v>
      </c>
      <c r="E7" s="31">
        <f t="shared" si="1"/>
        <v>0</v>
      </c>
      <c r="F7" s="31">
        <f t="shared" si="1"/>
        <v>68</v>
      </c>
      <c r="G7" s="31">
        <f t="shared" si="1"/>
        <v>72</v>
      </c>
      <c r="H7" s="31">
        <f t="shared" si="1"/>
        <v>120</v>
      </c>
      <c r="I7" s="31">
        <f t="shared" si="1"/>
        <v>124</v>
      </c>
      <c r="J7" s="31">
        <f t="shared" si="1"/>
        <v>153</v>
      </c>
      <c r="K7" s="31">
        <f t="shared" si="1"/>
        <v>211</v>
      </c>
      <c r="L7" s="31">
        <f t="shared" si="1"/>
        <v>275</v>
      </c>
      <c r="M7" s="76">
        <f t="shared" si="1"/>
        <v>326</v>
      </c>
      <c r="N7" s="79">
        <f t="shared" si="1"/>
        <v>430</v>
      </c>
      <c r="O7" s="79">
        <f t="shared" si="1"/>
        <v>482</v>
      </c>
      <c r="P7" s="79">
        <f t="shared" si="1"/>
        <v>551</v>
      </c>
      <c r="Q7" s="79">
        <f t="shared" si="1"/>
        <v>586</v>
      </c>
      <c r="R7" s="79">
        <f t="shared" si="1"/>
        <v>596</v>
      </c>
      <c r="S7" s="79">
        <f t="shared" si="1"/>
        <v>670</v>
      </c>
      <c r="T7" s="79">
        <f t="shared" si="0"/>
        <v>729</v>
      </c>
      <c r="U7" s="79">
        <f t="shared" si="0"/>
        <v>727</v>
      </c>
      <c r="V7" s="79">
        <f t="shared" ref="V7" si="2">U7+V5</f>
        <v>880</v>
      </c>
      <c r="W7" s="79">
        <f t="shared" ref="W7" si="3">V7+W5</f>
        <v>882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73"/>
      <c r="AK7" s="73"/>
      <c r="AL7" s="73"/>
      <c r="AM7" s="73"/>
      <c r="AN7" s="73"/>
    </row>
    <row r="8" spans="1:40" s="8" customFormat="1">
      <c r="A8" s="7" t="s">
        <v>131</v>
      </c>
      <c r="B8" s="31">
        <f>1437-B7</f>
        <v>1437</v>
      </c>
      <c r="C8" s="31">
        <f t="shared" ref="C8:M8" si="4">1437-C7</f>
        <v>1437</v>
      </c>
      <c r="D8" s="31">
        <f t="shared" si="4"/>
        <v>1437</v>
      </c>
      <c r="E8" s="31">
        <f t="shared" si="4"/>
        <v>1437</v>
      </c>
      <c r="F8" s="31">
        <f t="shared" si="4"/>
        <v>1369</v>
      </c>
      <c r="G8" s="31">
        <f t="shared" si="4"/>
        <v>1365</v>
      </c>
      <c r="H8" s="31">
        <f t="shared" si="4"/>
        <v>1317</v>
      </c>
      <c r="I8" s="31">
        <f t="shared" si="4"/>
        <v>1313</v>
      </c>
      <c r="J8" s="31">
        <f t="shared" si="4"/>
        <v>1284</v>
      </c>
      <c r="K8" s="31">
        <f t="shared" si="4"/>
        <v>1226</v>
      </c>
      <c r="L8" s="31">
        <f t="shared" si="4"/>
        <v>1162</v>
      </c>
      <c r="M8" s="31">
        <f t="shared" si="4"/>
        <v>1111</v>
      </c>
      <c r="N8" s="31">
        <f t="shared" ref="N8:O8" si="5">1437-N7</f>
        <v>1007</v>
      </c>
      <c r="O8" s="31">
        <f t="shared" si="5"/>
        <v>955</v>
      </c>
      <c r="P8" s="31">
        <f t="shared" ref="P8:Q8" si="6">1437-P7</f>
        <v>886</v>
      </c>
      <c r="Q8" s="31">
        <f t="shared" si="6"/>
        <v>851</v>
      </c>
      <c r="R8" s="31">
        <f t="shared" ref="R8:S8" si="7">1437-R7</f>
        <v>841</v>
      </c>
      <c r="S8" s="31">
        <f t="shared" si="7"/>
        <v>767</v>
      </c>
      <c r="T8" s="31">
        <f t="shared" ref="T8:U8" si="8">1437-T7</f>
        <v>708</v>
      </c>
      <c r="U8" s="31">
        <f t="shared" si="8"/>
        <v>710</v>
      </c>
      <c r="V8" s="31">
        <f t="shared" ref="V8:W8" si="9">1437-V7</f>
        <v>557</v>
      </c>
      <c r="W8" s="31">
        <f t="shared" si="9"/>
        <v>555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73"/>
      <c r="AK8" s="73"/>
      <c r="AL8" s="73"/>
      <c r="AM8" s="73"/>
      <c r="AN8" s="73"/>
    </row>
    <row r="44" spans="1:4" ht="14.25">
      <c r="A44"/>
      <c r="B44"/>
      <c r="C44"/>
      <c r="D44"/>
    </row>
    <row r="45" spans="1:4" ht="14.25">
      <c r="A45"/>
      <c r="B45"/>
      <c r="C45"/>
      <c r="D45"/>
    </row>
    <row r="46" spans="1:4" ht="14.25">
      <c r="A46" s="13"/>
      <c r="B46" s="14"/>
      <c r="C46" s="14"/>
      <c r="D46" s="14"/>
    </row>
    <row r="47" spans="1:4" ht="14.25">
      <c r="A47" s="13"/>
      <c r="B47" s="14"/>
      <c r="C47" s="14"/>
      <c r="D47" s="14"/>
    </row>
    <row r="48" spans="1:4" ht="14.25">
      <c r="A48" s="13"/>
      <c r="B48" s="14"/>
      <c r="C48" s="14"/>
      <c r="D48" s="14"/>
    </row>
  </sheetData>
  <mergeCells count="10">
    <mergeCell ref="A2:A3"/>
    <mergeCell ref="B2:E2"/>
    <mergeCell ref="F2:I2"/>
    <mergeCell ref="J2:N2"/>
    <mergeCell ref="O2:R2"/>
    <mergeCell ref="AJ2:AN2"/>
    <mergeCell ref="S2:V2"/>
    <mergeCell ref="W2:AA2"/>
    <mergeCell ref="AB2:AE2"/>
    <mergeCell ref="AF2:AI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F23" sqref="F23"/>
    </sheetView>
  </sheetViews>
  <sheetFormatPr defaultRowHeight="13.5"/>
  <cols>
    <col min="1" max="1" width="16.125" customWidth="1"/>
    <col min="2" max="2" width="14" customWidth="1"/>
    <col min="3" max="3" width="9.625" customWidth="1"/>
    <col min="4" max="4" width="10.75" customWidth="1"/>
    <col min="5" max="5" width="14.5" customWidth="1"/>
    <col min="6" max="6" width="19" customWidth="1"/>
    <col min="7" max="7" width="24.5" bestFit="1" customWidth="1"/>
    <col min="8" max="8" width="10.5" customWidth="1"/>
    <col min="9" max="9" width="15.75" bestFit="1" customWidth="1"/>
    <col min="10" max="10" width="20.25" bestFit="1" customWidth="1"/>
    <col min="11" max="11" width="25.75" bestFit="1" customWidth="1"/>
    <col min="12" max="12" width="14.5" bestFit="1" customWidth="1"/>
  </cols>
  <sheetData>
    <row r="1" spans="1:5" ht="14.25" thickBot="1"/>
    <row r="2" spans="1:5" ht="14.25" thickBot="1"/>
    <row r="3" spans="1:5">
      <c r="A3" s="15" t="s">
        <v>69</v>
      </c>
      <c r="B3" s="16" t="s">
        <v>70</v>
      </c>
      <c r="C3" s="17"/>
      <c r="D3" s="17"/>
      <c r="E3" s="18"/>
    </row>
    <row r="4" spans="1:5">
      <c r="A4" s="19" t="s">
        <v>67</v>
      </c>
      <c r="B4" s="20" t="s">
        <v>11</v>
      </c>
      <c r="C4" s="20" t="s">
        <v>17</v>
      </c>
      <c r="D4" s="20" t="s">
        <v>239</v>
      </c>
      <c r="E4" s="21" t="s">
        <v>68</v>
      </c>
    </row>
    <row r="5" spans="1:5">
      <c r="A5" s="22" t="s">
        <v>57</v>
      </c>
      <c r="B5" s="23">
        <v>12</v>
      </c>
      <c r="C5" s="23">
        <v>27</v>
      </c>
      <c r="D5" s="23">
        <v>1</v>
      </c>
      <c r="E5" s="24">
        <v>40</v>
      </c>
    </row>
    <row r="6" spans="1:5">
      <c r="A6" s="22" t="s">
        <v>22</v>
      </c>
      <c r="B6" s="23">
        <v>14</v>
      </c>
      <c r="C6" s="23">
        <v>7</v>
      </c>
      <c r="D6" s="23"/>
      <c r="E6" s="24">
        <v>21</v>
      </c>
    </row>
    <row r="7" spans="1:5">
      <c r="A7" s="22" t="s">
        <v>133</v>
      </c>
      <c r="B7" s="23">
        <v>3</v>
      </c>
      <c r="C7" s="23">
        <v>11</v>
      </c>
      <c r="D7" s="23"/>
      <c r="E7" s="24">
        <v>14</v>
      </c>
    </row>
    <row r="8" spans="1:5" ht="14.25" thickBot="1">
      <c r="A8" s="25" t="s">
        <v>68</v>
      </c>
      <c r="B8" s="26">
        <v>29</v>
      </c>
      <c r="C8" s="26">
        <v>45</v>
      </c>
      <c r="D8" s="26">
        <v>1</v>
      </c>
      <c r="E8" s="27">
        <v>75</v>
      </c>
    </row>
    <row r="15" spans="1:5" ht="14.25" thickBot="1"/>
    <row r="59" ht="14.25" thickBot="1"/>
    <row r="104" ht="14.25" thickBot="1"/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6"/>
  <sheetViews>
    <sheetView workbookViewId="0">
      <selection activeCell="N76" sqref="N76"/>
    </sheetView>
  </sheetViews>
  <sheetFormatPr defaultRowHeight="12"/>
  <cols>
    <col min="1" max="1" width="12.25" style="1" bestFit="1" customWidth="1"/>
    <col min="2" max="2" width="81" style="1" bestFit="1" customWidth="1"/>
    <col min="3" max="3" width="8.625" style="1" bestFit="1" customWidth="1"/>
    <col min="4" max="4" width="13.125" style="1" customWidth="1"/>
    <col min="5" max="5" width="14.875" style="1" customWidth="1"/>
    <col min="6" max="6" width="25.875" style="1" customWidth="1"/>
    <col min="7" max="7" width="10" style="1" bestFit="1" customWidth="1"/>
    <col min="8" max="8" width="12.375" style="12" customWidth="1"/>
    <col min="9" max="9" width="10.125" style="12" customWidth="1"/>
    <col min="10" max="10" width="16.375" style="1" customWidth="1"/>
    <col min="11" max="11" width="1.375" style="1" customWidth="1"/>
    <col min="12" max="12" width="1.125" style="1" customWidth="1"/>
    <col min="13" max="13" width="1" style="1" customWidth="1"/>
    <col min="14" max="14" width="11.25" style="2" customWidth="1"/>
    <col min="15" max="15" width="10.375" style="1" customWidth="1"/>
    <col min="16" max="16" width="24.125" style="1" customWidth="1"/>
    <col min="17" max="17" width="11.875" style="1" bestFit="1" customWidth="1"/>
    <col min="18" max="16384" width="9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132</v>
      </c>
      <c r="G1" s="1" t="s">
        <v>5</v>
      </c>
      <c r="H1" s="12" t="s">
        <v>6</v>
      </c>
      <c r="I1" s="12" t="s">
        <v>7</v>
      </c>
      <c r="J1" s="1" t="s">
        <v>8</v>
      </c>
      <c r="N1" s="2" t="s">
        <v>36</v>
      </c>
      <c r="O1" s="1" t="s">
        <v>37</v>
      </c>
      <c r="Q1" s="1" t="s">
        <v>392</v>
      </c>
    </row>
    <row r="2" spans="1:17">
      <c r="A2" s="1" t="s">
        <v>9</v>
      </c>
      <c r="B2" s="1" t="s">
        <v>10</v>
      </c>
      <c r="C2" s="1" t="s">
        <v>11</v>
      </c>
      <c r="D2" s="1" t="s">
        <v>57</v>
      </c>
      <c r="E2" s="1" t="s">
        <v>12</v>
      </c>
      <c r="F2" s="1" t="s">
        <v>13</v>
      </c>
      <c r="G2" s="1" t="s">
        <v>14</v>
      </c>
      <c r="H2" s="28">
        <v>41403.638321759259</v>
      </c>
      <c r="I2" s="12">
        <v>41446.618483796294</v>
      </c>
      <c r="J2" s="1" t="s">
        <v>58</v>
      </c>
      <c r="N2" s="3">
        <f>WEEKNUM(H2)</f>
        <v>19</v>
      </c>
      <c r="O2" s="3">
        <f>WEEKNUM(I2)</f>
        <v>25</v>
      </c>
    </row>
    <row r="3" spans="1:17">
      <c r="A3" s="1" t="s">
        <v>15</v>
      </c>
      <c r="B3" s="1" t="s">
        <v>16</v>
      </c>
      <c r="C3" s="1" t="s">
        <v>17</v>
      </c>
      <c r="D3" s="1" t="s">
        <v>57</v>
      </c>
      <c r="E3" s="1" t="s">
        <v>12</v>
      </c>
      <c r="F3" s="1" t="s">
        <v>18</v>
      </c>
      <c r="G3" s="1" t="s">
        <v>14</v>
      </c>
      <c r="H3" s="28">
        <v>41415.53497685185</v>
      </c>
      <c r="I3" s="12">
        <v>41446.627893518518</v>
      </c>
      <c r="J3" s="1" t="s">
        <v>58</v>
      </c>
      <c r="N3" s="3">
        <f t="shared" ref="N3:N66" si="0">WEEKNUM(H3)</f>
        <v>21</v>
      </c>
      <c r="O3" s="3">
        <f t="shared" ref="O3:O66" si="1">WEEKNUM(I3)</f>
        <v>25</v>
      </c>
    </row>
    <row r="4" spans="1:17">
      <c r="A4" s="1" t="s">
        <v>19</v>
      </c>
      <c r="B4" s="1" t="s">
        <v>48</v>
      </c>
      <c r="C4" s="1" t="s">
        <v>17</v>
      </c>
      <c r="D4" s="1" t="s">
        <v>57</v>
      </c>
      <c r="E4" s="1" t="s">
        <v>12</v>
      </c>
      <c r="F4" s="1" t="s">
        <v>18</v>
      </c>
      <c r="G4" s="1" t="s">
        <v>14</v>
      </c>
      <c r="H4" s="28">
        <v>41415.538877314815</v>
      </c>
      <c r="I4" s="12">
        <v>41446.629282407404</v>
      </c>
      <c r="J4" s="1" t="s">
        <v>58</v>
      </c>
      <c r="N4" s="3">
        <f t="shared" si="0"/>
        <v>21</v>
      </c>
      <c r="O4" s="3">
        <f t="shared" si="1"/>
        <v>25</v>
      </c>
    </row>
    <row r="5" spans="1:17">
      <c r="A5" s="1" t="s">
        <v>20</v>
      </c>
      <c r="B5" s="1" t="s">
        <v>21</v>
      </c>
      <c r="C5" s="1" t="s">
        <v>11</v>
      </c>
      <c r="D5" s="1" t="s">
        <v>57</v>
      </c>
      <c r="E5" s="1" t="s">
        <v>12</v>
      </c>
      <c r="F5" s="1" t="s">
        <v>18</v>
      </c>
      <c r="G5" s="1" t="s">
        <v>14</v>
      </c>
      <c r="H5" s="28">
        <v>41415.571400462963</v>
      </c>
      <c r="I5" s="12">
        <v>41526.729259259257</v>
      </c>
      <c r="J5" s="1" t="s">
        <v>58</v>
      </c>
      <c r="N5" s="3">
        <f t="shared" si="0"/>
        <v>21</v>
      </c>
      <c r="O5" s="3">
        <f t="shared" si="1"/>
        <v>37</v>
      </c>
    </row>
    <row r="6" spans="1:17">
      <c r="A6" s="1" t="s">
        <v>23</v>
      </c>
      <c r="B6" s="1" t="s">
        <v>24</v>
      </c>
      <c r="C6" s="1" t="s">
        <v>11</v>
      </c>
      <c r="D6" s="1" t="s">
        <v>22</v>
      </c>
      <c r="E6" s="1" t="s">
        <v>25</v>
      </c>
      <c r="F6" s="1" t="s">
        <v>26</v>
      </c>
      <c r="G6" s="1" t="s">
        <v>27</v>
      </c>
      <c r="H6" s="28">
        <v>41428.456354166665</v>
      </c>
      <c r="N6" s="3">
        <f t="shared" si="0"/>
        <v>23</v>
      </c>
      <c r="O6" s="3">
        <f t="shared" si="1"/>
        <v>0</v>
      </c>
      <c r="P6" s="1" t="s">
        <v>390</v>
      </c>
      <c r="Q6" s="1" t="s">
        <v>394</v>
      </c>
    </row>
    <row r="7" spans="1:17">
      <c r="A7" s="1" t="s">
        <v>28</v>
      </c>
      <c r="B7" s="1" t="s">
        <v>29</v>
      </c>
      <c r="C7" s="1" t="s">
        <v>11</v>
      </c>
      <c r="D7" s="1" t="s">
        <v>22</v>
      </c>
      <c r="E7" s="1" t="s">
        <v>25</v>
      </c>
      <c r="F7" s="1" t="s">
        <v>26</v>
      </c>
      <c r="G7" s="1" t="s">
        <v>30</v>
      </c>
      <c r="H7" s="28">
        <v>41428.601712962962</v>
      </c>
      <c r="N7" s="3">
        <f t="shared" si="0"/>
        <v>23</v>
      </c>
      <c r="O7" s="3">
        <f t="shared" si="1"/>
        <v>0</v>
      </c>
      <c r="P7" s="1" t="s">
        <v>391</v>
      </c>
      <c r="Q7" s="1" t="s">
        <v>395</v>
      </c>
    </row>
    <row r="8" spans="1:17">
      <c r="A8" s="1" t="s">
        <v>31</v>
      </c>
      <c r="B8" s="1" t="s">
        <v>32</v>
      </c>
      <c r="C8" s="1" t="s">
        <v>11</v>
      </c>
      <c r="D8" s="1" t="s">
        <v>22</v>
      </c>
      <c r="E8" s="1" t="s">
        <v>12</v>
      </c>
      <c r="F8" s="1" t="s">
        <v>26</v>
      </c>
      <c r="G8" s="1" t="s">
        <v>14</v>
      </c>
      <c r="H8" s="28">
        <v>41430.439756944441</v>
      </c>
      <c r="N8" s="3">
        <f t="shared" si="0"/>
        <v>23</v>
      </c>
      <c r="O8" s="3">
        <f t="shared" si="1"/>
        <v>0</v>
      </c>
      <c r="P8" s="1" t="s">
        <v>396</v>
      </c>
      <c r="Q8" s="1" t="s">
        <v>393</v>
      </c>
    </row>
    <row r="9" spans="1:17">
      <c r="A9" s="1" t="s">
        <v>33</v>
      </c>
      <c r="B9" s="1" t="s">
        <v>34</v>
      </c>
      <c r="C9" s="1" t="s">
        <v>11</v>
      </c>
      <c r="D9" s="1" t="s">
        <v>57</v>
      </c>
      <c r="E9" s="1" t="s">
        <v>35</v>
      </c>
      <c r="F9" s="1" t="s">
        <v>26</v>
      </c>
      <c r="G9" s="1" t="s">
        <v>14</v>
      </c>
      <c r="H9" s="28">
        <v>41430.452719907407</v>
      </c>
      <c r="I9" s="12">
        <v>41446.640625</v>
      </c>
      <c r="J9" s="1" t="s">
        <v>58</v>
      </c>
      <c r="N9" s="3">
        <f t="shared" si="0"/>
        <v>23</v>
      </c>
      <c r="O9" s="3">
        <f t="shared" si="1"/>
        <v>25</v>
      </c>
    </row>
    <row r="10" spans="1:17">
      <c r="A10" s="1" t="s">
        <v>49</v>
      </c>
      <c r="B10" s="1" t="s">
        <v>50</v>
      </c>
      <c r="C10" s="1" t="s">
        <v>17</v>
      </c>
      <c r="D10" s="1" t="s">
        <v>22</v>
      </c>
      <c r="E10" s="1" t="s">
        <v>25</v>
      </c>
      <c r="F10" s="1" t="s">
        <v>26</v>
      </c>
      <c r="G10" s="1" t="s">
        <v>27</v>
      </c>
      <c r="H10" s="28">
        <v>41439.520219907405</v>
      </c>
      <c r="N10" s="3">
        <f t="shared" si="0"/>
        <v>24</v>
      </c>
      <c r="O10" s="3">
        <f t="shared" si="1"/>
        <v>0</v>
      </c>
      <c r="P10" s="1" t="s">
        <v>416</v>
      </c>
      <c r="Q10" s="1" t="s">
        <v>407</v>
      </c>
    </row>
    <row r="11" spans="1:17">
      <c r="A11" s="1" t="s">
        <v>51</v>
      </c>
      <c r="B11" s="1" t="s">
        <v>52</v>
      </c>
      <c r="C11" s="1" t="s">
        <v>11</v>
      </c>
      <c r="D11" s="1" t="s">
        <v>57</v>
      </c>
      <c r="E11" s="1" t="s">
        <v>12</v>
      </c>
      <c r="F11" s="1" t="s">
        <v>53</v>
      </c>
      <c r="G11" s="1" t="s">
        <v>14</v>
      </c>
      <c r="H11" s="28">
        <v>41442.589050925926</v>
      </c>
      <c r="I11" s="12">
        <v>41526.441817129627</v>
      </c>
      <c r="J11" s="1" t="s">
        <v>364</v>
      </c>
      <c r="N11" s="3">
        <f t="shared" si="0"/>
        <v>25</v>
      </c>
      <c r="O11" s="3">
        <f t="shared" si="1"/>
        <v>37</v>
      </c>
    </row>
    <row r="12" spans="1:17">
      <c r="A12" s="1" t="s">
        <v>54</v>
      </c>
      <c r="B12" s="1" t="s">
        <v>55</v>
      </c>
      <c r="C12" s="1" t="s">
        <v>17</v>
      </c>
      <c r="D12" s="1" t="s">
        <v>22</v>
      </c>
      <c r="E12" s="1" t="s">
        <v>25</v>
      </c>
      <c r="F12" s="1" t="s">
        <v>26</v>
      </c>
      <c r="G12" s="1" t="s">
        <v>30</v>
      </c>
      <c r="H12" s="28">
        <v>41442.593576388892</v>
      </c>
      <c r="N12" s="3">
        <f t="shared" si="0"/>
        <v>25</v>
      </c>
      <c r="O12" s="3">
        <f t="shared" si="1"/>
        <v>0</v>
      </c>
      <c r="P12" s="1" t="s">
        <v>417</v>
      </c>
      <c r="Q12" s="1" t="s">
        <v>402</v>
      </c>
    </row>
    <row r="13" spans="1:17">
      <c r="A13" s="1" t="s">
        <v>443</v>
      </c>
      <c r="B13" s="1" t="s">
        <v>56</v>
      </c>
      <c r="C13" s="1" t="s">
        <v>11</v>
      </c>
      <c r="D13" s="1" t="s">
        <v>22</v>
      </c>
      <c r="E13" s="1" t="s">
        <v>25</v>
      </c>
      <c r="F13" s="1" t="s">
        <v>26</v>
      </c>
      <c r="G13" s="1" t="s">
        <v>27</v>
      </c>
      <c r="H13" s="28">
        <v>41442.656504629631</v>
      </c>
      <c r="N13" s="3">
        <f t="shared" si="0"/>
        <v>25</v>
      </c>
      <c r="O13" s="3">
        <f t="shared" si="1"/>
        <v>0</v>
      </c>
      <c r="P13" s="1" t="s">
        <v>398</v>
      </c>
      <c r="Q13" s="1" t="s">
        <v>397</v>
      </c>
    </row>
    <row r="14" spans="1:17">
      <c r="A14" s="1" t="s">
        <v>59</v>
      </c>
      <c r="B14" s="1" t="s">
        <v>60</v>
      </c>
      <c r="C14" s="1" t="s">
        <v>11</v>
      </c>
      <c r="D14" s="1" t="s">
        <v>57</v>
      </c>
      <c r="E14" s="1" t="s">
        <v>25</v>
      </c>
      <c r="F14" s="1" t="s">
        <v>26</v>
      </c>
      <c r="G14" s="1" t="s">
        <v>27</v>
      </c>
      <c r="H14" s="28">
        <v>41444.621249999997</v>
      </c>
      <c r="I14" s="12">
        <v>41542.729571759257</v>
      </c>
      <c r="J14" s="1" t="s">
        <v>364</v>
      </c>
      <c r="N14" s="3">
        <f t="shared" si="0"/>
        <v>25</v>
      </c>
      <c r="O14" s="3">
        <f t="shared" si="1"/>
        <v>39</v>
      </c>
      <c r="P14" s="1" t="s">
        <v>399</v>
      </c>
      <c r="Q14" s="1" t="s">
        <v>400</v>
      </c>
    </row>
    <row r="15" spans="1:17">
      <c r="A15" s="1" t="s">
        <v>61</v>
      </c>
      <c r="B15" s="1" t="s">
        <v>62</v>
      </c>
      <c r="C15" s="1" t="s">
        <v>11</v>
      </c>
      <c r="D15" s="1" t="s">
        <v>22</v>
      </c>
      <c r="E15" s="1" t="s">
        <v>25</v>
      </c>
      <c r="F15" s="1" t="s">
        <v>26</v>
      </c>
      <c r="G15" s="1" t="s">
        <v>63</v>
      </c>
      <c r="H15" s="28">
        <v>41445.648993055554</v>
      </c>
      <c r="N15" s="3">
        <f t="shared" si="0"/>
        <v>25</v>
      </c>
      <c r="O15" s="3">
        <f t="shared" si="1"/>
        <v>0</v>
      </c>
      <c r="P15" s="1" t="s">
        <v>401</v>
      </c>
      <c r="Q15" s="1" t="s">
        <v>402</v>
      </c>
    </row>
    <row r="16" spans="1:17">
      <c r="A16" s="1" t="s">
        <v>64</v>
      </c>
      <c r="B16" s="1" t="s">
        <v>65</v>
      </c>
      <c r="C16" s="1" t="s">
        <v>17</v>
      </c>
      <c r="D16" s="1" t="s">
        <v>57</v>
      </c>
      <c r="E16" s="1" t="s">
        <v>25</v>
      </c>
      <c r="F16" s="1" t="s">
        <v>26</v>
      </c>
      <c r="G16" s="1" t="s">
        <v>66</v>
      </c>
      <c r="H16" s="28">
        <v>41445.671365740738</v>
      </c>
      <c r="I16" s="12">
        <v>41542.663506944446</v>
      </c>
      <c r="J16" s="1" t="s">
        <v>364</v>
      </c>
      <c r="N16" s="3">
        <f t="shared" si="0"/>
        <v>25</v>
      </c>
      <c r="O16" s="3">
        <f t="shared" si="1"/>
        <v>39</v>
      </c>
      <c r="P16" s="1" t="s">
        <v>418</v>
      </c>
      <c r="Q16" s="1" t="s">
        <v>419</v>
      </c>
    </row>
    <row r="17" spans="1:17">
      <c r="A17" s="1" t="s">
        <v>444</v>
      </c>
      <c r="B17" s="1" t="s">
        <v>71</v>
      </c>
      <c r="C17" s="1" t="s">
        <v>11</v>
      </c>
      <c r="D17" s="1" t="s">
        <v>22</v>
      </c>
      <c r="E17" s="1" t="s">
        <v>25</v>
      </c>
      <c r="F17" s="1" t="s">
        <v>53</v>
      </c>
      <c r="G17" s="1" t="s">
        <v>63</v>
      </c>
      <c r="H17" s="28">
        <v>41458.420949074076</v>
      </c>
      <c r="N17" s="3">
        <f t="shared" si="0"/>
        <v>27</v>
      </c>
      <c r="O17" s="3">
        <f t="shared" si="1"/>
        <v>0</v>
      </c>
      <c r="P17" s="1" t="s">
        <v>409</v>
      </c>
      <c r="Q17" s="1" t="s">
        <v>394</v>
      </c>
    </row>
    <row r="18" spans="1:17">
      <c r="A18" s="1" t="s">
        <v>72</v>
      </c>
      <c r="B18" s="1" t="s">
        <v>73</v>
      </c>
      <c r="C18" s="1" t="s">
        <v>11</v>
      </c>
      <c r="D18" s="1" t="s">
        <v>57</v>
      </c>
      <c r="E18" s="1" t="s">
        <v>25</v>
      </c>
      <c r="F18" s="1" t="s">
        <v>53</v>
      </c>
      <c r="G18" s="1" t="s">
        <v>74</v>
      </c>
      <c r="H18" s="28">
        <v>41458.439351851855</v>
      </c>
      <c r="I18" s="12">
        <v>41478.468194444446</v>
      </c>
      <c r="J18" s="1" t="s">
        <v>58</v>
      </c>
      <c r="N18" s="3">
        <f t="shared" si="0"/>
        <v>27</v>
      </c>
      <c r="O18" s="3">
        <f t="shared" si="1"/>
        <v>30</v>
      </c>
    </row>
    <row r="19" spans="1:17">
      <c r="A19" s="1" t="s">
        <v>75</v>
      </c>
      <c r="B19" s="1" t="s">
        <v>76</v>
      </c>
      <c r="C19" s="1" t="s">
        <v>17</v>
      </c>
      <c r="D19" s="1" t="s">
        <v>57</v>
      </c>
      <c r="E19" s="1" t="s">
        <v>25</v>
      </c>
      <c r="F19" s="1" t="s">
        <v>53</v>
      </c>
      <c r="G19" s="1" t="s">
        <v>63</v>
      </c>
      <c r="H19" s="28">
        <v>41458.495324074072</v>
      </c>
      <c r="I19" s="12">
        <v>41478.398900462962</v>
      </c>
      <c r="J19" s="1" t="s">
        <v>58</v>
      </c>
      <c r="N19" s="3">
        <f t="shared" si="0"/>
        <v>27</v>
      </c>
      <c r="O19" s="3">
        <f t="shared" si="1"/>
        <v>30</v>
      </c>
    </row>
    <row r="20" spans="1:17">
      <c r="A20" s="1" t="s">
        <v>445</v>
      </c>
      <c r="B20" s="1" t="s">
        <v>77</v>
      </c>
      <c r="C20" s="1" t="s">
        <v>17</v>
      </c>
      <c r="D20" s="1" t="s">
        <v>22</v>
      </c>
      <c r="E20" s="1" t="s">
        <v>25</v>
      </c>
      <c r="F20" s="1" t="s">
        <v>53</v>
      </c>
      <c r="G20" s="1" t="s">
        <v>63</v>
      </c>
      <c r="H20" s="28">
        <v>41458.643958333334</v>
      </c>
      <c r="N20" s="3">
        <f t="shared" si="0"/>
        <v>27</v>
      </c>
      <c r="O20" s="3">
        <f t="shared" si="1"/>
        <v>0</v>
      </c>
      <c r="P20" s="1" t="s">
        <v>420</v>
      </c>
      <c r="Q20" s="1" t="s">
        <v>402</v>
      </c>
    </row>
    <row r="21" spans="1:17">
      <c r="A21" s="1" t="s">
        <v>78</v>
      </c>
      <c r="B21" s="1" t="s">
        <v>79</v>
      </c>
      <c r="C21" s="1" t="s">
        <v>17</v>
      </c>
      <c r="D21" s="1" t="s">
        <v>57</v>
      </c>
      <c r="E21" s="1" t="s">
        <v>25</v>
      </c>
      <c r="F21" s="1" t="s">
        <v>53</v>
      </c>
      <c r="G21" s="1" t="s">
        <v>27</v>
      </c>
      <c r="H21" s="28">
        <v>41459.595104166663</v>
      </c>
      <c r="I21" s="12">
        <v>41542.664467592593</v>
      </c>
      <c r="J21" s="1" t="s">
        <v>364</v>
      </c>
      <c r="N21" s="3">
        <f t="shared" si="0"/>
        <v>27</v>
      </c>
      <c r="O21" s="3">
        <f t="shared" si="1"/>
        <v>39</v>
      </c>
      <c r="P21" s="1" t="s">
        <v>418</v>
      </c>
      <c r="Q21" s="1" t="s">
        <v>419</v>
      </c>
    </row>
    <row r="22" spans="1:17">
      <c r="A22" s="1" t="s">
        <v>80</v>
      </c>
      <c r="B22" s="1" t="s">
        <v>81</v>
      </c>
      <c r="C22" s="1" t="s">
        <v>17</v>
      </c>
      <c r="D22" s="1" t="s">
        <v>57</v>
      </c>
      <c r="E22" s="1" t="s">
        <v>35</v>
      </c>
      <c r="F22" s="1" t="s">
        <v>53</v>
      </c>
      <c r="G22" s="1" t="s">
        <v>14</v>
      </c>
      <c r="H22" s="28">
        <v>41459.715775462966</v>
      </c>
      <c r="I22" s="12">
        <v>41478.405682870369</v>
      </c>
      <c r="J22" s="1" t="s">
        <v>234</v>
      </c>
      <c r="N22" s="3">
        <f t="shared" si="0"/>
        <v>27</v>
      </c>
      <c r="O22" s="3">
        <f t="shared" si="1"/>
        <v>30</v>
      </c>
    </row>
    <row r="23" spans="1:17">
      <c r="A23" s="1" t="s">
        <v>82</v>
      </c>
      <c r="B23" s="1" t="s">
        <v>83</v>
      </c>
      <c r="C23" s="1" t="s">
        <v>11</v>
      </c>
      <c r="D23" s="1" t="s">
        <v>57</v>
      </c>
      <c r="E23" s="1" t="s">
        <v>35</v>
      </c>
      <c r="F23" s="1" t="s">
        <v>53</v>
      </c>
      <c r="G23" s="1" t="s">
        <v>84</v>
      </c>
      <c r="H23" s="28">
        <v>41460.697939814818</v>
      </c>
      <c r="I23" s="12">
        <v>41465.696828703702</v>
      </c>
      <c r="J23" s="1" t="s">
        <v>136</v>
      </c>
      <c r="N23" s="3">
        <f t="shared" si="0"/>
        <v>27</v>
      </c>
      <c r="O23" s="3">
        <f t="shared" si="1"/>
        <v>28</v>
      </c>
    </row>
    <row r="24" spans="1:17">
      <c r="A24" s="1" t="s">
        <v>134</v>
      </c>
      <c r="B24" s="1" t="s">
        <v>135</v>
      </c>
      <c r="C24" s="1" t="s">
        <v>17</v>
      </c>
      <c r="D24" s="1" t="s">
        <v>57</v>
      </c>
      <c r="E24" s="1" t="s">
        <v>12</v>
      </c>
      <c r="F24" s="1" t="s">
        <v>53</v>
      </c>
      <c r="G24" s="1" t="s">
        <v>14</v>
      </c>
      <c r="H24" s="28">
        <v>41463.390949074077</v>
      </c>
      <c r="I24" s="12">
        <v>41516.637777777774</v>
      </c>
      <c r="J24" s="1" t="s">
        <v>242</v>
      </c>
      <c r="N24" s="3">
        <f t="shared" si="0"/>
        <v>28</v>
      </c>
      <c r="O24" s="3">
        <f t="shared" si="1"/>
        <v>35</v>
      </c>
    </row>
    <row r="25" spans="1:17">
      <c r="A25" s="1" t="s">
        <v>137</v>
      </c>
      <c r="B25" s="1" t="s">
        <v>138</v>
      </c>
      <c r="C25" s="1" t="s">
        <v>11</v>
      </c>
      <c r="D25" s="1" t="s">
        <v>57</v>
      </c>
      <c r="E25" s="1" t="s">
        <v>25</v>
      </c>
      <c r="F25" s="1" t="s">
        <v>53</v>
      </c>
      <c r="G25" s="1" t="s">
        <v>27</v>
      </c>
      <c r="H25" s="28">
        <v>41464.589131944442</v>
      </c>
      <c r="I25" s="12">
        <v>41478.405219907407</v>
      </c>
      <c r="J25" s="1" t="s">
        <v>58</v>
      </c>
      <c r="N25" s="3">
        <f t="shared" si="0"/>
        <v>28</v>
      </c>
      <c r="O25" s="3">
        <f t="shared" si="1"/>
        <v>30</v>
      </c>
    </row>
    <row r="26" spans="1:17" ht="24">
      <c r="A26" s="1" t="s">
        <v>446</v>
      </c>
      <c r="B26" s="1" t="s">
        <v>365</v>
      </c>
      <c r="C26" s="1" t="s">
        <v>17</v>
      </c>
      <c r="D26" s="1" t="s">
        <v>57</v>
      </c>
      <c r="E26" s="1" t="s">
        <v>269</v>
      </c>
      <c r="F26" s="1" t="s">
        <v>353</v>
      </c>
      <c r="G26" s="1" t="s">
        <v>366</v>
      </c>
      <c r="H26" s="28">
        <v>41464.673773148148</v>
      </c>
      <c r="I26" s="12">
        <v>41542.503460648149</v>
      </c>
      <c r="J26" s="1" t="s">
        <v>234</v>
      </c>
      <c r="N26" s="3">
        <f t="shared" si="0"/>
        <v>28</v>
      </c>
      <c r="O26" s="3">
        <f t="shared" si="1"/>
        <v>39</v>
      </c>
      <c r="P26" s="91" t="s">
        <v>422</v>
      </c>
      <c r="Q26" s="1" t="s">
        <v>402</v>
      </c>
    </row>
    <row r="27" spans="1:17">
      <c r="A27" s="1" t="s">
        <v>222</v>
      </c>
      <c r="B27" s="1" t="s">
        <v>223</v>
      </c>
      <c r="C27" s="1" t="s">
        <v>11</v>
      </c>
      <c r="D27" s="1" t="s">
        <v>57</v>
      </c>
      <c r="E27" s="1" t="s">
        <v>25</v>
      </c>
      <c r="F27" s="1" t="s">
        <v>53</v>
      </c>
      <c r="G27" s="1" t="s">
        <v>74</v>
      </c>
      <c r="H27" s="28">
        <v>41466.58425925926</v>
      </c>
      <c r="I27" s="12">
        <v>41516.637025462966</v>
      </c>
      <c r="J27" s="1" t="s">
        <v>58</v>
      </c>
      <c r="N27" s="3">
        <f t="shared" si="0"/>
        <v>28</v>
      </c>
      <c r="O27" s="3">
        <f t="shared" si="1"/>
        <v>35</v>
      </c>
    </row>
    <row r="28" spans="1:17">
      <c r="A28" s="1" t="s">
        <v>224</v>
      </c>
      <c r="B28" s="1" t="s">
        <v>225</v>
      </c>
      <c r="C28" s="1" t="s">
        <v>17</v>
      </c>
      <c r="D28" s="1" t="s">
        <v>57</v>
      </c>
      <c r="E28" s="1" t="s">
        <v>25</v>
      </c>
      <c r="F28" s="1" t="s">
        <v>53</v>
      </c>
      <c r="G28" s="1" t="s">
        <v>74</v>
      </c>
      <c r="H28" s="28">
        <v>41466.68472222222</v>
      </c>
      <c r="I28" s="12">
        <v>41481.42659722222</v>
      </c>
      <c r="J28" s="1" t="s">
        <v>58</v>
      </c>
      <c r="N28" s="3">
        <f t="shared" si="0"/>
        <v>28</v>
      </c>
      <c r="O28" s="3">
        <f t="shared" si="1"/>
        <v>30</v>
      </c>
    </row>
    <row r="29" spans="1:17">
      <c r="A29" s="1" t="s">
        <v>447</v>
      </c>
      <c r="B29" s="1" t="s">
        <v>226</v>
      </c>
      <c r="C29" s="1" t="s">
        <v>17</v>
      </c>
      <c r="D29" s="1" t="s">
        <v>133</v>
      </c>
      <c r="E29" s="1" t="s">
        <v>25</v>
      </c>
      <c r="F29" s="1" t="s">
        <v>53</v>
      </c>
      <c r="G29" s="1" t="s">
        <v>74</v>
      </c>
      <c r="H29" s="28">
        <v>41470.469270833331</v>
      </c>
      <c r="N29" s="3">
        <f t="shared" si="0"/>
        <v>29</v>
      </c>
      <c r="O29" s="3">
        <f t="shared" si="1"/>
        <v>0</v>
      </c>
      <c r="P29" s="1" t="s">
        <v>421</v>
      </c>
      <c r="Q29" s="1" t="s">
        <v>407</v>
      </c>
    </row>
    <row r="30" spans="1:17">
      <c r="A30" s="1" t="s">
        <v>448</v>
      </c>
      <c r="B30" s="1" t="s">
        <v>227</v>
      </c>
      <c r="C30" s="1" t="s">
        <v>17</v>
      </c>
      <c r="D30" s="1" t="s">
        <v>22</v>
      </c>
      <c r="E30" s="1" t="s">
        <v>25</v>
      </c>
      <c r="F30" s="1" t="s">
        <v>53</v>
      </c>
      <c r="G30" s="1" t="s">
        <v>30</v>
      </c>
      <c r="H30" s="28">
        <v>41470.674016203702</v>
      </c>
      <c r="N30" s="3">
        <f t="shared" si="0"/>
        <v>29</v>
      </c>
      <c r="O30" s="3">
        <f t="shared" si="1"/>
        <v>0</v>
      </c>
      <c r="P30" s="1" t="s">
        <v>434</v>
      </c>
      <c r="Q30" s="1" t="s">
        <v>433</v>
      </c>
    </row>
    <row r="31" spans="1:17">
      <c r="A31" s="1" t="s">
        <v>228</v>
      </c>
      <c r="B31" s="1" t="s">
        <v>229</v>
      </c>
      <c r="C31" s="1" t="s">
        <v>11</v>
      </c>
      <c r="D31" s="1" t="s">
        <v>57</v>
      </c>
      <c r="E31" s="1" t="s">
        <v>25</v>
      </c>
      <c r="F31" s="1" t="s">
        <v>53</v>
      </c>
      <c r="G31" s="1" t="s">
        <v>74</v>
      </c>
      <c r="H31" s="28">
        <v>41470.69630787037</v>
      </c>
      <c r="I31" s="12">
        <v>41472.445393518516</v>
      </c>
      <c r="J31" s="1" t="s">
        <v>234</v>
      </c>
      <c r="N31" s="3">
        <f t="shared" si="0"/>
        <v>29</v>
      </c>
      <c r="O31" s="3">
        <f t="shared" si="1"/>
        <v>29</v>
      </c>
    </row>
    <row r="32" spans="1:17">
      <c r="A32" s="1" t="s">
        <v>230</v>
      </c>
      <c r="B32" s="1" t="s">
        <v>231</v>
      </c>
      <c r="C32" s="1" t="s">
        <v>17</v>
      </c>
      <c r="D32" s="1" t="s">
        <v>57</v>
      </c>
      <c r="E32" s="1" t="s">
        <v>25</v>
      </c>
      <c r="F32" s="1" t="s">
        <v>53</v>
      </c>
      <c r="G32" s="1" t="s">
        <v>74</v>
      </c>
      <c r="H32" s="28">
        <v>41471.676307870373</v>
      </c>
      <c r="I32" s="12">
        <v>41478.485000000001</v>
      </c>
      <c r="J32" s="1" t="s">
        <v>58</v>
      </c>
      <c r="N32" s="3">
        <f t="shared" si="0"/>
        <v>29</v>
      </c>
      <c r="O32" s="3">
        <f t="shared" si="1"/>
        <v>30</v>
      </c>
    </row>
    <row r="33" spans="1:17">
      <c r="A33" s="1" t="s">
        <v>232</v>
      </c>
      <c r="B33" s="1" t="s">
        <v>233</v>
      </c>
      <c r="C33" s="1" t="s">
        <v>17</v>
      </c>
      <c r="D33" s="1" t="s">
        <v>57</v>
      </c>
      <c r="E33" s="1" t="s">
        <v>35</v>
      </c>
      <c r="F33" s="1" t="s">
        <v>53</v>
      </c>
      <c r="G33" s="1" t="s">
        <v>14</v>
      </c>
      <c r="H33" s="28">
        <v>41471.714872685188</v>
      </c>
      <c r="I33" s="12">
        <v>41478.463738425926</v>
      </c>
      <c r="J33" s="1" t="s">
        <v>58</v>
      </c>
      <c r="N33" s="3">
        <f t="shared" si="0"/>
        <v>29</v>
      </c>
      <c r="O33" s="3">
        <f t="shared" si="1"/>
        <v>30</v>
      </c>
    </row>
    <row r="34" spans="1:17">
      <c r="A34" s="1" t="s">
        <v>367</v>
      </c>
      <c r="B34" s="1" t="s">
        <v>368</v>
      </c>
      <c r="C34" s="1" t="s">
        <v>17</v>
      </c>
      <c r="D34" s="1" t="s">
        <v>133</v>
      </c>
      <c r="E34" s="1" t="s">
        <v>269</v>
      </c>
      <c r="F34" s="1" t="s">
        <v>353</v>
      </c>
      <c r="G34" s="1" t="s">
        <v>366</v>
      </c>
      <c r="H34" s="28">
        <v>41473.691689814812</v>
      </c>
      <c r="N34" s="3">
        <f t="shared" si="0"/>
        <v>29</v>
      </c>
      <c r="O34" s="3">
        <f t="shared" si="1"/>
        <v>0</v>
      </c>
      <c r="P34" s="1" t="s">
        <v>423</v>
      </c>
    </row>
    <row r="35" spans="1:17">
      <c r="A35" s="1" t="s">
        <v>237</v>
      </c>
      <c r="B35" s="1" t="s">
        <v>238</v>
      </c>
      <c r="C35" s="1" t="s">
        <v>239</v>
      </c>
      <c r="D35" s="1" t="s">
        <v>57</v>
      </c>
      <c r="E35" s="1" t="s">
        <v>25</v>
      </c>
      <c r="F35" s="1" t="s">
        <v>53</v>
      </c>
      <c r="G35" s="1" t="s">
        <v>240</v>
      </c>
      <c r="H35" s="28">
        <v>41474.611620370371</v>
      </c>
      <c r="I35" s="12">
        <v>41478.859189814815</v>
      </c>
      <c r="J35" s="1" t="s">
        <v>242</v>
      </c>
      <c r="N35" s="3">
        <f t="shared" si="0"/>
        <v>29</v>
      </c>
      <c r="O35" s="3">
        <f t="shared" si="1"/>
        <v>30</v>
      </c>
    </row>
    <row r="36" spans="1:17">
      <c r="A36" s="1" t="s">
        <v>449</v>
      </c>
      <c r="B36" s="1" t="s">
        <v>241</v>
      </c>
      <c r="C36" s="1" t="s">
        <v>11</v>
      </c>
      <c r="D36" s="1" t="s">
        <v>22</v>
      </c>
      <c r="E36" s="1" t="s">
        <v>25</v>
      </c>
      <c r="F36" s="1" t="s">
        <v>53</v>
      </c>
      <c r="G36" s="1" t="s">
        <v>63</v>
      </c>
      <c r="H36" s="28">
        <v>41474.613263888888</v>
      </c>
      <c r="N36" s="3">
        <f t="shared" si="0"/>
        <v>29</v>
      </c>
      <c r="O36" s="3">
        <f t="shared" si="1"/>
        <v>0</v>
      </c>
      <c r="P36" s="1" t="s">
        <v>411</v>
      </c>
      <c r="Q36" s="1" t="s">
        <v>410</v>
      </c>
    </row>
    <row r="37" spans="1:17">
      <c r="A37" s="1" t="s">
        <v>243</v>
      </c>
      <c r="B37" s="1" t="s">
        <v>244</v>
      </c>
      <c r="C37" s="1" t="s">
        <v>17</v>
      </c>
      <c r="D37" s="1" t="s">
        <v>57</v>
      </c>
      <c r="E37" s="1" t="s">
        <v>25</v>
      </c>
      <c r="F37" s="1" t="s">
        <v>245</v>
      </c>
      <c r="G37" s="1" t="s">
        <v>74</v>
      </c>
      <c r="H37" s="28">
        <v>41478.435312499998</v>
      </c>
      <c r="I37" s="12">
        <v>41516.636342592596</v>
      </c>
      <c r="J37" s="1" t="s">
        <v>58</v>
      </c>
      <c r="N37" s="3">
        <f t="shared" si="0"/>
        <v>30</v>
      </c>
      <c r="O37" s="3">
        <f t="shared" si="1"/>
        <v>35</v>
      </c>
    </row>
    <row r="38" spans="1:17">
      <c r="A38" s="1" t="s">
        <v>246</v>
      </c>
      <c r="B38" s="1" t="s">
        <v>247</v>
      </c>
      <c r="C38" s="1" t="s">
        <v>17</v>
      </c>
      <c r="D38" s="1" t="s">
        <v>57</v>
      </c>
      <c r="E38" s="1" t="s">
        <v>25</v>
      </c>
      <c r="F38" s="1" t="s">
        <v>245</v>
      </c>
      <c r="G38" s="1" t="s">
        <v>74</v>
      </c>
      <c r="H38" s="28">
        <v>41478.451967592591</v>
      </c>
      <c r="I38" s="12">
        <v>41516.635740740741</v>
      </c>
      <c r="J38" s="1" t="s">
        <v>58</v>
      </c>
      <c r="N38" s="3">
        <f t="shared" si="0"/>
        <v>30</v>
      </c>
      <c r="O38" s="3">
        <f t="shared" si="1"/>
        <v>35</v>
      </c>
    </row>
    <row r="39" spans="1:17">
      <c r="A39" s="1" t="s">
        <v>248</v>
      </c>
      <c r="B39" s="1" t="s">
        <v>249</v>
      </c>
      <c r="C39" s="1" t="s">
        <v>11</v>
      </c>
      <c r="D39" s="1" t="s">
        <v>22</v>
      </c>
      <c r="E39" s="1" t="s">
        <v>25</v>
      </c>
      <c r="F39" s="1" t="s">
        <v>53</v>
      </c>
      <c r="G39" s="1" t="s">
        <v>240</v>
      </c>
      <c r="H39" s="28">
        <v>41479.559560185182</v>
      </c>
      <c r="N39" s="3">
        <f t="shared" si="0"/>
        <v>30</v>
      </c>
      <c r="O39" s="3">
        <f t="shared" si="1"/>
        <v>0</v>
      </c>
      <c r="P39" s="1" t="s">
        <v>412</v>
      </c>
      <c r="Q39" s="1" t="s">
        <v>402</v>
      </c>
    </row>
    <row r="40" spans="1:17" ht="24">
      <c r="A40" s="1" t="s">
        <v>259</v>
      </c>
      <c r="B40" s="1" t="s">
        <v>260</v>
      </c>
      <c r="C40" s="1" t="s">
        <v>17</v>
      </c>
      <c r="D40" s="1" t="s">
        <v>57</v>
      </c>
      <c r="E40" s="1" t="s">
        <v>25</v>
      </c>
      <c r="F40" s="1" t="s">
        <v>245</v>
      </c>
      <c r="G40" s="1" t="s">
        <v>30</v>
      </c>
      <c r="H40" s="28">
        <v>41481.407685185186</v>
      </c>
      <c r="I40" s="12">
        <v>41542.69971064815</v>
      </c>
      <c r="J40" s="1" t="s">
        <v>335</v>
      </c>
      <c r="N40" s="3">
        <f t="shared" si="0"/>
        <v>30</v>
      </c>
      <c r="O40" s="3">
        <f t="shared" si="1"/>
        <v>39</v>
      </c>
      <c r="P40" s="91" t="s">
        <v>435</v>
      </c>
      <c r="Q40" s="1" t="s">
        <v>400</v>
      </c>
    </row>
    <row r="41" spans="1:17">
      <c r="A41" s="1" t="s">
        <v>261</v>
      </c>
      <c r="B41" s="1" t="s">
        <v>262</v>
      </c>
      <c r="C41" s="1" t="s">
        <v>17</v>
      </c>
      <c r="D41" s="1" t="s">
        <v>57</v>
      </c>
      <c r="E41" s="1" t="s">
        <v>25</v>
      </c>
      <c r="F41" s="1" t="s">
        <v>245</v>
      </c>
      <c r="G41" s="1" t="s">
        <v>74</v>
      </c>
      <c r="H41" s="28">
        <v>41481.652256944442</v>
      </c>
      <c r="I41" s="12">
        <v>41527.72928240741</v>
      </c>
      <c r="J41" s="1" t="s">
        <v>58</v>
      </c>
      <c r="N41" s="3">
        <f t="shared" si="0"/>
        <v>30</v>
      </c>
      <c r="O41" s="3">
        <f t="shared" si="1"/>
        <v>37</v>
      </c>
    </row>
    <row r="42" spans="1:17">
      <c r="A42" s="1" t="s">
        <v>263</v>
      </c>
      <c r="B42" s="1" t="s">
        <v>264</v>
      </c>
      <c r="C42" s="1" t="s">
        <v>17</v>
      </c>
      <c r="D42" s="1" t="s">
        <v>57</v>
      </c>
      <c r="E42" s="1" t="s">
        <v>25</v>
      </c>
      <c r="F42" s="1" t="s">
        <v>245</v>
      </c>
      <c r="G42" s="1" t="s">
        <v>74</v>
      </c>
      <c r="H42" s="28">
        <v>41485.599583333336</v>
      </c>
      <c r="I42" s="12">
        <v>41516.465451388889</v>
      </c>
      <c r="J42" s="1" t="s">
        <v>58</v>
      </c>
      <c r="N42" s="3">
        <f t="shared" si="0"/>
        <v>31</v>
      </c>
      <c r="O42" s="3">
        <f t="shared" si="1"/>
        <v>35</v>
      </c>
    </row>
    <row r="43" spans="1:17">
      <c r="A43" s="1" t="s">
        <v>265</v>
      </c>
      <c r="B43" s="1" t="s">
        <v>266</v>
      </c>
      <c r="C43" s="1" t="s">
        <v>17</v>
      </c>
      <c r="D43" s="1" t="s">
        <v>57</v>
      </c>
      <c r="E43" s="1" t="s">
        <v>25</v>
      </c>
      <c r="F43" s="1" t="s">
        <v>245</v>
      </c>
      <c r="G43" s="1" t="s">
        <v>30</v>
      </c>
      <c r="H43" s="28">
        <v>41486.595983796295</v>
      </c>
      <c r="I43" s="12">
        <v>41516.634756944448</v>
      </c>
      <c r="J43" s="1" t="s">
        <v>58</v>
      </c>
      <c r="N43" s="3">
        <f t="shared" si="0"/>
        <v>31</v>
      </c>
      <c r="O43" s="3">
        <f t="shared" si="1"/>
        <v>35</v>
      </c>
    </row>
    <row r="44" spans="1:17">
      <c r="A44" s="1" t="s">
        <v>267</v>
      </c>
      <c r="B44" s="1" t="s">
        <v>268</v>
      </c>
      <c r="C44" s="1" t="s">
        <v>11</v>
      </c>
      <c r="D44" s="1" t="s">
        <v>22</v>
      </c>
      <c r="E44" s="1" t="s">
        <v>25</v>
      </c>
      <c r="F44" s="1" t="s">
        <v>53</v>
      </c>
      <c r="G44" s="1" t="s">
        <v>240</v>
      </c>
      <c r="H44" s="28">
        <v>41486.806122685186</v>
      </c>
      <c r="N44" s="3">
        <f t="shared" si="0"/>
        <v>31</v>
      </c>
      <c r="O44" s="3">
        <f t="shared" si="1"/>
        <v>0</v>
      </c>
      <c r="P44" s="1" t="s">
        <v>413</v>
      </c>
      <c r="Q44" s="1" t="s">
        <v>402</v>
      </c>
    </row>
    <row r="45" spans="1:17">
      <c r="A45" s="1" t="s">
        <v>270</v>
      </c>
      <c r="B45" s="1" t="s">
        <v>271</v>
      </c>
      <c r="C45" s="1" t="s">
        <v>17</v>
      </c>
      <c r="D45" s="1" t="s">
        <v>57</v>
      </c>
      <c r="E45" s="1" t="s">
        <v>269</v>
      </c>
      <c r="F45" s="1" t="s">
        <v>245</v>
      </c>
      <c r="G45" s="1" t="s">
        <v>66</v>
      </c>
      <c r="H45" s="28">
        <v>41487.679050925923</v>
      </c>
      <c r="I45" s="12">
        <v>41516.465486111112</v>
      </c>
      <c r="J45" s="1" t="s">
        <v>58</v>
      </c>
      <c r="N45" s="3">
        <f t="shared" si="0"/>
        <v>31</v>
      </c>
      <c r="O45" s="3">
        <f t="shared" si="1"/>
        <v>35</v>
      </c>
    </row>
    <row r="46" spans="1:17">
      <c r="A46" s="1" t="s">
        <v>272</v>
      </c>
      <c r="B46" s="1" t="s">
        <v>273</v>
      </c>
      <c r="C46" s="1" t="s">
        <v>11</v>
      </c>
      <c r="D46" s="1" t="s">
        <v>57</v>
      </c>
      <c r="E46" s="1" t="s">
        <v>25</v>
      </c>
      <c r="F46" s="1" t="s">
        <v>245</v>
      </c>
      <c r="G46" s="1" t="s">
        <v>27</v>
      </c>
      <c r="H46" s="28">
        <v>41487.69866898148</v>
      </c>
      <c r="I46" s="12">
        <v>41516.633472222224</v>
      </c>
      <c r="J46" s="1" t="s">
        <v>242</v>
      </c>
      <c r="N46" s="3">
        <f t="shared" si="0"/>
        <v>31</v>
      </c>
      <c r="O46" s="3">
        <f t="shared" si="1"/>
        <v>35</v>
      </c>
    </row>
    <row r="47" spans="1:17" ht="24">
      <c r="A47" s="1" t="s">
        <v>450</v>
      </c>
      <c r="B47" s="1" t="s">
        <v>311</v>
      </c>
      <c r="C47" s="1" t="s">
        <v>11</v>
      </c>
      <c r="D47" s="1" t="s">
        <v>133</v>
      </c>
      <c r="E47" s="1" t="s">
        <v>25</v>
      </c>
      <c r="F47" s="1" t="s">
        <v>245</v>
      </c>
      <c r="G47" s="1" t="s">
        <v>27</v>
      </c>
      <c r="H47" s="28">
        <v>41488.553541666668</v>
      </c>
      <c r="N47" s="3">
        <f t="shared" si="0"/>
        <v>31</v>
      </c>
      <c r="O47" s="3">
        <f t="shared" si="1"/>
        <v>0</v>
      </c>
      <c r="P47" s="91" t="s">
        <v>414</v>
      </c>
      <c r="Q47" s="1" t="s">
        <v>415</v>
      </c>
    </row>
    <row r="48" spans="1:17">
      <c r="A48" s="1" t="s">
        <v>274</v>
      </c>
      <c r="B48" s="1" t="s">
        <v>275</v>
      </c>
      <c r="C48" s="1" t="s">
        <v>17</v>
      </c>
      <c r="D48" s="1" t="s">
        <v>133</v>
      </c>
      <c r="E48" s="1" t="s">
        <v>25</v>
      </c>
      <c r="F48" s="1" t="s">
        <v>245</v>
      </c>
      <c r="G48" s="1" t="s">
        <v>27</v>
      </c>
      <c r="H48" s="28">
        <v>41491.459201388891</v>
      </c>
      <c r="N48" s="3">
        <f t="shared" si="0"/>
        <v>32</v>
      </c>
      <c r="O48" s="3">
        <f t="shared" si="1"/>
        <v>0</v>
      </c>
      <c r="P48" s="1" t="s">
        <v>424</v>
      </c>
      <c r="Q48" s="1" t="s">
        <v>410</v>
      </c>
    </row>
    <row r="49" spans="1:17" ht="36">
      <c r="A49" s="1" t="s">
        <v>451</v>
      </c>
      <c r="B49" s="1" t="s">
        <v>276</v>
      </c>
      <c r="C49" s="1" t="s">
        <v>17</v>
      </c>
      <c r="D49" s="1" t="s">
        <v>22</v>
      </c>
      <c r="E49" s="1" t="s">
        <v>25</v>
      </c>
      <c r="F49" s="1" t="s">
        <v>245</v>
      </c>
      <c r="G49" s="1" t="s">
        <v>27</v>
      </c>
      <c r="H49" s="28">
        <v>41491.545601851853</v>
      </c>
      <c r="N49" s="3">
        <f t="shared" si="0"/>
        <v>32</v>
      </c>
      <c r="O49" s="3">
        <f t="shared" si="1"/>
        <v>0</v>
      </c>
      <c r="P49" s="91" t="s">
        <v>425</v>
      </c>
      <c r="Q49" s="1" t="s">
        <v>426</v>
      </c>
    </row>
    <row r="50" spans="1:17">
      <c r="A50" s="1" t="s">
        <v>277</v>
      </c>
      <c r="B50" s="1" t="s">
        <v>278</v>
      </c>
      <c r="C50" s="1" t="s">
        <v>17</v>
      </c>
      <c r="D50" s="1" t="s">
        <v>57</v>
      </c>
      <c r="E50" s="1" t="s">
        <v>279</v>
      </c>
      <c r="F50" s="1" t="s">
        <v>280</v>
      </c>
      <c r="G50" s="1" t="s">
        <v>281</v>
      </c>
      <c r="H50" s="28">
        <v>41492.692916666667</v>
      </c>
      <c r="I50" s="12">
        <v>41516.6325</v>
      </c>
      <c r="J50" s="1" t="s">
        <v>58</v>
      </c>
      <c r="N50" s="3">
        <f t="shared" si="0"/>
        <v>32</v>
      </c>
      <c r="O50" s="3">
        <f t="shared" si="1"/>
        <v>35</v>
      </c>
    </row>
    <row r="51" spans="1:17">
      <c r="A51" s="1" t="s">
        <v>452</v>
      </c>
      <c r="B51" s="1" t="s">
        <v>282</v>
      </c>
      <c r="C51" s="1" t="s">
        <v>17</v>
      </c>
      <c r="D51" s="1" t="s">
        <v>57</v>
      </c>
      <c r="E51" s="1" t="s">
        <v>25</v>
      </c>
      <c r="F51" s="1" t="s">
        <v>245</v>
      </c>
      <c r="G51" s="1" t="s">
        <v>30</v>
      </c>
      <c r="H51" s="28">
        <v>41493.422939814816</v>
      </c>
      <c r="I51" s="12">
        <v>41542.680879629632</v>
      </c>
      <c r="J51" s="1" t="s">
        <v>335</v>
      </c>
      <c r="N51" s="3">
        <f t="shared" si="0"/>
        <v>32</v>
      </c>
      <c r="O51" s="3">
        <f t="shared" si="1"/>
        <v>39</v>
      </c>
      <c r="P51" s="1" t="s">
        <v>436</v>
      </c>
      <c r="Q51" s="1" t="s">
        <v>419</v>
      </c>
    </row>
    <row r="52" spans="1:17">
      <c r="A52" s="1" t="s">
        <v>295</v>
      </c>
      <c r="B52" s="1" t="s">
        <v>296</v>
      </c>
      <c r="C52" s="1" t="s">
        <v>11</v>
      </c>
      <c r="D52" s="1" t="s">
        <v>57</v>
      </c>
      <c r="E52" s="1" t="s">
        <v>25</v>
      </c>
      <c r="F52" s="1" t="s">
        <v>245</v>
      </c>
      <c r="G52" s="1" t="s">
        <v>27</v>
      </c>
      <c r="H52" s="28">
        <v>41493.633101851854</v>
      </c>
      <c r="I52" s="12">
        <v>41493.698240740741</v>
      </c>
      <c r="J52" s="1" t="s">
        <v>136</v>
      </c>
      <c r="N52" s="3">
        <f t="shared" si="0"/>
        <v>32</v>
      </c>
      <c r="O52" s="3">
        <f t="shared" si="1"/>
        <v>32</v>
      </c>
    </row>
    <row r="53" spans="1:17" ht="36">
      <c r="A53" s="1" t="s">
        <v>453</v>
      </c>
      <c r="B53" s="1" t="s">
        <v>297</v>
      </c>
      <c r="C53" s="1" t="s">
        <v>11</v>
      </c>
      <c r="D53" s="1" t="s">
        <v>22</v>
      </c>
      <c r="E53" s="1" t="s">
        <v>25</v>
      </c>
      <c r="F53" s="1" t="s">
        <v>245</v>
      </c>
      <c r="G53" s="1" t="s">
        <v>63</v>
      </c>
      <c r="H53" s="28">
        <v>41494.683923611112</v>
      </c>
      <c r="N53" s="3">
        <f t="shared" si="0"/>
        <v>32</v>
      </c>
      <c r="O53" s="3">
        <f t="shared" si="1"/>
        <v>0</v>
      </c>
      <c r="P53" s="91" t="s">
        <v>403</v>
      </c>
      <c r="Q53" s="91" t="s">
        <v>404</v>
      </c>
    </row>
    <row r="54" spans="1:17">
      <c r="A54" s="1" t="s">
        <v>298</v>
      </c>
      <c r="B54" s="1" t="s">
        <v>299</v>
      </c>
      <c r="C54" s="1" t="s">
        <v>17</v>
      </c>
      <c r="D54" s="1" t="s">
        <v>57</v>
      </c>
      <c r="E54" s="1" t="s">
        <v>25</v>
      </c>
      <c r="F54" s="1" t="s">
        <v>245</v>
      </c>
      <c r="G54" s="1" t="s">
        <v>27</v>
      </c>
      <c r="H54" s="28">
        <v>41495.396782407406</v>
      </c>
      <c r="I54" s="12">
        <v>41516.63175925926</v>
      </c>
      <c r="J54" s="1" t="s">
        <v>335</v>
      </c>
      <c r="N54" s="3">
        <f t="shared" si="0"/>
        <v>32</v>
      </c>
      <c r="O54" s="3">
        <f t="shared" si="1"/>
        <v>35</v>
      </c>
    </row>
    <row r="55" spans="1:17">
      <c r="A55" s="1" t="s">
        <v>300</v>
      </c>
      <c r="B55" s="1" t="s">
        <v>301</v>
      </c>
      <c r="C55" s="1" t="s">
        <v>17</v>
      </c>
      <c r="D55" s="1" t="s">
        <v>22</v>
      </c>
      <c r="E55" s="1" t="s">
        <v>25</v>
      </c>
      <c r="F55" s="1" t="s">
        <v>245</v>
      </c>
      <c r="G55" s="1" t="s">
        <v>27</v>
      </c>
      <c r="H55" s="28">
        <v>41495.596817129626</v>
      </c>
      <c r="N55" s="3">
        <f t="shared" si="0"/>
        <v>32</v>
      </c>
      <c r="O55" s="3">
        <f t="shared" si="1"/>
        <v>0</v>
      </c>
      <c r="P55" s="1" t="s">
        <v>437</v>
      </c>
      <c r="Q55" s="1" t="s">
        <v>407</v>
      </c>
    </row>
    <row r="56" spans="1:17">
      <c r="A56" s="1" t="s">
        <v>454</v>
      </c>
      <c r="B56" s="1" t="s">
        <v>302</v>
      </c>
      <c r="C56" s="1" t="s">
        <v>17</v>
      </c>
      <c r="D56" s="1" t="s">
        <v>133</v>
      </c>
      <c r="E56" s="1" t="s">
        <v>25</v>
      </c>
      <c r="F56" s="1" t="s">
        <v>245</v>
      </c>
      <c r="G56" s="1" t="s">
        <v>74</v>
      </c>
      <c r="H56" s="28">
        <v>41500.716331018521</v>
      </c>
      <c r="N56" s="3">
        <f t="shared" si="0"/>
        <v>33</v>
      </c>
      <c r="O56" s="3">
        <f t="shared" si="1"/>
        <v>0</v>
      </c>
      <c r="P56" s="1" t="s">
        <v>439</v>
      </c>
      <c r="Q56" s="1" t="s">
        <v>438</v>
      </c>
    </row>
    <row r="57" spans="1:17">
      <c r="A57" s="1" t="s">
        <v>312</v>
      </c>
      <c r="B57" s="1" t="s">
        <v>313</v>
      </c>
      <c r="C57" s="1" t="s">
        <v>17</v>
      </c>
      <c r="D57" s="1" t="s">
        <v>57</v>
      </c>
      <c r="E57" s="1" t="s">
        <v>25</v>
      </c>
      <c r="F57" s="1" t="s">
        <v>245</v>
      </c>
      <c r="G57" s="1" t="s">
        <v>27</v>
      </c>
      <c r="H57" s="28">
        <v>41506.428101851852</v>
      </c>
      <c r="I57" s="12">
        <v>41540.700416666667</v>
      </c>
      <c r="J57" s="1" t="s">
        <v>234</v>
      </c>
      <c r="N57" s="3">
        <f t="shared" si="0"/>
        <v>34</v>
      </c>
      <c r="O57" s="3">
        <f t="shared" si="1"/>
        <v>39</v>
      </c>
    </row>
    <row r="58" spans="1:17">
      <c r="A58" s="1" t="s">
        <v>323</v>
      </c>
      <c r="B58" s="1" t="s">
        <v>324</v>
      </c>
      <c r="C58" s="1" t="s">
        <v>11</v>
      </c>
      <c r="D58" s="1" t="s">
        <v>22</v>
      </c>
      <c r="E58" s="1" t="s">
        <v>25</v>
      </c>
      <c r="F58" s="1" t="s">
        <v>325</v>
      </c>
      <c r="G58" s="1" t="s">
        <v>240</v>
      </c>
      <c r="H58" s="28">
        <v>41509.539756944447</v>
      </c>
      <c r="N58" s="3">
        <f t="shared" si="0"/>
        <v>34</v>
      </c>
      <c r="O58" s="3">
        <f t="shared" si="1"/>
        <v>0</v>
      </c>
      <c r="P58" s="1" t="s">
        <v>405</v>
      </c>
      <c r="Q58" s="1" t="s">
        <v>395</v>
      </c>
    </row>
    <row r="59" spans="1:17">
      <c r="A59" s="1" t="s">
        <v>326</v>
      </c>
      <c r="B59" s="1" t="s">
        <v>327</v>
      </c>
      <c r="C59" s="1" t="s">
        <v>17</v>
      </c>
      <c r="D59" s="1" t="s">
        <v>57</v>
      </c>
      <c r="E59" s="1" t="s">
        <v>25</v>
      </c>
      <c r="F59" s="1" t="s">
        <v>280</v>
      </c>
      <c r="G59" s="1" t="s">
        <v>27</v>
      </c>
      <c r="H59" s="28">
        <v>41513.449305555558</v>
      </c>
      <c r="I59" s="12">
        <v>41542.665243055555</v>
      </c>
      <c r="J59" s="1" t="s">
        <v>242</v>
      </c>
      <c r="N59" s="3">
        <f t="shared" si="0"/>
        <v>35</v>
      </c>
      <c r="O59" s="3">
        <f t="shared" si="1"/>
        <v>39</v>
      </c>
      <c r="P59" s="1" t="s">
        <v>427</v>
      </c>
      <c r="Q59" s="1" t="s">
        <v>419</v>
      </c>
    </row>
    <row r="60" spans="1:17">
      <c r="A60" s="1" t="s">
        <v>328</v>
      </c>
      <c r="B60" s="1" t="s">
        <v>329</v>
      </c>
      <c r="C60" s="1" t="s">
        <v>17</v>
      </c>
      <c r="D60" s="1" t="s">
        <v>133</v>
      </c>
      <c r="E60" s="1" t="s">
        <v>25</v>
      </c>
      <c r="F60" s="1" t="s">
        <v>280</v>
      </c>
      <c r="G60" s="1" t="s">
        <v>74</v>
      </c>
      <c r="H60" s="28">
        <v>41516.419039351851</v>
      </c>
      <c r="N60" s="3">
        <f t="shared" si="0"/>
        <v>35</v>
      </c>
      <c r="O60" s="3">
        <f t="shared" si="1"/>
        <v>0</v>
      </c>
      <c r="P60" s="1" t="s">
        <v>440</v>
      </c>
      <c r="Q60" s="1" t="s">
        <v>438</v>
      </c>
    </row>
    <row r="61" spans="1:17">
      <c r="A61" s="1" t="s">
        <v>336</v>
      </c>
      <c r="B61" s="1" t="s">
        <v>337</v>
      </c>
      <c r="C61" s="1" t="s">
        <v>11</v>
      </c>
      <c r="D61" s="1" t="s">
        <v>22</v>
      </c>
      <c r="E61" s="1" t="s">
        <v>25</v>
      </c>
      <c r="F61" s="1" t="s">
        <v>280</v>
      </c>
      <c r="G61" s="1" t="s">
        <v>74</v>
      </c>
      <c r="H61" s="28">
        <v>41516.448807870373</v>
      </c>
      <c r="N61" s="3">
        <f t="shared" si="0"/>
        <v>35</v>
      </c>
      <c r="O61" s="3">
        <f t="shared" si="1"/>
        <v>0</v>
      </c>
      <c r="P61" s="1" t="s">
        <v>406</v>
      </c>
      <c r="Q61" s="1" t="s">
        <v>407</v>
      </c>
    </row>
    <row r="62" spans="1:17">
      <c r="A62" s="1" t="s">
        <v>338</v>
      </c>
      <c r="B62" s="1" t="s">
        <v>339</v>
      </c>
      <c r="C62" s="1" t="s">
        <v>17</v>
      </c>
      <c r="D62" s="1" t="s">
        <v>133</v>
      </c>
      <c r="E62" s="1" t="s">
        <v>25</v>
      </c>
      <c r="F62" s="1" t="s">
        <v>280</v>
      </c>
      <c r="G62" s="1" t="s">
        <v>74</v>
      </c>
      <c r="H62" s="28">
        <v>41516.464965277781</v>
      </c>
      <c r="N62" s="3">
        <f t="shared" si="0"/>
        <v>35</v>
      </c>
      <c r="O62" s="3">
        <f t="shared" si="1"/>
        <v>0</v>
      </c>
      <c r="P62" s="1" t="s">
        <v>440</v>
      </c>
      <c r="Q62" s="1" t="s">
        <v>407</v>
      </c>
    </row>
    <row r="63" spans="1:17">
      <c r="A63" s="1" t="s">
        <v>340</v>
      </c>
      <c r="B63" s="1" t="s">
        <v>341</v>
      </c>
      <c r="C63" s="1" t="s">
        <v>11</v>
      </c>
      <c r="D63" s="1" t="s">
        <v>22</v>
      </c>
      <c r="E63" s="1" t="s">
        <v>25</v>
      </c>
      <c r="F63" s="1" t="s">
        <v>325</v>
      </c>
      <c r="G63" s="1" t="s">
        <v>240</v>
      </c>
      <c r="H63" s="28">
        <v>41516.601284722223</v>
      </c>
      <c r="N63" s="3">
        <f t="shared" si="0"/>
        <v>35</v>
      </c>
      <c r="O63" s="3">
        <f t="shared" si="1"/>
        <v>0</v>
      </c>
      <c r="P63" s="1" t="s">
        <v>405</v>
      </c>
      <c r="Q63" s="1" t="s">
        <v>395</v>
      </c>
    </row>
    <row r="64" spans="1:17">
      <c r="A64" s="1" t="s">
        <v>342</v>
      </c>
      <c r="B64" s="1" t="s">
        <v>343</v>
      </c>
      <c r="C64" s="1" t="s">
        <v>17</v>
      </c>
      <c r="D64" s="1" t="s">
        <v>133</v>
      </c>
      <c r="E64" s="1" t="s">
        <v>25</v>
      </c>
      <c r="F64" s="1" t="s">
        <v>280</v>
      </c>
      <c r="G64" s="1" t="s">
        <v>74</v>
      </c>
      <c r="H64" s="28">
        <v>41516.613541666666</v>
      </c>
      <c r="N64" s="3">
        <f t="shared" si="0"/>
        <v>35</v>
      </c>
      <c r="O64" s="3">
        <f t="shared" si="1"/>
        <v>0</v>
      </c>
      <c r="P64" s="1" t="s">
        <v>440</v>
      </c>
      <c r="Q64" s="1" t="s">
        <v>407</v>
      </c>
    </row>
    <row r="65" spans="1:17">
      <c r="A65" s="1" t="s">
        <v>455</v>
      </c>
      <c r="B65" s="1" t="s">
        <v>344</v>
      </c>
      <c r="C65" s="1" t="s">
        <v>17</v>
      </c>
      <c r="D65" s="1" t="s">
        <v>57</v>
      </c>
      <c r="E65" s="1" t="s">
        <v>345</v>
      </c>
      <c r="F65" s="1" t="s">
        <v>280</v>
      </c>
      <c r="G65" s="1" t="s">
        <v>346</v>
      </c>
      <c r="H65" s="28">
        <v>41519.400092592594</v>
      </c>
      <c r="I65" s="12">
        <v>41542.482881944445</v>
      </c>
      <c r="J65" s="1" t="s">
        <v>58</v>
      </c>
      <c r="N65" s="3">
        <f t="shared" si="0"/>
        <v>36</v>
      </c>
      <c r="O65" s="3">
        <f t="shared" si="1"/>
        <v>39</v>
      </c>
      <c r="P65" s="1" t="s">
        <v>441</v>
      </c>
      <c r="Q65" s="1" t="s">
        <v>402</v>
      </c>
    </row>
    <row r="66" spans="1:17">
      <c r="A66" s="1" t="s">
        <v>347</v>
      </c>
      <c r="B66" s="1" t="s">
        <v>348</v>
      </c>
      <c r="C66" s="1" t="s">
        <v>17</v>
      </c>
      <c r="D66" s="1" t="s">
        <v>57</v>
      </c>
      <c r="E66" s="1" t="s">
        <v>345</v>
      </c>
      <c r="F66" s="1" t="s">
        <v>280</v>
      </c>
      <c r="G66" s="1" t="s">
        <v>346</v>
      </c>
      <c r="H66" s="28">
        <v>41519.449143518519</v>
      </c>
      <c r="I66" s="12">
        <v>41542.492569444446</v>
      </c>
      <c r="J66" s="1" t="s">
        <v>58</v>
      </c>
      <c r="N66" s="3">
        <f t="shared" si="0"/>
        <v>36</v>
      </c>
      <c r="O66" s="3">
        <f t="shared" si="1"/>
        <v>39</v>
      </c>
      <c r="P66" s="1" t="s">
        <v>442</v>
      </c>
      <c r="Q66" s="1" t="s">
        <v>402</v>
      </c>
    </row>
    <row r="67" spans="1:17">
      <c r="A67" s="1" t="s">
        <v>349</v>
      </c>
      <c r="B67" s="1" t="s">
        <v>350</v>
      </c>
      <c r="C67" s="1" t="s">
        <v>17</v>
      </c>
      <c r="D67" s="1" t="s">
        <v>57</v>
      </c>
      <c r="E67" s="1" t="s">
        <v>345</v>
      </c>
      <c r="F67" s="1" t="s">
        <v>280</v>
      </c>
      <c r="G67" s="1" t="s">
        <v>346</v>
      </c>
      <c r="H67" s="28">
        <v>41519.584293981483</v>
      </c>
      <c r="I67" s="12">
        <v>41542.494444444441</v>
      </c>
      <c r="J67" s="1" t="s">
        <v>58</v>
      </c>
      <c r="N67" s="3">
        <f t="shared" ref="N67:O76" si="2">WEEKNUM(H67)</f>
        <v>36</v>
      </c>
      <c r="O67" s="3">
        <f t="shared" si="2"/>
        <v>39</v>
      </c>
      <c r="P67" s="1" t="s">
        <v>441</v>
      </c>
      <c r="Q67" s="1" t="s">
        <v>402</v>
      </c>
    </row>
    <row r="68" spans="1:17">
      <c r="A68" s="1" t="s">
        <v>351</v>
      </c>
      <c r="B68" s="1" t="s">
        <v>352</v>
      </c>
      <c r="C68" s="1" t="s">
        <v>11</v>
      </c>
      <c r="D68" s="1" t="s">
        <v>133</v>
      </c>
      <c r="E68" s="1" t="s">
        <v>25</v>
      </c>
      <c r="F68" s="1" t="s">
        <v>353</v>
      </c>
      <c r="G68" s="1" t="s">
        <v>74</v>
      </c>
      <c r="H68" s="28">
        <v>41520.580347222225</v>
      </c>
      <c r="N68" s="3">
        <f t="shared" si="2"/>
        <v>36</v>
      </c>
      <c r="O68" s="3">
        <f t="shared" si="2"/>
        <v>0</v>
      </c>
      <c r="P68" s="1" t="s">
        <v>406</v>
      </c>
      <c r="Q68" s="1" t="s">
        <v>407</v>
      </c>
    </row>
    <row r="69" spans="1:17">
      <c r="A69" s="1" t="s">
        <v>354</v>
      </c>
      <c r="B69" s="1" t="s">
        <v>355</v>
      </c>
      <c r="C69" s="1" t="s">
        <v>11</v>
      </c>
      <c r="D69" s="1" t="s">
        <v>133</v>
      </c>
      <c r="E69" s="1" t="s">
        <v>25</v>
      </c>
      <c r="F69" s="1" t="s">
        <v>353</v>
      </c>
      <c r="G69" s="1" t="s">
        <v>74</v>
      </c>
      <c r="H69" s="28">
        <v>41520.597824074073</v>
      </c>
      <c r="N69" s="3">
        <f t="shared" si="2"/>
        <v>36</v>
      </c>
      <c r="O69" s="3">
        <f t="shared" si="2"/>
        <v>0</v>
      </c>
      <c r="P69" s="1" t="s">
        <v>406</v>
      </c>
      <c r="Q69" s="1" t="s">
        <v>407</v>
      </c>
    </row>
    <row r="70" spans="1:17">
      <c r="A70" s="1" t="s">
        <v>456</v>
      </c>
      <c r="B70" s="1" t="s">
        <v>356</v>
      </c>
      <c r="C70" s="1" t="s">
        <v>17</v>
      </c>
      <c r="D70" s="1" t="s">
        <v>133</v>
      </c>
      <c r="E70" s="1" t="s">
        <v>25</v>
      </c>
      <c r="F70" s="1" t="s">
        <v>353</v>
      </c>
      <c r="G70" s="1" t="s">
        <v>27</v>
      </c>
      <c r="H70" s="28">
        <v>41522.435752314814</v>
      </c>
      <c r="N70" s="3">
        <f t="shared" si="2"/>
        <v>36</v>
      </c>
      <c r="O70" s="3">
        <f t="shared" si="2"/>
        <v>0</v>
      </c>
      <c r="P70" s="1" t="s">
        <v>428</v>
      </c>
      <c r="Q70" s="1" t="s">
        <v>410</v>
      </c>
    </row>
    <row r="71" spans="1:17">
      <c r="A71" s="1" t="s">
        <v>357</v>
      </c>
      <c r="B71" s="1" t="s">
        <v>358</v>
      </c>
      <c r="C71" s="1" t="s">
        <v>17</v>
      </c>
      <c r="D71" s="1" t="s">
        <v>57</v>
      </c>
      <c r="E71" s="1" t="s">
        <v>25</v>
      </c>
      <c r="F71" s="1" t="s">
        <v>353</v>
      </c>
      <c r="G71" s="1" t="s">
        <v>27</v>
      </c>
      <c r="H71" s="28">
        <v>41522.459444444445</v>
      </c>
      <c r="I71" s="12">
        <v>41542.684189814812</v>
      </c>
      <c r="J71" s="1" t="s">
        <v>58</v>
      </c>
      <c r="N71" s="3">
        <f t="shared" si="2"/>
        <v>36</v>
      </c>
      <c r="O71" s="3">
        <f t="shared" si="2"/>
        <v>39</v>
      </c>
      <c r="P71" s="1" t="s">
        <v>429</v>
      </c>
      <c r="Q71" s="1" t="s">
        <v>430</v>
      </c>
    </row>
    <row r="72" spans="1:17">
      <c r="A72" s="1" t="s">
        <v>359</v>
      </c>
      <c r="B72" s="1" t="s">
        <v>360</v>
      </c>
      <c r="C72" s="1" t="s">
        <v>17</v>
      </c>
      <c r="D72" s="1" t="s">
        <v>133</v>
      </c>
      <c r="E72" s="1" t="s">
        <v>25</v>
      </c>
      <c r="F72" s="1" t="s">
        <v>353</v>
      </c>
      <c r="G72" s="1" t="s">
        <v>27</v>
      </c>
      <c r="H72" s="28">
        <v>41523.393321759257</v>
      </c>
      <c r="N72" s="3">
        <f t="shared" si="2"/>
        <v>36</v>
      </c>
      <c r="O72" s="3">
        <f t="shared" si="2"/>
        <v>0</v>
      </c>
      <c r="P72" s="1" t="s">
        <v>431</v>
      </c>
      <c r="Q72" s="1" t="s">
        <v>402</v>
      </c>
    </row>
    <row r="73" spans="1:17">
      <c r="A73" s="1" t="s">
        <v>361</v>
      </c>
      <c r="B73" s="1" t="s">
        <v>362</v>
      </c>
      <c r="C73" s="1" t="s">
        <v>17</v>
      </c>
      <c r="D73" s="1" t="s">
        <v>133</v>
      </c>
      <c r="E73" s="1" t="s">
        <v>25</v>
      </c>
      <c r="F73" s="1" t="s">
        <v>353</v>
      </c>
      <c r="G73" s="1" t="s">
        <v>27</v>
      </c>
      <c r="H73" s="28">
        <v>41523.462939814817</v>
      </c>
      <c r="N73" s="3">
        <f t="shared" si="2"/>
        <v>36</v>
      </c>
      <c r="O73" s="3">
        <f t="shared" si="2"/>
        <v>0</v>
      </c>
      <c r="P73" s="1" t="s">
        <v>429</v>
      </c>
      <c r="Q73" s="1" t="s">
        <v>419</v>
      </c>
    </row>
    <row r="74" spans="1:17">
      <c r="A74" s="1" t="s">
        <v>369</v>
      </c>
      <c r="B74" s="1" t="s">
        <v>457</v>
      </c>
      <c r="C74" s="1" t="s">
        <v>17</v>
      </c>
      <c r="D74" s="1" t="s">
        <v>133</v>
      </c>
      <c r="E74" s="1" t="s">
        <v>25</v>
      </c>
      <c r="F74" s="1" t="s">
        <v>353</v>
      </c>
      <c r="G74" s="1" t="s">
        <v>27</v>
      </c>
      <c r="H74" s="28">
        <v>41526.706041666665</v>
      </c>
      <c r="N74" s="3">
        <f t="shared" si="2"/>
        <v>37</v>
      </c>
      <c r="O74" s="3">
        <f t="shared" si="2"/>
        <v>0</v>
      </c>
      <c r="P74" s="1" t="s">
        <v>432</v>
      </c>
      <c r="Q74" s="1" t="s">
        <v>400</v>
      </c>
    </row>
    <row r="75" spans="1:17">
      <c r="A75" s="1" t="s">
        <v>373</v>
      </c>
      <c r="B75" s="1" t="s">
        <v>374</v>
      </c>
      <c r="C75" s="1" t="s">
        <v>11</v>
      </c>
      <c r="D75" s="1" t="s">
        <v>22</v>
      </c>
      <c r="E75" s="1" t="s">
        <v>25</v>
      </c>
      <c r="F75" s="1" t="s">
        <v>353</v>
      </c>
      <c r="G75" s="1" t="s">
        <v>74</v>
      </c>
      <c r="H75" s="28">
        <v>41540.653877314813</v>
      </c>
      <c r="N75" s="3">
        <f t="shared" si="2"/>
        <v>39</v>
      </c>
      <c r="O75" s="3">
        <f t="shared" si="2"/>
        <v>0</v>
      </c>
      <c r="P75" s="1" t="s">
        <v>408</v>
      </c>
      <c r="Q75" s="1" t="s">
        <v>407</v>
      </c>
    </row>
    <row r="76" spans="1:17">
      <c r="A76" s="1" t="s">
        <v>458</v>
      </c>
      <c r="B76" s="1" t="s">
        <v>459</v>
      </c>
      <c r="C76" s="1" t="s">
        <v>17</v>
      </c>
      <c r="D76" s="1" t="s">
        <v>22</v>
      </c>
      <c r="E76" s="1" t="s">
        <v>269</v>
      </c>
      <c r="F76" s="1" t="s">
        <v>353</v>
      </c>
      <c r="G76" s="1" t="s">
        <v>460</v>
      </c>
      <c r="H76" s="28">
        <v>41542.646701388891</v>
      </c>
      <c r="N76" s="3">
        <f t="shared" si="2"/>
        <v>39</v>
      </c>
      <c r="O76" s="3">
        <f t="shared" si="2"/>
        <v>0</v>
      </c>
    </row>
  </sheetData>
  <autoFilter ref="A1:Q76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97"/>
  <sheetViews>
    <sheetView workbookViewId="0">
      <selection activeCell="D46" sqref="D46"/>
    </sheetView>
  </sheetViews>
  <sheetFormatPr defaultRowHeight="12.75"/>
  <cols>
    <col min="1" max="1" width="6.625" style="32" bestFit="1" customWidth="1"/>
    <col min="2" max="2" width="17.5" style="32" bestFit="1" customWidth="1"/>
    <col min="3" max="3" width="6.5" style="33" bestFit="1" customWidth="1"/>
    <col min="4" max="4" width="4.25" style="33" bestFit="1" customWidth="1"/>
    <col min="5" max="5" width="7.25" style="33" bestFit="1" customWidth="1"/>
    <col min="6" max="6" width="13.625" style="33" customWidth="1"/>
    <col min="7" max="7" width="7.125" style="33" bestFit="1" customWidth="1"/>
    <col min="8" max="8" width="7.5" style="33" bestFit="1" customWidth="1"/>
    <col min="9" max="9" width="8.25" style="41" bestFit="1" customWidth="1"/>
    <col min="10" max="10" width="6.875" style="33" bestFit="1" customWidth="1"/>
    <col min="11" max="12" width="2.625" style="32" customWidth="1"/>
    <col min="13" max="13" width="26.875" style="32" bestFit="1" customWidth="1"/>
    <col min="14" max="14" width="6.125" style="32" bestFit="1" customWidth="1"/>
    <col min="15" max="15" width="4.25" style="32" bestFit="1" customWidth="1"/>
    <col min="16" max="16" width="6.875" style="32" bestFit="1" customWidth="1"/>
    <col min="17" max="17" width="12.5" style="32" bestFit="1" customWidth="1"/>
    <col min="18" max="18" width="7" style="32" bestFit="1" customWidth="1"/>
    <col min="19" max="19" width="9" style="32"/>
    <col min="20" max="20" width="12.125" style="32" bestFit="1" customWidth="1"/>
    <col min="21" max="244" width="9" style="32"/>
    <col min="245" max="245" width="21.625" style="32" bestFit="1" customWidth="1"/>
    <col min="246" max="500" width="9" style="32"/>
    <col min="501" max="501" width="21.625" style="32" bestFit="1" customWidth="1"/>
    <col min="502" max="756" width="9" style="32"/>
    <col min="757" max="757" width="21.625" style="32" bestFit="1" customWidth="1"/>
    <col min="758" max="1012" width="9" style="32"/>
    <col min="1013" max="1013" width="21.625" style="32" bestFit="1" customWidth="1"/>
    <col min="1014" max="1268" width="9" style="32"/>
    <col min="1269" max="1269" width="21.625" style="32" bestFit="1" customWidth="1"/>
    <col min="1270" max="1524" width="9" style="32"/>
    <col min="1525" max="1525" width="21.625" style="32" bestFit="1" customWidth="1"/>
    <col min="1526" max="1780" width="9" style="32"/>
    <col min="1781" max="1781" width="21.625" style="32" bestFit="1" customWidth="1"/>
    <col min="1782" max="2036" width="9" style="32"/>
    <col min="2037" max="2037" width="21.625" style="32" bestFit="1" customWidth="1"/>
    <col min="2038" max="2292" width="9" style="32"/>
    <col min="2293" max="2293" width="21.625" style="32" bestFit="1" customWidth="1"/>
    <col min="2294" max="2548" width="9" style="32"/>
    <col min="2549" max="2549" width="21.625" style="32" bestFit="1" customWidth="1"/>
    <col min="2550" max="2804" width="9" style="32"/>
    <col min="2805" max="2805" width="21.625" style="32" bestFit="1" customWidth="1"/>
    <col min="2806" max="3060" width="9" style="32"/>
    <col min="3061" max="3061" width="21.625" style="32" bestFit="1" customWidth="1"/>
    <col min="3062" max="3316" width="9" style="32"/>
    <col min="3317" max="3317" width="21.625" style="32" bestFit="1" customWidth="1"/>
    <col min="3318" max="3572" width="9" style="32"/>
    <col min="3573" max="3573" width="21.625" style="32" bestFit="1" customWidth="1"/>
    <col min="3574" max="3828" width="9" style="32"/>
    <col min="3829" max="3829" width="21.625" style="32" bestFit="1" customWidth="1"/>
    <col min="3830" max="4084" width="9" style="32"/>
    <col min="4085" max="4085" width="21.625" style="32" bestFit="1" customWidth="1"/>
    <col min="4086" max="4340" width="9" style="32"/>
    <col min="4341" max="4341" width="21.625" style="32" bestFit="1" customWidth="1"/>
    <col min="4342" max="4596" width="9" style="32"/>
    <col min="4597" max="4597" width="21.625" style="32" bestFit="1" customWidth="1"/>
    <col min="4598" max="4852" width="9" style="32"/>
    <col min="4853" max="4853" width="21.625" style="32" bestFit="1" customWidth="1"/>
    <col min="4854" max="5108" width="9" style="32"/>
    <col min="5109" max="5109" width="21.625" style="32" bestFit="1" customWidth="1"/>
    <col min="5110" max="5364" width="9" style="32"/>
    <col min="5365" max="5365" width="21.625" style="32" bestFit="1" customWidth="1"/>
    <col min="5366" max="5620" width="9" style="32"/>
    <col min="5621" max="5621" width="21.625" style="32" bestFit="1" customWidth="1"/>
    <col min="5622" max="5876" width="9" style="32"/>
    <col min="5877" max="5877" width="21.625" style="32" bestFit="1" customWidth="1"/>
    <col min="5878" max="6132" width="9" style="32"/>
    <col min="6133" max="6133" width="21.625" style="32" bestFit="1" customWidth="1"/>
    <col min="6134" max="6388" width="9" style="32"/>
    <col min="6389" max="6389" width="21.625" style="32" bestFit="1" customWidth="1"/>
    <col min="6390" max="6644" width="9" style="32"/>
    <col min="6645" max="6645" width="21.625" style="32" bestFit="1" customWidth="1"/>
    <col min="6646" max="6900" width="9" style="32"/>
    <col min="6901" max="6901" width="21.625" style="32" bestFit="1" customWidth="1"/>
    <col min="6902" max="7156" width="9" style="32"/>
    <col min="7157" max="7157" width="21.625" style="32" bestFit="1" customWidth="1"/>
    <col min="7158" max="7412" width="9" style="32"/>
    <col min="7413" max="7413" width="21.625" style="32" bestFit="1" customWidth="1"/>
    <col min="7414" max="7668" width="9" style="32"/>
    <col min="7669" max="7669" width="21.625" style="32" bestFit="1" customWidth="1"/>
    <col min="7670" max="7924" width="9" style="32"/>
    <col min="7925" max="7925" width="21.625" style="32" bestFit="1" customWidth="1"/>
    <col min="7926" max="8180" width="9" style="32"/>
    <col min="8181" max="8181" width="21.625" style="32" bestFit="1" customWidth="1"/>
    <col min="8182" max="8436" width="9" style="32"/>
    <col min="8437" max="8437" width="21.625" style="32" bestFit="1" customWidth="1"/>
    <col min="8438" max="8692" width="9" style="32"/>
    <col min="8693" max="8693" width="21.625" style="32" bestFit="1" customWidth="1"/>
    <col min="8694" max="8948" width="9" style="32"/>
    <col min="8949" max="8949" width="21.625" style="32" bestFit="1" customWidth="1"/>
    <col min="8950" max="9204" width="9" style="32"/>
    <col min="9205" max="9205" width="21.625" style="32" bestFit="1" customWidth="1"/>
    <col min="9206" max="9460" width="9" style="32"/>
    <col min="9461" max="9461" width="21.625" style="32" bestFit="1" customWidth="1"/>
    <col min="9462" max="9716" width="9" style="32"/>
    <col min="9717" max="9717" width="21.625" style="32" bestFit="1" customWidth="1"/>
    <col min="9718" max="9972" width="9" style="32"/>
    <col min="9973" max="9973" width="21.625" style="32" bestFit="1" customWidth="1"/>
    <col min="9974" max="10228" width="9" style="32"/>
    <col min="10229" max="10229" width="21.625" style="32" bestFit="1" customWidth="1"/>
    <col min="10230" max="10484" width="9" style="32"/>
    <col min="10485" max="10485" width="21.625" style="32" bestFit="1" customWidth="1"/>
    <col min="10486" max="10740" width="9" style="32"/>
    <col min="10741" max="10741" width="21.625" style="32" bestFit="1" customWidth="1"/>
    <col min="10742" max="10996" width="9" style="32"/>
    <col min="10997" max="10997" width="21.625" style="32" bestFit="1" customWidth="1"/>
    <col min="10998" max="11252" width="9" style="32"/>
    <col min="11253" max="11253" width="21.625" style="32" bestFit="1" customWidth="1"/>
    <col min="11254" max="11508" width="9" style="32"/>
    <col min="11509" max="11509" width="21.625" style="32" bestFit="1" customWidth="1"/>
    <col min="11510" max="11764" width="9" style="32"/>
    <col min="11765" max="11765" width="21.625" style="32" bestFit="1" customWidth="1"/>
    <col min="11766" max="12020" width="9" style="32"/>
    <col min="12021" max="12021" width="21.625" style="32" bestFit="1" customWidth="1"/>
    <col min="12022" max="12276" width="9" style="32"/>
    <col min="12277" max="12277" width="21.625" style="32" bestFit="1" customWidth="1"/>
    <col min="12278" max="12532" width="9" style="32"/>
    <col min="12533" max="12533" width="21.625" style="32" bestFit="1" customWidth="1"/>
    <col min="12534" max="12788" width="9" style="32"/>
    <col min="12789" max="12789" width="21.625" style="32" bestFit="1" customWidth="1"/>
    <col min="12790" max="13044" width="9" style="32"/>
    <col min="13045" max="13045" width="21.625" style="32" bestFit="1" customWidth="1"/>
    <col min="13046" max="13300" width="9" style="32"/>
    <col min="13301" max="13301" width="21.625" style="32" bestFit="1" customWidth="1"/>
    <col min="13302" max="13556" width="9" style="32"/>
    <col min="13557" max="13557" width="21.625" style="32" bestFit="1" customWidth="1"/>
    <col min="13558" max="13812" width="9" style="32"/>
    <col min="13813" max="13813" width="21.625" style="32" bestFit="1" customWidth="1"/>
    <col min="13814" max="14068" width="9" style="32"/>
    <col min="14069" max="14069" width="21.625" style="32" bestFit="1" customWidth="1"/>
    <col min="14070" max="14324" width="9" style="32"/>
    <col min="14325" max="14325" width="21.625" style="32" bestFit="1" customWidth="1"/>
    <col min="14326" max="14580" width="9" style="32"/>
    <col min="14581" max="14581" width="21.625" style="32" bestFit="1" customWidth="1"/>
    <col min="14582" max="14836" width="9" style="32"/>
    <col min="14837" max="14837" width="21.625" style="32" bestFit="1" customWidth="1"/>
    <col min="14838" max="15092" width="9" style="32"/>
    <col min="15093" max="15093" width="21.625" style="32" bestFit="1" customWidth="1"/>
    <col min="15094" max="15348" width="9" style="32"/>
    <col min="15349" max="15349" width="21.625" style="32" bestFit="1" customWidth="1"/>
    <col min="15350" max="15604" width="9" style="32"/>
    <col min="15605" max="15605" width="21.625" style="32" bestFit="1" customWidth="1"/>
    <col min="15606" max="15860" width="9" style="32"/>
    <col min="15861" max="15861" width="21.625" style="32" bestFit="1" customWidth="1"/>
    <col min="15862" max="16116" width="9" style="32"/>
    <col min="16117" max="16117" width="21.625" style="32" bestFit="1" customWidth="1"/>
    <col min="16118" max="16384" width="9" style="32"/>
  </cols>
  <sheetData>
    <row r="1" spans="1:28">
      <c r="B1" s="45" t="s">
        <v>85</v>
      </c>
      <c r="C1" s="46" t="s">
        <v>86</v>
      </c>
      <c r="D1" s="46" t="s">
        <v>87</v>
      </c>
      <c r="E1" s="46" t="s">
        <v>88</v>
      </c>
      <c r="F1" s="46" t="s">
        <v>89</v>
      </c>
      <c r="G1" s="46" t="s">
        <v>90</v>
      </c>
      <c r="H1" s="47" t="s">
        <v>91</v>
      </c>
      <c r="M1" s="43" t="s">
        <v>217</v>
      </c>
      <c r="N1" s="44" t="s">
        <v>86</v>
      </c>
      <c r="O1" s="44" t="s">
        <v>87</v>
      </c>
      <c r="P1" s="44" t="s">
        <v>88</v>
      </c>
      <c r="Q1" s="44" t="s">
        <v>89</v>
      </c>
      <c r="R1" s="44" t="s">
        <v>90</v>
      </c>
      <c r="S1" s="44" t="s">
        <v>91</v>
      </c>
      <c r="T1" s="56" t="s">
        <v>207</v>
      </c>
      <c r="V1" s="77" t="s">
        <v>252</v>
      </c>
      <c r="W1" s="77" t="s">
        <v>253</v>
      </c>
      <c r="X1" s="77" t="s">
        <v>254</v>
      </c>
      <c r="Y1" s="77" t="s">
        <v>286</v>
      </c>
      <c r="Z1" s="77" t="s">
        <v>287</v>
      </c>
      <c r="AA1" s="77" t="s">
        <v>255</v>
      </c>
      <c r="AB1" s="77" t="s">
        <v>256</v>
      </c>
    </row>
    <row r="2" spans="1:28">
      <c r="B2" s="48" t="s">
        <v>139</v>
      </c>
      <c r="C2" s="42">
        <f>SUMPRODUCT(($T$2:$T$61=$B2)*($N$2:$N$61))</f>
        <v>15</v>
      </c>
      <c r="D2" s="42">
        <f t="shared" ref="D2:D11" si="0">SUMPRODUCT(($T$2:$T$61=$B2)*($O$2:$O$61))</f>
        <v>0</v>
      </c>
      <c r="E2" s="42">
        <f t="shared" ref="E2:E11" si="1">SUMPRODUCT(($T$2:$T$61=$B2)*($P$2:$P$61))</f>
        <v>0</v>
      </c>
      <c r="F2" s="42">
        <f t="shared" ref="F2:F11" si="2">SUMPRODUCT(($T$2:$T$61=$B2)*($Q$2:$Q$61))</f>
        <v>0</v>
      </c>
      <c r="G2" s="42">
        <f t="shared" ref="G2:G11" si="3">SUMPRODUCT(($T$2:$T$61=$B2)*($R$2:$R$61))</f>
        <v>87</v>
      </c>
      <c r="H2" s="49">
        <f>SUM(C2:G2)</f>
        <v>102</v>
      </c>
      <c r="M2" s="61" t="s">
        <v>148</v>
      </c>
      <c r="N2" s="62"/>
      <c r="O2" s="62"/>
      <c r="P2" s="62">
        <v>2</v>
      </c>
      <c r="Q2" s="62"/>
      <c r="R2" s="62">
        <v>18</v>
      </c>
      <c r="S2" s="62">
        <v>20</v>
      </c>
      <c r="T2" s="57" t="s">
        <v>208</v>
      </c>
      <c r="V2" s="81" t="s">
        <v>288</v>
      </c>
      <c r="W2" s="81"/>
      <c r="X2" s="81">
        <v>1</v>
      </c>
      <c r="Y2" s="81">
        <v>91</v>
      </c>
      <c r="Z2" s="81"/>
      <c r="AA2" s="81"/>
      <c r="AB2" s="81">
        <v>92</v>
      </c>
    </row>
    <row r="3" spans="1:28" ht="13.5">
      <c r="B3" s="48" t="s">
        <v>140</v>
      </c>
      <c r="C3" s="42">
        <f>SUMPRODUCT(($T$2:$T$61=$B3)*($N$2:$N$61))</f>
        <v>5</v>
      </c>
      <c r="D3" s="42">
        <f t="shared" si="0"/>
        <v>0</v>
      </c>
      <c r="E3" s="42">
        <f t="shared" si="1"/>
        <v>13</v>
      </c>
      <c r="F3" s="42">
        <f t="shared" si="2"/>
        <v>1</v>
      </c>
      <c r="G3" s="42">
        <f t="shared" si="3"/>
        <v>113</v>
      </c>
      <c r="H3" s="49">
        <f t="shared" ref="H3:H11" si="4">SUM(C3:G3)</f>
        <v>132</v>
      </c>
      <c r="M3" s="61" t="s">
        <v>149</v>
      </c>
      <c r="N3" s="62">
        <v>6</v>
      </c>
      <c r="O3" s="62"/>
      <c r="P3" s="62"/>
      <c r="Q3" s="62"/>
      <c r="R3" s="62">
        <v>54</v>
      </c>
      <c r="S3" s="62">
        <v>60</v>
      </c>
      <c r="T3" s="57" t="s">
        <v>209</v>
      </c>
      <c r="V3" s="78" t="s">
        <v>30</v>
      </c>
      <c r="W3" s="78">
        <v>2</v>
      </c>
      <c r="X3" s="78"/>
      <c r="Y3" s="78"/>
      <c r="Z3" s="78"/>
      <c r="AA3" s="78">
        <v>160</v>
      </c>
      <c r="AB3" s="78">
        <v>162</v>
      </c>
    </row>
    <row r="4" spans="1:28" ht="13.5">
      <c r="B4" s="48" t="s">
        <v>141</v>
      </c>
      <c r="C4" s="42">
        <f t="shared" ref="C4:C11" si="5">SUMPRODUCT(($T$2:$T$61=B4)*($N$2:$N$61))</f>
        <v>0</v>
      </c>
      <c r="D4" s="42">
        <f t="shared" si="0"/>
        <v>14</v>
      </c>
      <c r="E4" s="42">
        <f t="shared" si="1"/>
        <v>52</v>
      </c>
      <c r="F4" s="42">
        <f t="shared" si="2"/>
        <v>0</v>
      </c>
      <c r="G4" s="42">
        <f t="shared" si="3"/>
        <v>0</v>
      </c>
      <c r="H4" s="49">
        <f t="shared" si="4"/>
        <v>66</v>
      </c>
      <c r="M4" s="61" t="s">
        <v>150</v>
      </c>
      <c r="N4" s="62"/>
      <c r="O4" s="62"/>
      <c r="P4" s="62"/>
      <c r="Q4" s="62"/>
      <c r="R4" s="62">
        <v>2</v>
      </c>
      <c r="S4" s="62">
        <v>2</v>
      </c>
      <c r="T4" s="57" t="s">
        <v>215</v>
      </c>
      <c r="V4" s="78" t="s">
        <v>63</v>
      </c>
      <c r="W4" s="78">
        <v>1</v>
      </c>
      <c r="X4" s="78"/>
      <c r="Y4" s="78"/>
      <c r="Z4" s="78"/>
      <c r="AA4" s="78">
        <v>95</v>
      </c>
      <c r="AB4" s="78">
        <v>96</v>
      </c>
    </row>
    <row r="5" spans="1:28" ht="13.5">
      <c r="B5" s="48" t="s">
        <v>142</v>
      </c>
      <c r="C5" s="42">
        <f t="shared" si="5"/>
        <v>10</v>
      </c>
      <c r="D5" s="42">
        <f t="shared" si="0"/>
        <v>0</v>
      </c>
      <c r="E5" s="42">
        <f t="shared" si="1"/>
        <v>5</v>
      </c>
      <c r="F5" s="42">
        <f t="shared" si="2"/>
        <v>1</v>
      </c>
      <c r="G5" s="42">
        <f t="shared" si="3"/>
        <v>103</v>
      </c>
      <c r="H5" s="49">
        <f>SUM(C5:G5)</f>
        <v>119</v>
      </c>
      <c r="M5" s="61" t="s">
        <v>151</v>
      </c>
      <c r="N5" s="62"/>
      <c r="O5" s="62"/>
      <c r="P5" s="62"/>
      <c r="Q5" s="62"/>
      <c r="R5" s="62">
        <v>6</v>
      </c>
      <c r="S5" s="62">
        <v>6</v>
      </c>
      <c r="T5" s="57" t="s">
        <v>214</v>
      </c>
      <c r="V5" s="78" t="s">
        <v>27</v>
      </c>
      <c r="W5" s="78">
        <v>23</v>
      </c>
      <c r="X5" s="78">
        <v>1</v>
      </c>
      <c r="Y5" s="78"/>
      <c r="Z5" s="78">
        <v>1</v>
      </c>
      <c r="AA5" s="78">
        <v>313</v>
      </c>
      <c r="AB5" s="78">
        <v>338</v>
      </c>
    </row>
    <row r="6" spans="1:28" ht="13.5">
      <c r="B6" s="48" t="s">
        <v>315</v>
      </c>
      <c r="C6" s="42">
        <f t="shared" si="5"/>
        <v>5</v>
      </c>
      <c r="D6" s="42">
        <f t="shared" si="0"/>
        <v>0</v>
      </c>
      <c r="E6" s="42">
        <f t="shared" si="1"/>
        <v>1</v>
      </c>
      <c r="F6" s="42">
        <f t="shared" si="2"/>
        <v>0</v>
      </c>
      <c r="G6" s="42">
        <f t="shared" si="3"/>
        <v>13</v>
      </c>
      <c r="H6" s="49">
        <f>SUM(C6:G6)</f>
        <v>19</v>
      </c>
      <c r="M6" s="61" t="s">
        <v>152</v>
      </c>
      <c r="N6" s="62"/>
      <c r="O6" s="62"/>
      <c r="P6" s="62">
        <v>2</v>
      </c>
      <c r="Q6" s="62"/>
      <c r="R6" s="62">
        <v>34</v>
      </c>
      <c r="S6" s="62">
        <v>36</v>
      </c>
      <c r="T6" s="57" t="s">
        <v>210</v>
      </c>
      <c r="V6" s="78" t="s">
        <v>66</v>
      </c>
      <c r="W6" s="78">
        <v>5</v>
      </c>
      <c r="X6" s="78">
        <v>14</v>
      </c>
      <c r="Y6" s="78"/>
      <c r="Z6" s="78"/>
      <c r="AA6" s="78">
        <v>136</v>
      </c>
      <c r="AB6" s="78">
        <v>155</v>
      </c>
    </row>
    <row r="7" spans="1:28" ht="13.5">
      <c r="B7" s="48" t="s">
        <v>143</v>
      </c>
      <c r="C7" s="42">
        <f t="shared" si="5"/>
        <v>0</v>
      </c>
      <c r="D7" s="42">
        <f t="shared" si="0"/>
        <v>0</v>
      </c>
      <c r="E7" s="42">
        <f t="shared" si="1"/>
        <v>2</v>
      </c>
      <c r="F7" s="42">
        <f t="shared" si="2"/>
        <v>0</v>
      </c>
      <c r="G7" s="42">
        <f t="shared" si="3"/>
        <v>44</v>
      </c>
      <c r="H7" s="49">
        <f t="shared" si="4"/>
        <v>46</v>
      </c>
      <c r="M7" s="61" t="s">
        <v>153</v>
      </c>
      <c r="N7" s="62">
        <v>5</v>
      </c>
      <c r="O7" s="62"/>
      <c r="P7" s="62">
        <v>10</v>
      </c>
      <c r="Q7" s="62">
        <v>1</v>
      </c>
      <c r="R7" s="62">
        <v>28</v>
      </c>
      <c r="S7" s="62">
        <v>44</v>
      </c>
      <c r="T7" s="57" t="s">
        <v>210</v>
      </c>
      <c r="V7" s="78" t="s">
        <v>74</v>
      </c>
      <c r="W7" s="78">
        <v>19</v>
      </c>
      <c r="X7" s="78"/>
      <c r="Y7" s="78"/>
      <c r="Z7" s="78">
        <v>5</v>
      </c>
      <c r="AA7" s="78">
        <v>128</v>
      </c>
      <c r="AB7" s="78">
        <v>152</v>
      </c>
    </row>
    <row r="8" spans="1:28" ht="13.5">
      <c r="B8" s="48" t="s">
        <v>144</v>
      </c>
      <c r="C8" s="42">
        <f t="shared" si="5"/>
        <v>0</v>
      </c>
      <c r="D8" s="42">
        <f t="shared" si="0"/>
        <v>0</v>
      </c>
      <c r="E8" s="42">
        <f t="shared" si="1"/>
        <v>0</v>
      </c>
      <c r="F8" s="42">
        <f t="shared" si="2"/>
        <v>0</v>
      </c>
      <c r="G8" s="42">
        <f t="shared" si="3"/>
        <v>57</v>
      </c>
      <c r="H8" s="49">
        <f t="shared" si="4"/>
        <v>57</v>
      </c>
      <c r="M8" s="61" t="s">
        <v>154</v>
      </c>
      <c r="N8" s="62"/>
      <c r="O8" s="62"/>
      <c r="P8" s="62"/>
      <c r="Q8" s="62"/>
      <c r="R8" s="62">
        <v>19</v>
      </c>
      <c r="S8" s="62">
        <v>19</v>
      </c>
      <c r="T8" s="57" t="s">
        <v>208</v>
      </c>
      <c r="V8" s="78" t="s">
        <v>91</v>
      </c>
      <c r="W8" s="78">
        <f>SUM(W2:W7)</f>
        <v>50</v>
      </c>
      <c r="X8" s="78">
        <f t="shared" ref="X8:AB8" si="6">SUM(X2:X7)</f>
        <v>16</v>
      </c>
      <c r="Y8" s="78">
        <f t="shared" si="6"/>
        <v>91</v>
      </c>
      <c r="Z8" s="78">
        <f t="shared" si="6"/>
        <v>6</v>
      </c>
      <c r="AA8" s="78">
        <f t="shared" si="6"/>
        <v>832</v>
      </c>
      <c r="AB8" s="78">
        <f t="shared" si="6"/>
        <v>995</v>
      </c>
    </row>
    <row r="9" spans="1:28">
      <c r="B9" s="48" t="s">
        <v>145</v>
      </c>
      <c r="C9" s="42">
        <f t="shared" si="5"/>
        <v>9</v>
      </c>
      <c r="D9" s="42">
        <f t="shared" si="0"/>
        <v>0</v>
      </c>
      <c r="E9" s="42">
        <f t="shared" si="1"/>
        <v>0</v>
      </c>
      <c r="F9" s="42">
        <f t="shared" si="2"/>
        <v>4</v>
      </c>
      <c r="G9" s="42">
        <f t="shared" si="3"/>
        <v>92</v>
      </c>
      <c r="H9" s="49">
        <f>SUM(C9:G9)</f>
        <v>105</v>
      </c>
      <c r="M9" s="61" t="s">
        <v>155</v>
      </c>
      <c r="N9" s="62"/>
      <c r="O9" s="62"/>
      <c r="P9" s="62"/>
      <c r="Q9" s="62"/>
      <c r="R9" s="62">
        <v>19</v>
      </c>
      <c r="S9" s="62">
        <v>19</v>
      </c>
      <c r="T9" s="57" t="s">
        <v>210</v>
      </c>
    </row>
    <row r="10" spans="1:28">
      <c r="B10" s="48" t="s">
        <v>146</v>
      </c>
      <c r="C10" s="42">
        <f t="shared" si="5"/>
        <v>4</v>
      </c>
      <c r="D10" s="42">
        <f t="shared" si="0"/>
        <v>2</v>
      </c>
      <c r="E10" s="42">
        <f t="shared" si="1"/>
        <v>1</v>
      </c>
      <c r="F10" s="42">
        <f t="shared" si="2"/>
        <v>0</v>
      </c>
      <c r="G10" s="42">
        <f t="shared" si="3"/>
        <v>125</v>
      </c>
      <c r="H10" s="49">
        <f t="shared" si="4"/>
        <v>132</v>
      </c>
      <c r="M10" s="61" t="s">
        <v>156</v>
      </c>
      <c r="N10" s="62">
        <v>2</v>
      </c>
      <c r="O10" s="62"/>
      <c r="P10" s="62"/>
      <c r="Q10" s="62"/>
      <c r="R10" s="62">
        <v>1</v>
      </c>
      <c r="S10" s="62">
        <v>3</v>
      </c>
      <c r="T10" s="57" t="s">
        <v>314</v>
      </c>
    </row>
    <row r="11" spans="1:28" ht="13.5" thickBot="1">
      <c r="B11" s="50" t="s">
        <v>147</v>
      </c>
      <c r="C11" s="51">
        <f t="shared" si="5"/>
        <v>2</v>
      </c>
      <c r="D11" s="51">
        <f t="shared" si="0"/>
        <v>0</v>
      </c>
      <c r="E11" s="51">
        <f t="shared" si="1"/>
        <v>17</v>
      </c>
      <c r="F11" s="51">
        <f t="shared" si="2"/>
        <v>0</v>
      </c>
      <c r="G11" s="51">
        <f t="shared" si="3"/>
        <v>198</v>
      </c>
      <c r="H11" s="52">
        <f t="shared" si="4"/>
        <v>217</v>
      </c>
      <c r="M11" s="61" t="s">
        <v>157</v>
      </c>
      <c r="N11" s="62"/>
      <c r="O11" s="62"/>
      <c r="P11" s="62"/>
      <c r="Q11" s="62"/>
      <c r="R11" s="62">
        <v>9</v>
      </c>
      <c r="S11" s="62">
        <v>9</v>
      </c>
      <c r="T11" s="57" t="s">
        <v>213</v>
      </c>
    </row>
    <row r="12" spans="1:28" ht="13.5" thickBot="1">
      <c r="B12" s="54" t="s">
        <v>218</v>
      </c>
      <c r="C12" s="53">
        <f t="shared" ref="C12:H12" si="7">SUM(C2:C11)</f>
        <v>50</v>
      </c>
      <c r="D12" s="53">
        <f t="shared" si="7"/>
        <v>16</v>
      </c>
      <c r="E12" s="53">
        <f t="shared" si="7"/>
        <v>91</v>
      </c>
      <c r="F12" s="53">
        <f t="shared" si="7"/>
        <v>6</v>
      </c>
      <c r="G12" s="53">
        <f t="shared" si="7"/>
        <v>832</v>
      </c>
      <c r="H12" s="55">
        <f t="shared" si="7"/>
        <v>995</v>
      </c>
      <c r="M12" s="61" t="s">
        <v>158</v>
      </c>
      <c r="N12" s="62"/>
      <c r="O12" s="62"/>
      <c r="P12" s="62"/>
      <c r="Q12" s="62"/>
      <c r="R12" s="62">
        <v>4</v>
      </c>
      <c r="S12" s="62">
        <v>4</v>
      </c>
      <c r="T12" s="57" t="s">
        <v>213</v>
      </c>
    </row>
    <row r="13" spans="1:28">
      <c r="A13" s="83" t="s">
        <v>85</v>
      </c>
      <c r="M13" s="61" t="s">
        <v>159</v>
      </c>
      <c r="N13" s="62"/>
      <c r="O13" s="62"/>
      <c r="P13" s="62"/>
      <c r="Q13" s="62"/>
      <c r="R13" s="62">
        <v>8</v>
      </c>
      <c r="S13" s="62">
        <v>8</v>
      </c>
      <c r="T13" s="57" t="s">
        <v>213</v>
      </c>
    </row>
    <row r="14" spans="1:28">
      <c r="A14" s="83"/>
      <c r="B14" s="83"/>
      <c r="C14" s="99" t="s">
        <v>126</v>
      </c>
      <c r="D14" s="100"/>
      <c r="E14" s="100"/>
      <c r="F14" s="100"/>
      <c r="G14" s="100"/>
      <c r="H14" s="100"/>
      <c r="I14" s="101" t="s">
        <v>125</v>
      </c>
      <c r="J14" s="101"/>
      <c r="M14" s="61" t="s">
        <v>160</v>
      </c>
      <c r="N14" s="62"/>
      <c r="O14" s="62"/>
      <c r="P14" s="62"/>
      <c r="Q14" s="62"/>
      <c r="R14" s="62">
        <v>6</v>
      </c>
      <c r="S14" s="62">
        <v>6</v>
      </c>
      <c r="T14" s="57" t="s">
        <v>213</v>
      </c>
    </row>
    <row r="15" spans="1:28">
      <c r="A15" s="83"/>
      <c r="B15" s="83"/>
      <c r="C15" s="34" t="s">
        <v>86</v>
      </c>
      <c r="D15" s="35" t="s">
        <v>87</v>
      </c>
      <c r="E15" s="35" t="s">
        <v>88</v>
      </c>
      <c r="F15" s="35" t="s">
        <v>89</v>
      </c>
      <c r="G15" s="35" t="s">
        <v>90</v>
      </c>
      <c r="H15" s="35" t="s">
        <v>91</v>
      </c>
      <c r="I15" s="36" t="s">
        <v>123</v>
      </c>
      <c r="J15" s="36" t="s">
        <v>124</v>
      </c>
      <c r="M15" s="61" t="s">
        <v>161</v>
      </c>
      <c r="N15" s="62"/>
      <c r="O15" s="62">
        <v>1</v>
      </c>
      <c r="P15" s="62">
        <v>1</v>
      </c>
      <c r="Q15" s="62"/>
      <c r="R15" s="62">
        <v>4</v>
      </c>
      <c r="S15" s="62">
        <v>6</v>
      </c>
      <c r="T15" s="57" t="s">
        <v>213</v>
      </c>
    </row>
    <row r="16" spans="1:28">
      <c r="A16" s="83" t="s">
        <v>109</v>
      </c>
      <c r="B16" s="37" t="s">
        <v>92</v>
      </c>
      <c r="C16" s="38"/>
      <c r="D16" s="38"/>
      <c r="E16" s="38">
        <v>206</v>
      </c>
      <c r="F16" s="38"/>
      <c r="G16" s="38"/>
      <c r="H16" s="38">
        <v>206</v>
      </c>
      <c r="I16" s="39">
        <f>C16+G16</f>
        <v>0</v>
      </c>
      <c r="J16" s="39">
        <f t="shared" ref="J16:J32" si="8">C16+G16</f>
        <v>0</v>
      </c>
      <c r="M16" s="61" t="s">
        <v>162</v>
      </c>
      <c r="N16" s="62"/>
      <c r="O16" s="62"/>
      <c r="P16" s="62"/>
      <c r="Q16" s="62"/>
      <c r="R16" s="62">
        <v>3</v>
      </c>
      <c r="S16" s="62">
        <v>3</v>
      </c>
      <c r="T16" s="57" t="s">
        <v>213</v>
      </c>
    </row>
    <row r="17" spans="1:20">
      <c r="A17" s="83" t="s">
        <v>110</v>
      </c>
      <c r="B17" s="40" t="s">
        <v>93</v>
      </c>
      <c r="C17" s="38"/>
      <c r="D17" s="38"/>
      <c r="E17" s="38">
        <v>246</v>
      </c>
      <c r="F17" s="38"/>
      <c r="G17" s="38"/>
      <c r="H17" s="38">
        <v>246</v>
      </c>
      <c r="I17" s="39">
        <f>J17-J16</f>
        <v>0</v>
      </c>
      <c r="J17" s="39">
        <f t="shared" si="8"/>
        <v>0</v>
      </c>
      <c r="M17" s="61" t="s">
        <v>163</v>
      </c>
      <c r="N17" s="62"/>
      <c r="O17" s="62"/>
      <c r="P17" s="62"/>
      <c r="Q17" s="62"/>
      <c r="R17" s="62">
        <v>9</v>
      </c>
      <c r="S17" s="62">
        <v>9</v>
      </c>
      <c r="T17" s="57" t="s">
        <v>213</v>
      </c>
    </row>
    <row r="18" spans="1:20">
      <c r="A18" s="83" t="s">
        <v>111</v>
      </c>
      <c r="B18" s="40" t="s">
        <v>94</v>
      </c>
      <c r="C18" s="38"/>
      <c r="D18" s="38"/>
      <c r="E18" s="38">
        <v>452</v>
      </c>
      <c r="F18" s="38"/>
      <c r="G18" s="38"/>
      <c r="H18" s="38">
        <v>452</v>
      </c>
      <c r="I18" s="39">
        <f t="shared" ref="I18:I23" si="9">J18-J17</f>
        <v>0</v>
      </c>
      <c r="J18" s="39">
        <f t="shared" si="8"/>
        <v>0</v>
      </c>
      <c r="M18" s="61" t="s">
        <v>164</v>
      </c>
      <c r="N18" s="62"/>
      <c r="O18" s="62"/>
      <c r="P18" s="62"/>
      <c r="Q18" s="62"/>
      <c r="R18" s="62">
        <v>8</v>
      </c>
      <c r="S18" s="62">
        <v>8</v>
      </c>
      <c r="T18" s="57" t="s">
        <v>314</v>
      </c>
    </row>
    <row r="19" spans="1:20">
      <c r="A19" s="83" t="s">
        <v>112</v>
      </c>
      <c r="B19" s="40" t="s">
        <v>95</v>
      </c>
      <c r="C19" s="38"/>
      <c r="D19" s="38"/>
      <c r="E19" s="38">
        <v>529</v>
      </c>
      <c r="F19" s="38"/>
      <c r="G19" s="38"/>
      <c r="H19" s="38">
        <v>529</v>
      </c>
      <c r="I19" s="39">
        <f t="shared" si="9"/>
        <v>0</v>
      </c>
      <c r="J19" s="39">
        <f t="shared" si="8"/>
        <v>0</v>
      </c>
      <c r="M19" s="61" t="s">
        <v>165</v>
      </c>
      <c r="N19" s="62">
        <v>3</v>
      </c>
      <c r="O19" s="62"/>
      <c r="P19" s="62"/>
      <c r="Q19" s="62"/>
      <c r="R19" s="62">
        <v>15</v>
      </c>
      <c r="S19" s="62">
        <v>18</v>
      </c>
      <c r="T19" s="57" t="s">
        <v>215</v>
      </c>
    </row>
    <row r="20" spans="1:20">
      <c r="A20" s="83" t="s">
        <v>113</v>
      </c>
      <c r="B20" s="40" t="s">
        <v>96</v>
      </c>
      <c r="C20" s="38"/>
      <c r="D20" s="38"/>
      <c r="E20" s="38">
        <v>572</v>
      </c>
      <c r="F20" s="38"/>
      <c r="G20" s="38"/>
      <c r="H20" s="38">
        <v>572</v>
      </c>
      <c r="I20" s="39">
        <f t="shared" si="9"/>
        <v>0</v>
      </c>
      <c r="J20" s="39">
        <f t="shared" si="8"/>
        <v>0</v>
      </c>
      <c r="M20" s="61" t="s">
        <v>166</v>
      </c>
      <c r="N20" s="62">
        <v>1</v>
      </c>
      <c r="O20" s="62"/>
      <c r="P20" s="62"/>
      <c r="Q20" s="62"/>
      <c r="R20" s="62">
        <v>2</v>
      </c>
      <c r="S20" s="62">
        <v>3</v>
      </c>
      <c r="T20" s="57" t="s">
        <v>314</v>
      </c>
    </row>
    <row r="21" spans="1:20">
      <c r="A21" s="83" t="s">
        <v>114</v>
      </c>
      <c r="B21" s="40" t="s">
        <v>97</v>
      </c>
      <c r="C21" s="38"/>
      <c r="D21" s="38"/>
      <c r="E21" s="38">
        <v>572</v>
      </c>
      <c r="F21" s="38"/>
      <c r="G21" s="38"/>
      <c r="H21" s="38">
        <v>572</v>
      </c>
      <c r="I21" s="39">
        <f t="shared" si="9"/>
        <v>0</v>
      </c>
      <c r="J21" s="39">
        <f t="shared" si="8"/>
        <v>0</v>
      </c>
      <c r="M21" s="61" t="s">
        <v>167</v>
      </c>
      <c r="N21" s="62"/>
      <c r="O21" s="62"/>
      <c r="P21" s="62"/>
      <c r="Q21" s="62"/>
      <c r="R21" s="62">
        <v>1</v>
      </c>
      <c r="S21" s="62">
        <v>1</v>
      </c>
      <c r="T21" s="57" t="s">
        <v>314</v>
      </c>
    </row>
    <row r="22" spans="1:20">
      <c r="A22" s="83" t="s">
        <v>115</v>
      </c>
      <c r="B22" s="40" t="s">
        <v>98</v>
      </c>
      <c r="C22" s="38"/>
      <c r="D22" s="38"/>
      <c r="E22" s="38">
        <v>572</v>
      </c>
      <c r="F22" s="38"/>
      <c r="G22" s="38"/>
      <c r="H22" s="38">
        <v>572</v>
      </c>
      <c r="I22" s="39">
        <f t="shared" si="9"/>
        <v>0</v>
      </c>
      <c r="J22" s="39">
        <f t="shared" si="8"/>
        <v>0</v>
      </c>
      <c r="M22" s="61" t="s">
        <v>168</v>
      </c>
      <c r="N22" s="62"/>
      <c r="O22" s="62"/>
      <c r="P22" s="62"/>
      <c r="Q22" s="62"/>
      <c r="R22" s="62">
        <v>27</v>
      </c>
      <c r="S22" s="62">
        <v>27</v>
      </c>
      <c r="T22" s="57" t="s">
        <v>212</v>
      </c>
    </row>
    <row r="23" spans="1:20">
      <c r="A23" s="83" t="s">
        <v>116</v>
      </c>
      <c r="B23" s="40" t="s">
        <v>99</v>
      </c>
      <c r="C23" s="38"/>
      <c r="D23" s="38"/>
      <c r="E23" s="38">
        <v>698</v>
      </c>
      <c r="F23" s="38"/>
      <c r="G23" s="38"/>
      <c r="H23" s="38">
        <v>698</v>
      </c>
      <c r="I23" s="39">
        <f t="shared" si="9"/>
        <v>0</v>
      </c>
      <c r="J23" s="39">
        <f t="shared" si="8"/>
        <v>0</v>
      </c>
      <c r="M23" s="61" t="s">
        <v>169</v>
      </c>
      <c r="N23" s="62">
        <v>2</v>
      </c>
      <c r="O23" s="62"/>
      <c r="P23" s="62"/>
      <c r="Q23" s="62"/>
      <c r="R23" s="62">
        <v>1</v>
      </c>
      <c r="S23" s="62">
        <v>3</v>
      </c>
      <c r="T23" s="57" t="s">
        <v>213</v>
      </c>
    </row>
    <row r="24" spans="1:20">
      <c r="A24" s="83" t="s">
        <v>117</v>
      </c>
      <c r="B24" s="40" t="s">
        <v>100</v>
      </c>
      <c r="C24" s="38"/>
      <c r="D24" s="38">
        <v>14</v>
      </c>
      <c r="E24" s="38">
        <v>753</v>
      </c>
      <c r="F24" s="38"/>
      <c r="G24" s="38"/>
      <c r="H24" s="38">
        <v>767</v>
      </c>
      <c r="I24" s="39">
        <f>J24-J23</f>
        <v>0</v>
      </c>
      <c r="J24" s="39">
        <f t="shared" si="8"/>
        <v>0</v>
      </c>
      <c r="M24" s="61" t="s">
        <v>170</v>
      </c>
      <c r="N24" s="62"/>
      <c r="O24" s="62"/>
      <c r="P24" s="62"/>
      <c r="Q24" s="62"/>
      <c r="R24" s="62">
        <v>20</v>
      </c>
      <c r="S24" s="62">
        <v>20</v>
      </c>
      <c r="T24" s="57" t="s">
        <v>214</v>
      </c>
    </row>
    <row r="25" spans="1:20">
      <c r="A25" s="83" t="s">
        <v>118</v>
      </c>
      <c r="B25" s="40" t="s">
        <v>101</v>
      </c>
      <c r="C25" s="38"/>
      <c r="D25" s="38">
        <v>14</v>
      </c>
      <c r="E25" s="38">
        <v>753</v>
      </c>
      <c r="F25" s="38"/>
      <c r="G25" s="38"/>
      <c r="H25" s="38">
        <v>767</v>
      </c>
      <c r="I25" s="39">
        <f t="shared" ref="I25:I36" si="10">J25-J24</f>
        <v>0</v>
      </c>
      <c r="J25" s="39">
        <f t="shared" si="8"/>
        <v>0</v>
      </c>
      <c r="M25" s="61" t="s">
        <v>171</v>
      </c>
      <c r="N25" s="62"/>
      <c r="O25" s="62"/>
      <c r="P25" s="62"/>
      <c r="Q25" s="62"/>
      <c r="R25" s="62">
        <v>4</v>
      </c>
      <c r="S25" s="62">
        <v>4</v>
      </c>
      <c r="T25" s="57" t="s">
        <v>213</v>
      </c>
    </row>
    <row r="26" spans="1:20">
      <c r="A26" s="40" t="s">
        <v>119</v>
      </c>
      <c r="B26" s="40" t="s">
        <v>102</v>
      </c>
      <c r="C26" s="38"/>
      <c r="D26" s="38">
        <v>14</v>
      </c>
      <c r="E26" s="38">
        <v>684</v>
      </c>
      <c r="F26" s="38">
        <v>1</v>
      </c>
      <c r="G26" s="38">
        <v>68</v>
      </c>
      <c r="H26" s="38">
        <v>767</v>
      </c>
      <c r="I26" s="39">
        <f t="shared" si="10"/>
        <v>68</v>
      </c>
      <c r="J26" s="39">
        <f t="shared" si="8"/>
        <v>68</v>
      </c>
      <c r="M26" s="61" t="s">
        <v>172</v>
      </c>
      <c r="N26" s="62"/>
      <c r="O26" s="62"/>
      <c r="P26" s="62"/>
      <c r="Q26" s="62"/>
      <c r="R26" s="62">
        <v>6</v>
      </c>
      <c r="S26" s="62">
        <v>6</v>
      </c>
      <c r="T26" s="57" t="s">
        <v>213</v>
      </c>
    </row>
    <row r="27" spans="1:20">
      <c r="A27" s="40" t="s">
        <v>120</v>
      </c>
      <c r="B27" s="40" t="s">
        <v>103</v>
      </c>
      <c r="C27" s="38"/>
      <c r="D27" s="38">
        <v>14</v>
      </c>
      <c r="E27" s="38">
        <v>680</v>
      </c>
      <c r="F27" s="38">
        <v>1</v>
      </c>
      <c r="G27" s="38">
        <v>72</v>
      </c>
      <c r="H27" s="38">
        <v>767</v>
      </c>
      <c r="I27" s="39">
        <f t="shared" si="10"/>
        <v>4</v>
      </c>
      <c r="J27" s="39">
        <f t="shared" si="8"/>
        <v>72</v>
      </c>
      <c r="M27" s="61" t="s">
        <v>173</v>
      </c>
      <c r="N27" s="62"/>
      <c r="O27" s="62"/>
      <c r="P27" s="62"/>
      <c r="Q27" s="62"/>
      <c r="R27" s="62">
        <v>3</v>
      </c>
      <c r="S27" s="62">
        <v>3</v>
      </c>
      <c r="T27" s="57" t="s">
        <v>215</v>
      </c>
    </row>
    <row r="28" spans="1:20">
      <c r="A28" s="40" t="s">
        <v>121</v>
      </c>
      <c r="B28" s="40" t="s">
        <v>104</v>
      </c>
      <c r="C28" s="38">
        <v>3</v>
      </c>
      <c r="D28" s="38">
        <v>15</v>
      </c>
      <c r="E28" s="38">
        <v>631</v>
      </c>
      <c r="F28" s="38">
        <v>1</v>
      </c>
      <c r="G28" s="38">
        <v>117</v>
      </c>
      <c r="H28" s="38">
        <v>767</v>
      </c>
      <c r="I28" s="39">
        <f t="shared" si="10"/>
        <v>48</v>
      </c>
      <c r="J28" s="39">
        <f t="shared" si="8"/>
        <v>120</v>
      </c>
      <c r="M28" s="61" t="s">
        <v>174</v>
      </c>
      <c r="N28" s="62">
        <v>3</v>
      </c>
      <c r="O28" s="62"/>
      <c r="P28" s="62"/>
      <c r="Q28" s="62"/>
      <c r="R28" s="62">
        <v>13</v>
      </c>
      <c r="S28" s="62">
        <v>16</v>
      </c>
      <c r="T28" s="57" t="s">
        <v>215</v>
      </c>
    </row>
    <row r="29" spans="1:20">
      <c r="A29" s="40" t="s">
        <v>122</v>
      </c>
      <c r="B29" s="40" t="s">
        <v>105</v>
      </c>
      <c r="C29" s="38">
        <v>3</v>
      </c>
      <c r="D29" s="38">
        <v>15</v>
      </c>
      <c r="E29" s="38">
        <v>627</v>
      </c>
      <c r="F29" s="38">
        <v>1</v>
      </c>
      <c r="G29" s="38">
        <v>121</v>
      </c>
      <c r="H29" s="38">
        <v>767</v>
      </c>
      <c r="I29" s="39">
        <f t="shared" si="10"/>
        <v>4</v>
      </c>
      <c r="J29" s="39">
        <f t="shared" si="8"/>
        <v>124</v>
      </c>
      <c r="M29" s="61" t="s">
        <v>175</v>
      </c>
      <c r="N29" s="62"/>
      <c r="O29" s="62"/>
      <c r="P29" s="62"/>
      <c r="Q29" s="62"/>
      <c r="R29" s="62">
        <v>8</v>
      </c>
      <c r="S29" s="62">
        <v>8</v>
      </c>
      <c r="T29" s="57" t="s">
        <v>215</v>
      </c>
    </row>
    <row r="30" spans="1:20">
      <c r="A30" s="40" t="s">
        <v>108</v>
      </c>
      <c r="B30" s="40" t="s">
        <v>106</v>
      </c>
      <c r="C30" s="38">
        <v>7</v>
      </c>
      <c r="D30" s="38">
        <v>15</v>
      </c>
      <c r="E30" s="38">
        <v>597</v>
      </c>
      <c r="F30" s="38">
        <v>2</v>
      </c>
      <c r="G30" s="38">
        <v>146</v>
      </c>
      <c r="H30" s="38">
        <v>767</v>
      </c>
      <c r="I30" s="39">
        <f t="shared" si="10"/>
        <v>29</v>
      </c>
      <c r="J30" s="39">
        <f t="shared" si="8"/>
        <v>153</v>
      </c>
      <c r="M30" s="61" t="s">
        <v>176</v>
      </c>
      <c r="N30" s="62">
        <v>1</v>
      </c>
      <c r="O30" s="62"/>
      <c r="P30" s="62">
        <v>1</v>
      </c>
      <c r="Q30" s="62"/>
      <c r="R30" s="62">
        <v>1</v>
      </c>
      <c r="S30" s="62">
        <v>3</v>
      </c>
      <c r="T30" s="57" t="s">
        <v>314</v>
      </c>
    </row>
    <row r="31" spans="1:20">
      <c r="A31" s="40" t="s">
        <v>107</v>
      </c>
      <c r="B31" s="60" t="s">
        <v>236</v>
      </c>
      <c r="C31" s="38">
        <v>13</v>
      </c>
      <c r="D31" s="38">
        <v>16</v>
      </c>
      <c r="E31" s="38">
        <v>677</v>
      </c>
      <c r="F31" s="38"/>
      <c r="G31" s="38">
        <v>198</v>
      </c>
      <c r="H31" s="38">
        <v>904</v>
      </c>
      <c r="I31" s="39">
        <f t="shared" si="10"/>
        <v>58</v>
      </c>
      <c r="J31" s="39">
        <f t="shared" si="8"/>
        <v>211</v>
      </c>
      <c r="M31" s="61" t="s">
        <v>177</v>
      </c>
      <c r="N31" s="62"/>
      <c r="O31" s="62"/>
      <c r="P31" s="62"/>
      <c r="Q31" s="62"/>
      <c r="R31" s="62">
        <v>3</v>
      </c>
      <c r="S31" s="62">
        <v>3</v>
      </c>
      <c r="T31" s="57" t="s">
        <v>213</v>
      </c>
    </row>
    <row r="32" spans="1:20">
      <c r="A32" s="60" t="s">
        <v>235</v>
      </c>
      <c r="B32" s="60" t="s">
        <v>250</v>
      </c>
      <c r="C32" s="38">
        <v>17</v>
      </c>
      <c r="D32" s="38">
        <v>19</v>
      </c>
      <c r="E32" s="38">
        <v>610</v>
      </c>
      <c r="F32" s="38"/>
      <c r="G32" s="38">
        <v>258</v>
      </c>
      <c r="H32" s="38">
        <v>904</v>
      </c>
      <c r="I32" s="39">
        <f t="shared" si="10"/>
        <v>64</v>
      </c>
      <c r="J32" s="39">
        <f t="shared" si="8"/>
        <v>275</v>
      </c>
      <c r="M32" s="61" t="s">
        <v>178</v>
      </c>
      <c r="N32" s="62"/>
      <c r="O32" s="62">
        <v>14</v>
      </c>
      <c r="P32" s="62">
        <v>52</v>
      </c>
      <c r="Q32" s="62"/>
      <c r="R32" s="62"/>
      <c r="S32" s="62">
        <v>66</v>
      </c>
      <c r="T32" s="57" t="s">
        <v>216</v>
      </c>
    </row>
    <row r="33" spans="1:20">
      <c r="A33" s="69" t="s">
        <v>251</v>
      </c>
      <c r="B33" s="69" t="s">
        <v>258</v>
      </c>
      <c r="C33" s="38">
        <v>18</v>
      </c>
      <c r="D33" s="38">
        <v>19</v>
      </c>
      <c r="E33" s="38">
        <v>555</v>
      </c>
      <c r="F33" s="38">
        <v>4</v>
      </c>
      <c r="G33" s="38">
        <v>308</v>
      </c>
      <c r="H33" s="38">
        <v>904</v>
      </c>
      <c r="I33" s="39">
        <f t="shared" si="10"/>
        <v>51</v>
      </c>
      <c r="J33" s="39">
        <f t="shared" ref="J33:J36" si="11">C33+G33</f>
        <v>326</v>
      </c>
      <c r="M33" s="61" t="s">
        <v>179</v>
      </c>
      <c r="N33" s="62">
        <v>2</v>
      </c>
      <c r="O33" s="62"/>
      <c r="P33" s="62"/>
      <c r="Q33" s="62"/>
      <c r="R33" s="62">
        <v>7</v>
      </c>
      <c r="S33" s="62">
        <v>9</v>
      </c>
      <c r="T33" s="57" t="s">
        <v>212</v>
      </c>
    </row>
    <row r="34" spans="1:20">
      <c r="A34" s="70" t="s">
        <v>257</v>
      </c>
      <c r="B34" s="70" t="s">
        <v>284</v>
      </c>
      <c r="C34" s="38">
        <v>26</v>
      </c>
      <c r="D34" s="38">
        <v>16</v>
      </c>
      <c r="E34" s="38">
        <v>453</v>
      </c>
      <c r="F34" s="38">
        <v>5</v>
      </c>
      <c r="G34" s="38">
        <v>404</v>
      </c>
      <c r="H34" s="38">
        <v>904</v>
      </c>
      <c r="I34" s="39">
        <f t="shared" si="10"/>
        <v>104</v>
      </c>
      <c r="J34" s="39">
        <f t="shared" si="11"/>
        <v>430</v>
      </c>
      <c r="M34" s="61" t="s">
        <v>180</v>
      </c>
      <c r="N34" s="62">
        <v>1</v>
      </c>
      <c r="O34" s="62"/>
      <c r="P34" s="62"/>
      <c r="Q34" s="62"/>
      <c r="R34" s="62">
        <v>25</v>
      </c>
      <c r="S34" s="62">
        <v>26</v>
      </c>
      <c r="T34" s="57" t="s">
        <v>212</v>
      </c>
    </row>
    <row r="35" spans="1:20" ht="12" customHeight="1">
      <c r="A35" s="80" t="s">
        <v>285</v>
      </c>
      <c r="B35" s="80" t="s">
        <v>307</v>
      </c>
      <c r="C35" s="38">
        <v>32</v>
      </c>
      <c r="D35" s="38">
        <v>16</v>
      </c>
      <c r="E35" s="38">
        <v>398</v>
      </c>
      <c r="F35" s="38">
        <v>8</v>
      </c>
      <c r="G35" s="38">
        <v>450</v>
      </c>
      <c r="H35" s="38">
        <v>904</v>
      </c>
      <c r="I35" s="39">
        <f t="shared" si="10"/>
        <v>52</v>
      </c>
      <c r="J35" s="39">
        <f t="shared" si="11"/>
        <v>482</v>
      </c>
      <c r="M35" s="61" t="s">
        <v>181</v>
      </c>
      <c r="N35" s="62">
        <v>1</v>
      </c>
      <c r="O35" s="62"/>
      <c r="P35" s="62"/>
      <c r="Q35" s="62"/>
      <c r="R35" s="62">
        <v>2</v>
      </c>
      <c r="S35" s="62">
        <v>3</v>
      </c>
      <c r="T35" s="57" t="s">
        <v>212</v>
      </c>
    </row>
    <row r="36" spans="1:20">
      <c r="A36" s="82" t="s">
        <v>303</v>
      </c>
      <c r="B36" s="82" t="s">
        <v>308</v>
      </c>
      <c r="C36" s="38">
        <v>36</v>
      </c>
      <c r="D36" s="38">
        <v>16</v>
      </c>
      <c r="E36" s="38">
        <v>329</v>
      </c>
      <c r="F36" s="38">
        <v>8</v>
      </c>
      <c r="G36" s="38">
        <v>515</v>
      </c>
      <c r="H36" s="38">
        <v>904</v>
      </c>
      <c r="I36" s="39">
        <f t="shared" si="10"/>
        <v>69</v>
      </c>
      <c r="J36" s="39">
        <f t="shared" si="11"/>
        <v>551</v>
      </c>
      <c r="M36" s="61" t="s">
        <v>182</v>
      </c>
      <c r="N36" s="62"/>
      <c r="O36" s="62"/>
      <c r="P36" s="62"/>
      <c r="Q36" s="62"/>
      <c r="R36" s="62">
        <v>4</v>
      </c>
      <c r="S36" s="62">
        <v>4</v>
      </c>
      <c r="T36" s="57" t="s">
        <v>213</v>
      </c>
    </row>
    <row r="37" spans="1:20">
      <c r="A37" s="82" t="s">
        <v>304</v>
      </c>
      <c r="B37" s="82" t="s">
        <v>334</v>
      </c>
      <c r="C37" s="38">
        <v>45</v>
      </c>
      <c r="D37" s="38">
        <v>16</v>
      </c>
      <c r="E37" s="38">
        <v>297</v>
      </c>
      <c r="F37" s="38">
        <v>5</v>
      </c>
      <c r="G37" s="38">
        <v>541</v>
      </c>
      <c r="H37" s="38">
        <v>904</v>
      </c>
      <c r="I37" s="39">
        <f t="shared" ref="I37" si="12">J37-J36</f>
        <v>35</v>
      </c>
      <c r="J37" s="39">
        <f t="shared" ref="J37" si="13">C37+G37</f>
        <v>586</v>
      </c>
      <c r="M37" s="61" t="s">
        <v>183</v>
      </c>
      <c r="N37" s="62">
        <v>2</v>
      </c>
      <c r="O37" s="62"/>
      <c r="P37" s="62"/>
      <c r="Q37" s="62"/>
      <c r="R37" s="62">
        <v>9</v>
      </c>
      <c r="S37" s="62">
        <v>11</v>
      </c>
      <c r="T37" s="57" t="s">
        <v>213</v>
      </c>
    </row>
    <row r="38" spans="1:20">
      <c r="A38" s="82" t="s">
        <v>305</v>
      </c>
      <c r="B38" s="82" t="s">
        <v>363</v>
      </c>
      <c r="C38" s="38">
        <v>45</v>
      </c>
      <c r="D38" s="38">
        <v>16</v>
      </c>
      <c r="E38" s="38">
        <v>287</v>
      </c>
      <c r="F38" s="38">
        <v>5</v>
      </c>
      <c r="G38" s="38">
        <v>551</v>
      </c>
      <c r="H38" s="38">
        <v>904</v>
      </c>
      <c r="I38" s="39">
        <f t="shared" ref="I38:I39" si="14">J38-J37</f>
        <v>10</v>
      </c>
      <c r="J38" s="39">
        <f t="shared" ref="J38:J39" si="15">C38+G38</f>
        <v>596</v>
      </c>
      <c r="M38" s="61" t="s">
        <v>184</v>
      </c>
      <c r="N38" s="62"/>
      <c r="O38" s="62"/>
      <c r="P38" s="62">
        <v>5</v>
      </c>
      <c r="Q38" s="62">
        <v>1</v>
      </c>
      <c r="R38" s="62">
        <v>26</v>
      </c>
      <c r="S38" s="62">
        <v>32</v>
      </c>
      <c r="T38" s="57" t="s">
        <v>212</v>
      </c>
    </row>
    <row r="39" spans="1:20">
      <c r="A39" s="82" t="s">
        <v>306</v>
      </c>
      <c r="B39" s="83" t="s">
        <v>371</v>
      </c>
      <c r="C39" s="38">
        <v>46</v>
      </c>
      <c r="D39" s="38">
        <v>16</v>
      </c>
      <c r="E39" s="38">
        <v>217</v>
      </c>
      <c r="F39" s="38">
        <v>1</v>
      </c>
      <c r="G39" s="38">
        <v>624</v>
      </c>
      <c r="H39" s="38">
        <v>904</v>
      </c>
      <c r="I39" s="39">
        <f t="shared" si="14"/>
        <v>74</v>
      </c>
      <c r="J39" s="39">
        <f t="shared" si="15"/>
        <v>670</v>
      </c>
      <c r="M39" s="61" t="s">
        <v>185</v>
      </c>
      <c r="N39" s="62"/>
      <c r="O39" s="62">
        <v>1</v>
      </c>
      <c r="P39" s="62"/>
      <c r="Q39" s="62"/>
      <c r="R39" s="62">
        <v>26</v>
      </c>
      <c r="S39" s="62">
        <v>27</v>
      </c>
      <c r="T39" s="57" t="s">
        <v>213</v>
      </c>
    </row>
    <row r="40" spans="1:20">
      <c r="A40" s="83" t="s">
        <v>317</v>
      </c>
      <c r="B40" s="83" t="s">
        <v>372</v>
      </c>
      <c r="C40" s="38">
        <v>46</v>
      </c>
      <c r="D40" s="38">
        <v>16</v>
      </c>
      <c r="E40" s="38">
        <v>249</v>
      </c>
      <c r="F40" s="38">
        <v>1</v>
      </c>
      <c r="G40" s="38">
        <v>683</v>
      </c>
      <c r="H40" s="38">
        <v>995</v>
      </c>
      <c r="I40" s="39">
        <f t="shared" ref="I40:I41" si="16">J40-J39</f>
        <v>59</v>
      </c>
      <c r="J40" s="39">
        <f t="shared" ref="J40:J41" si="17">C40+G40</f>
        <v>729</v>
      </c>
      <c r="M40" s="61" t="s">
        <v>186</v>
      </c>
      <c r="N40" s="62">
        <v>9</v>
      </c>
      <c r="O40" s="62"/>
      <c r="P40" s="62"/>
      <c r="Q40" s="62"/>
      <c r="R40" s="62">
        <v>33</v>
      </c>
      <c r="S40" s="62">
        <v>42</v>
      </c>
      <c r="T40" s="57" t="s">
        <v>209</v>
      </c>
    </row>
    <row r="41" spans="1:20">
      <c r="A41" s="83" t="s">
        <v>318</v>
      </c>
      <c r="B41" s="83" t="s">
        <v>464</v>
      </c>
      <c r="C41" s="38">
        <v>46</v>
      </c>
      <c r="D41" s="38">
        <v>16</v>
      </c>
      <c r="E41" s="38">
        <v>247</v>
      </c>
      <c r="F41" s="38">
        <v>5</v>
      </c>
      <c r="G41" s="38">
        <v>681</v>
      </c>
      <c r="H41" s="38">
        <v>995</v>
      </c>
      <c r="I41" s="39">
        <f t="shared" si="16"/>
        <v>-2</v>
      </c>
      <c r="J41" s="39">
        <f t="shared" si="17"/>
        <v>727</v>
      </c>
      <c r="M41" s="61" t="s">
        <v>187</v>
      </c>
      <c r="N41" s="62">
        <v>1</v>
      </c>
      <c r="O41" s="62"/>
      <c r="P41" s="62"/>
      <c r="Q41" s="62"/>
      <c r="R41" s="62">
        <v>1</v>
      </c>
      <c r="S41" s="62">
        <v>2</v>
      </c>
      <c r="T41" s="57" t="s">
        <v>215</v>
      </c>
    </row>
    <row r="42" spans="1:20">
      <c r="A42" s="83" t="s">
        <v>461</v>
      </c>
      <c r="B42" s="83" t="s">
        <v>466</v>
      </c>
      <c r="C42" s="38">
        <v>50</v>
      </c>
      <c r="D42" s="38">
        <v>16</v>
      </c>
      <c r="E42" s="38">
        <v>94</v>
      </c>
      <c r="F42" s="38">
        <v>5</v>
      </c>
      <c r="G42" s="38">
        <v>830</v>
      </c>
      <c r="H42" s="38">
        <v>995</v>
      </c>
      <c r="I42" s="39">
        <f t="shared" ref="I42:I43" si="18">J42-J41</f>
        <v>153</v>
      </c>
      <c r="J42" s="39">
        <f t="shared" ref="J42:J43" si="19">C42+G42</f>
        <v>880</v>
      </c>
      <c r="M42" s="61" t="s">
        <v>188</v>
      </c>
      <c r="N42" s="62"/>
      <c r="O42" s="62"/>
      <c r="P42" s="62"/>
      <c r="Q42" s="62"/>
      <c r="R42" s="62">
        <v>6</v>
      </c>
      <c r="S42" s="62">
        <v>6</v>
      </c>
      <c r="T42" s="57" t="s">
        <v>212</v>
      </c>
    </row>
    <row r="43" spans="1:20">
      <c r="A43" s="83" t="s">
        <v>462</v>
      </c>
      <c r="B43" s="83" t="s">
        <v>467</v>
      </c>
      <c r="C43" s="38">
        <v>50</v>
      </c>
      <c r="D43" s="38">
        <v>16</v>
      </c>
      <c r="E43" s="38">
        <v>91</v>
      </c>
      <c r="F43" s="38">
        <v>6</v>
      </c>
      <c r="G43" s="38">
        <v>832</v>
      </c>
      <c r="H43" s="38">
        <v>995</v>
      </c>
      <c r="I43" s="39">
        <f t="shared" si="18"/>
        <v>2</v>
      </c>
      <c r="J43" s="39">
        <f t="shared" si="19"/>
        <v>882</v>
      </c>
      <c r="M43" s="61" t="s">
        <v>189</v>
      </c>
      <c r="N43" s="62"/>
      <c r="O43" s="62"/>
      <c r="P43" s="62"/>
      <c r="Q43" s="62"/>
      <c r="R43" s="62">
        <v>6</v>
      </c>
      <c r="S43" s="62">
        <v>6</v>
      </c>
      <c r="T43" s="57" t="s">
        <v>213</v>
      </c>
    </row>
    <row r="44" spans="1:20">
      <c r="A44" s="83" t="s">
        <v>463</v>
      </c>
      <c r="B44" s="83"/>
      <c r="C44" s="38"/>
      <c r="D44" s="38"/>
      <c r="E44" s="38"/>
      <c r="F44" s="38"/>
      <c r="G44" s="38"/>
      <c r="H44" s="38"/>
      <c r="I44" s="39"/>
      <c r="J44" s="39"/>
      <c r="M44" s="61" t="s">
        <v>190</v>
      </c>
      <c r="N44" s="62"/>
      <c r="O44" s="62"/>
      <c r="P44" s="62"/>
      <c r="Q44" s="62"/>
      <c r="R44" s="62">
        <v>10</v>
      </c>
      <c r="S44" s="62">
        <v>10</v>
      </c>
      <c r="T44" s="57" t="s">
        <v>214</v>
      </c>
    </row>
    <row r="45" spans="1:20">
      <c r="A45" s="83" t="s">
        <v>465</v>
      </c>
      <c r="B45" s="83"/>
      <c r="C45" s="38"/>
      <c r="D45" s="38"/>
      <c r="E45" s="38"/>
      <c r="F45" s="38"/>
      <c r="G45" s="38"/>
      <c r="H45" s="38"/>
      <c r="I45" s="39"/>
      <c r="J45" s="39"/>
      <c r="M45" s="61" t="s">
        <v>370</v>
      </c>
      <c r="N45" s="62"/>
      <c r="O45" s="62"/>
      <c r="P45" s="62">
        <v>2</v>
      </c>
      <c r="Q45" s="62"/>
      <c r="R45" s="62">
        <v>89</v>
      </c>
      <c r="S45" s="62">
        <v>91</v>
      </c>
      <c r="T45" s="57" t="s">
        <v>211</v>
      </c>
    </row>
    <row r="46" spans="1:20">
      <c r="C46" s="32"/>
      <c r="D46" s="32"/>
      <c r="E46" s="32"/>
      <c r="F46" s="32"/>
      <c r="G46" s="32"/>
      <c r="H46" s="32"/>
      <c r="I46" s="32"/>
      <c r="M46" s="61" t="s">
        <v>191</v>
      </c>
      <c r="N46" s="62"/>
      <c r="O46" s="62"/>
      <c r="P46" s="62">
        <v>13</v>
      </c>
      <c r="Q46" s="62"/>
      <c r="R46" s="62">
        <v>63</v>
      </c>
      <c r="S46" s="62">
        <v>76</v>
      </c>
      <c r="T46" s="57" t="s">
        <v>211</v>
      </c>
    </row>
    <row r="47" spans="1:20">
      <c r="C47" s="32"/>
      <c r="D47" s="32"/>
      <c r="E47" s="32"/>
      <c r="F47" s="32"/>
      <c r="G47" s="32"/>
      <c r="H47" s="32"/>
      <c r="I47" s="32"/>
      <c r="M47" s="61" t="s">
        <v>192</v>
      </c>
      <c r="N47" s="62">
        <v>2</v>
      </c>
      <c r="O47" s="62"/>
      <c r="P47" s="62">
        <v>2</v>
      </c>
      <c r="Q47" s="62"/>
      <c r="R47" s="62">
        <v>46</v>
      </c>
      <c r="S47" s="62">
        <v>50</v>
      </c>
      <c r="T47" s="57" t="s">
        <v>211</v>
      </c>
    </row>
    <row r="48" spans="1:20">
      <c r="C48" s="32"/>
      <c r="D48" s="32"/>
      <c r="E48" s="32"/>
      <c r="F48" s="32"/>
      <c r="G48" s="32"/>
      <c r="H48" s="32"/>
      <c r="I48" s="32"/>
      <c r="M48" s="61" t="s">
        <v>193</v>
      </c>
      <c r="N48" s="62"/>
      <c r="O48" s="62"/>
      <c r="P48" s="62"/>
      <c r="Q48" s="62"/>
      <c r="R48" s="62">
        <v>8</v>
      </c>
      <c r="S48" s="62">
        <v>8</v>
      </c>
      <c r="T48" s="57" t="s">
        <v>213</v>
      </c>
    </row>
    <row r="49" spans="3:20">
      <c r="C49" s="32"/>
      <c r="D49" s="32"/>
      <c r="E49" s="32"/>
      <c r="F49" s="32"/>
      <c r="G49" s="32"/>
      <c r="H49" s="32"/>
      <c r="I49" s="32"/>
      <c r="M49" s="61" t="s">
        <v>194</v>
      </c>
      <c r="N49" s="62"/>
      <c r="O49" s="62"/>
      <c r="P49" s="62"/>
      <c r="Q49" s="62"/>
      <c r="R49" s="62">
        <v>5</v>
      </c>
      <c r="S49" s="62">
        <v>5</v>
      </c>
      <c r="T49" s="57" t="s">
        <v>213</v>
      </c>
    </row>
    <row r="50" spans="3:20">
      <c r="C50" s="32"/>
      <c r="D50" s="32"/>
      <c r="E50" s="32"/>
      <c r="F50" s="32"/>
      <c r="G50" s="32"/>
      <c r="H50" s="32"/>
      <c r="I50" s="32"/>
      <c r="M50" s="61" t="s">
        <v>195</v>
      </c>
      <c r="N50" s="62"/>
      <c r="O50" s="62"/>
      <c r="P50" s="62"/>
      <c r="Q50" s="62"/>
      <c r="R50" s="62">
        <v>3</v>
      </c>
      <c r="S50" s="62">
        <v>3</v>
      </c>
      <c r="T50" s="57" t="s">
        <v>213</v>
      </c>
    </row>
    <row r="51" spans="3:20">
      <c r="C51" s="32"/>
      <c r="D51" s="32"/>
      <c r="E51" s="32"/>
      <c r="F51" s="32"/>
      <c r="G51" s="32"/>
      <c r="H51" s="32"/>
      <c r="I51" s="32"/>
      <c r="M51" s="61" t="s">
        <v>196</v>
      </c>
      <c r="N51" s="62"/>
      <c r="O51" s="62"/>
      <c r="P51" s="62"/>
      <c r="Q51" s="62"/>
      <c r="R51" s="62">
        <v>7</v>
      </c>
      <c r="S51" s="62">
        <v>7</v>
      </c>
      <c r="T51" s="57" t="s">
        <v>208</v>
      </c>
    </row>
    <row r="52" spans="3:20">
      <c r="C52" s="32"/>
      <c r="D52" s="32"/>
      <c r="E52" s="32"/>
      <c r="F52" s="32"/>
      <c r="G52" s="32"/>
      <c r="H52" s="32"/>
      <c r="I52" s="32"/>
      <c r="M52" s="61" t="s">
        <v>197</v>
      </c>
      <c r="N52" s="62"/>
      <c r="O52" s="62"/>
      <c r="P52" s="62"/>
      <c r="Q52" s="62"/>
      <c r="R52" s="62">
        <v>8</v>
      </c>
      <c r="S52" s="62">
        <v>8</v>
      </c>
      <c r="T52" s="57" t="s">
        <v>215</v>
      </c>
    </row>
    <row r="53" spans="3:20">
      <c r="C53" s="32"/>
      <c r="D53" s="32"/>
      <c r="E53" s="32"/>
      <c r="F53" s="32"/>
      <c r="G53" s="32"/>
      <c r="H53" s="32"/>
      <c r="I53" s="32"/>
      <c r="M53" s="61" t="s">
        <v>198</v>
      </c>
      <c r="N53" s="62">
        <v>1</v>
      </c>
      <c r="O53" s="62"/>
      <c r="P53" s="62"/>
      <c r="Q53" s="62"/>
      <c r="R53" s="62"/>
      <c r="S53" s="62">
        <v>1</v>
      </c>
      <c r="T53" s="57" t="s">
        <v>314</v>
      </c>
    </row>
    <row r="54" spans="3:20">
      <c r="C54" s="32"/>
      <c r="D54" s="32"/>
      <c r="E54" s="32"/>
      <c r="F54" s="32"/>
      <c r="G54" s="32"/>
      <c r="H54" s="32"/>
      <c r="I54" s="32"/>
      <c r="M54" s="61" t="s">
        <v>199</v>
      </c>
      <c r="N54" s="62">
        <v>3</v>
      </c>
      <c r="O54" s="62"/>
      <c r="P54" s="62"/>
      <c r="Q54" s="62"/>
      <c r="R54" s="62">
        <v>7</v>
      </c>
      <c r="S54" s="62">
        <v>10</v>
      </c>
      <c r="T54" s="57" t="s">
        <v>212</v>
      </c>
    </row>
    <row r="55" spans="3:20">
      <c r="C55" s="32"/>
      <c r="D55" s="32"/>
      <c r="E55" s="32"/>
      <c r="F55" s="32"/>
      <c r="G55" s="32"/>
      <c r="H55" s="32"/>
      <c r="I55" s="32"/>
      <c r="M55" s="61" t="s">
        <v>200</v>
      </c>
      <c r="N55" s="62">
        <v>3</v>
      </c>
      <c r="O55" s="62"/>
      <c r="P55" s="62"/>
      <c r="Q55" s="62"/>
      <c r="R55" s="62">
        <v>3</v>
      </c>
      <c r="S55" s="62">
        <v>6</v>
      </c>
      <c r="T55" s="57" t="s">
        <v>212</v>
      </c>
    </row>
    <row r="56" spans="3:20">
      <c r="C56" s="32"/>
      <c r="D56" s="32"/>
      <c r="E56" s="32"/>
      <c r="F56" s="32"/>
      <c r="G56" s="32"/>
      <c r="H56" s="32"/>
      <c r="I56" s="32"/>
      <c r="M56" s="61" t="s">
        <v>201</v>
      </c>
      <c r="N56" s="62">
        <v>2</v>
      </c>
      <c r="O56" s="62"/>
      <c r="P56" s="62"/>
      <c r="Q56" s="62"/>
      <c r="R56" s="62">
        <v>26</v>
      </c>
      <c r="S56" s="62">
        <v>28</v>
      </c>
      <c r="T56" s="57" t="s">
        <v>215</v>
      </c>
    </row>
    <row r="57" spans="3:20">
      <c r="C57" s="32"/>
      <c r="D57" s="32"/>
      <c r="E57" s="32"/>
      <c r="F57" s="32"/>
      <c r="G57" s="32"/>
      <c r="H57" s="32"/>
      <c r="I57" s="32"/>
      <c r="M57" s="61" t="s">
        <v>202</v>
      </c>
      <c r="N57" s="62"/>
      <c r="O57" s="62"/>
      <c r="P57" s="62"/>
      <c r="Q57" s="62">
        <v>4</v>
      </c>
      <c r="R57" s="62">
        <v>16</v>
      </c>
      <c r="S57" s="62">
        <v>20</v>
      </c>
      <c r="T57" s="57" t="s">
        <v>215</v>
      </c>
    </row>
    <row r="58" spans="3:20">
      <c r="C58" s="32"/>
      <c r="D58" s="32"/>
      <c r="E58" s="32"/>
      <c r="F58" s="32"/>
      <c r="G58" s="32"/>
      <c r="H58" s="32"/>
      <c r="I58" s="32"/>
      <c r="M58" s="61" t="s">
        <v>203</v>
      </c>
      <c r="N58" s="62"/>
      <c r="O58" s="62"/>
      <c r="P58" s="62"/>
      <c r="Q58" s="62"/>
      <c r="R58" s="62">
        <v>8</v>
      </c>
      <c r="S58" s="62">
        <v>8</v>
      </c>
      <c r="T58" s="57" t="s">
        <v>214</v>
      </c>
    </row>
    <row r="59" spans="3:20">
      <c r="C59" s="32"/>
      <c r="D59" s="32"/>
      <c r="E59" s="32"/>
      <c r="F59" s="32"/>
      <c r="G59" s="32"/>
      <c r="H59" s="32"/>
      <c r="I59" s="32"/>
      <c r="M59" s="61" t="s">
        <v>204</v>
      </c>
      <c r="N59" s="62"/>
      <c r="O59" s="62"/>
      <c r="P59" s="62"/>
      <c r="Q59" s="62"/>
      <c r="R59" s="62">
        <v>13</v>
      </c>
      <c r="S59" s="62">
        <v>13</v>
      </c>
      <c r="T59" s="57" t="s">
        <v>214</v>
      </c>
    </row>
    <row r="60" spans="3:20">
      <c r="C60" s="32"/>
      <c r="D60" s="32"/>
      <c r="E60" s="32"/>
      <c r="F60" s="32"/>
      <c r="G60" s="32"/>
      <c r="H60" s="32"/>
      <c r="I60" s="32"/>
      <c r="M60" s="61" t="s">
        <v>205</v>
      </c>
      <c r="N60" s="62"/>
      <c r="O60" s="62"/>
      <c r="P60" s="62"/>
      <c r="Q60" s="62"/>
      <c r="R60" s="62">
        <v>7</v>
      </c>
      <c r="S60" s="62">
        <v>7</v>
      </c>
      <c r="T60" s="57" t="s">
        <v>213</v>
      </c>
    </row>
    <row r="61" spans="3:20" ht="13.5" thickBot="1">
      <c r="C61" s="32"/>
      <c r="D61" s="32"/>
      <c r="E61" s="32"/>
      <c r="F61" s="32"/>
      <c r="G61" s="32"/>
      <c r="H61" s="32"/>
      <c r="I61" s="32"/>
      <c r="M61" s="63" t="s">
        <v>206</v>
      </c>
      <c r="N61" s="64"/>
      <c r="O61" s="64"/>
      <c r="P61" s="64">
        <v>1</v>
      </c>
      <c r="Q61" s="64"/>
      <c r="R61" s="64">
        <v>32</v>
      </c>
      <c r="S61" s="64">
        <v>33</v>
      </c>
      <c r="T61" s="65" t="s">
        <v>316</v>
      </c>
    </row>
    <row r="62" spans="3:20" ht="13.5" thickBot="1">
      <c r="C62" s="32"/>
      <c r="D62" s="32"/>
      <c r="E62" s="32"/>
      <c r="F62" s="32"/>
      <c r="G62" s="32"/>
      <c r="H62" s="32"/>
      <c r="I62" s="32"/>
      <c r="M62" s="66" t="s">
        <v>91</v>
      </c>
      <c r="N62" s="67">
        <f>SUM(N2:N61)</f>
        <v>50</v>
      </c>
      <c r="O62" s="67">
        <f t="shared" ref="O62:S62" si="20">SUM(O2:O61)</f>
        <v>16</v>
      </c>
      <c r="P62" s="67">
        <f t="shared" si="20"/>
        <v>91</v>
      </c>
      <c r="Q62" s="67">
        <f t="shared" si="20"/>
        <v>6</v>
      </c>
      <c r="R62" s="67">
        <f t="shared" si="20"/>
        <v>832</v>
      </c>
      <c r="S62" s="67">
        <f t="shared" si="20"/>
        <v>995</v>
      </c>
      <c r="T62" s="68"/>
    </row>
    <row r="63" spans="3:20">
      <c r="C63" s="32"/>
      <c r="D63" s="32"/>
      <c r="E63" s="32"/>
      <c r="F63" s="32"/>
      <c r="G63" s="32"/>
      <c r="H63" s="32"/>
      <c r="I63" s="32"/>
    </row>
    <row r="64" spans="3:20">
      <c r="C64" s="32"/>
      <c r="D64" s="32"/>
      <c r="E64" s="32"/>
      <c r="F64" s="32"/>
      <c r="G64" s="32"/>
      <c r="H64" s="32"/>
      <c r="I64" s="32"/>
    </row>
    <row r="65" spans="3:14" ht="13.5" thickBot="1">
      <c r="C65" s="32"/>
      <c r="D65" s="32"/>
      <c r="E65" s="32"/>
      <c r="F65" s="32"/>
      <c r="G65" s="32"/>
      <c r="H65" s="32"/>
      <c r="I65" s="32"/>
    </row>
    <row r="66" spans="3:14" ht="25.5">
      <c r="C66" s="32"/>
      <c r="D66" s="32"/>
      <c r="E66" s="32"/>
      <c r="F66" s="32"/>
      <c r="G66" s="32"/>
      <c r="H66" s="32"/>
      <c r="I66" s="32"/>
      <c r="M66" s="85" t="s">
        <v>332</v>
      </c>
      <c r="N66" s="87">
        <f>(N62+R62)/(S62-O62)</f>
        <v>0.90091930541368748</v>
      </c>
    </row>
    <row r="67" spans="3:14" ht="26.25" thickBot="1">
      <c r="C67" s="32"/>
      <c r="D67" s="32"/>
      <c r="E67" s="32"/>
      <c r="F67" s="32"/>
      <c r="G67" s="32"/>
      <c r="H67" s="32"/>
      <c r="I67" s="32"/>
      <c r="M67" s="86" t="s">
        <v>333</v>
      </c>
      <c r="N67" s="88">
        <f>R62/(N62+R62)</f>
        <v>0.94331065759637189</v>
      </c>
    </row>
    <row r="68" spans="3:14">
      <c r="C68" s="32"/>
      <c r="D68" s="32"/>
      <c r="E68" s="32"/>
      <c r="F68" s="32"/>
      <c r="G68" s="32"/>
      <c r="H68" s="32"/>
      <c r="I68" s="32"/>
    </row>
    <row r="69" spans="3:14">
      <c r="C69" s="32"/>
      <c r="D69" s="32"/>
      <c r="E69" s="32"/>
      <c r="F69" s="32"/>
      <c r="G69" s="32"/>
      <c r="H69" s="32"/>
      <c r="I69" s="32"/>
    </row>
    <row r="70" spans="3:14">
      <c r="C70" s="32"/>
      <c r="D70" s="32"/>
      <c r="E70" s="32"/>
      <c r="F70" s="32"/>
      <c r="G70" s="32"/>
      <c r="H70" s="32"/>
      <c r="I70" s="32"/>
    </row>
    <row r="71" spans="3:14">
      <c r="C71" s="32"/>
      <c r="D71" s="32"/>
      <c r="E71" s="32"/>
      <c r="F71" s="32"/>
      <c r="G71" s="32"/>
      <c r="H71" s="32"/>
      <c r="I71" s="32"/>
    </row>
    <row r="72" spans="3:14">
      <c r="C72" s="32"/>
      <c r="D72" s="32"/>
      <c r="E72" s="32"/>
      <c r="F72" s="32"/>
      <c r="G72" s="32"/>
      <c r="H72" s="32"/>
      <c r="I72" s="32"/>
    </row>
    <row r="73" spans="3:14">
      <c r="C73" s="32"/>
      <c r="D73" s="32"/>
      <c r="E73" s="32"/>
      <c r="F73" s="32"/>
      <c r="G73" s="32"/>
      <c r="H73" s="32"/>
      <c r="I73" s="32"/>
    </row>
    <row r="74" spans="3:14">
      <c r="C74" s="32"/>
      <c r="D74" s="32"/>
      <c r="E74" s="32"/>
      <c r="F74" s="32"/>
      <c r="G74" s="32"/>
      <c r="H74" s="32"/>
      <c r="I74" s="32"/>
    </row>
    <row r="75" spans="3:14">
      <c r="C75" s="32"/>
      <c r="D75" s="32"/>
      <c r="E75" s="32"/>
      <c r="F75" s="32"/>
      <c r="G75" s="32"/>
      <c r="H75" s="32"/>
      <c r="I75" s="32"/>
    </row>
    <row r="76" spans="3:14">
      <c r="C76" s="32"/>
      <c r="D76" s="32"/>
      <c r="E76" s="32"/>
      <c r="F76" s="32"/>
      <c r="G76" s="32"/>
      <c r="H76" s="32"/>
      <c r="I76" s="32"/>
    </row>
    <row r="77" spans="3:14">
      <c r="C77" s="32"/>
      <c r="D77" s="32"/>
      <c r="E77" s="32"/>
      <c r="F77" s="32"/>
      <c r="G77" s="32"/>
      <c r="H77" s="32"/>
      <c r="I77" s="32"/>
    </row>
    <row r="78" spans="3:14">
      <c r="C78" s="32"/>
      <c r="D78" s="32"/>
      <c r="E78" s="32"/>
      <c r="F78" s="32"/>
      <c r="G78" s="32"/>
      <c r="H78" s="32"/>
      <c r="I78" s="32"/>
    </row>
    <row r="79" spans="3:14">
      <c r="C79" s="32"/>
      <c r="D79" s="32"/>
      <c r="E79" s="32"/>
      <c r="F79" s="32"/>
      <c r="G79" s="32"/>
      <c r="H79" s="32"/>
      <c r="I79" s="32"/>
    </row>
    <row r="80" spans="3:14">
      <c r="C80" s="32"/>
      <c r="D80" s="32"/>
      <c r="E80" s="32"/>
      <c r="F80" s="32"/>
      <c r="G80" s="32"/>
      <c r="H80" s="32"/>
      <c r="I80" s="32"/>
    </row>
    <row r="81" spans="3:9">
      <c r="C81" s="32"/>
      <c r="D81" s="32"/>
      <c r="E81" s="32"/>
      <c r="F81" s="32"/>
      <c r="G81" s="32"/>
      <c r="H81" s="32"/>
      <c r="I81" s="32"/>
    </row>
    <row r="82" spans="3:9">
      <c r="C82" s="32"/>
      <c r="D82" s="32"/>
      <c r="E82" s="32"/>
      <c r="F82" s="32"/>
      <c r="G82" s="32"/>
      <c r="H82" s="32"/>
      <c r="I82" s="32"/>
    </row>
    <row r="83" spans="3:9">
      <c r="C83" s="32"/>
      <c r="D83" s="32"/>
      <c r="E83" s="32"/>
      <c r="F83" s="32"/>
      <c r="G83" s="32"/>
      <c r="H83" s="32"/>
      <c r="I83" s="32"/>
    </row>
    <row r="84" spans="3:9">
      <c r="C84" s="32"/>
      <c r="D84" s="32"/>
      <c r="E84" s="32"/>
      <c r="F84" s="32"/>
      <c r="G84" s="32"/>
      <c r="H84" s="32"/>
      <c r="I84" s="32"/>
    </row>
    <row r="85" spans="3:9">
      <c r="C85" s="32"/>
      <c r="D85" s="32"/>
      <c r="E85" s="32"/>
      <c r="F85" s="32"/>
      <c r="G85" s="32"/>
      <c r="H85" s="32"/>
      <c r="I85" s="32"/>
    </row>
    <row r="86" spans="3:9">
      <c r="C86" s="32"/>
      <c r="D86" s="32"/>
      <c r="E86" s="32"/>
      <c r="F86" s="32"/>
      <c r="G86" s="32"/>
      <c r="H86" s="32"/>
      <c r="I86" s="32"/>
    </row>
    <row r="87" spans="3:9">
      <c r="C87" s="32"/>
      <c r="D87" s="32"/>
      <c r="E87" s="32"/>
      <c r="F87" s="32"/>
      <c r="G87" s="32"/>
      <c r="H87" s="32"/>
      <c r="I87" s="32"/>
    </row>
    <row r="88" spans="3:9">
      <c r="C88" s="32"/>
      <c r="D88" s="32"/>
      <c r="E88" s="32"/>
      <c r="F88" s="32"/>
      <c r="G88" s="32"/>
      <c r="H88" s="32"/>
      <c r="I88" s="32"/>
    </row>
    <row r="89" spans="3:9">
      <c r="C89" s="32"/>
      <c r="D89" s="32"/>
      <c r="E89" s="32"/>
      <c r="F89" s="32"/>
      <c r="G89" s="32"/>
      <c r="H89" s="32"/>
      <c r="I89" s="32"/>
    </row>
    <row r="90" spans="3:9">
      <c r="C90" s="32"/>
      <c r="D90" s="32"/>
      <c r="E90" s="32"/>
      <c r="F90" s="32"/>
      <c r="G90" s="32"/>
      <c r="H90" s="32"/>
      <c r="I90" s="32"/>
    </row>
    <row r="91" spans="3:9">
      <c r="C91" s="32"/>
      <c r="D91" s="32"/>
      <c r="E91" s="32"/>
      <c r="F91" s="32"/>
      <c r="G91" s="32"/>
      <c r="H91" s="32"/>
      <c r="I91" s="32"/>
    </row>
    <row r="92" spans="3:9">
      <c r="C92" s="32"/>
      <c r="D92" s="32"/>
      <c r="E92" s="32"/>
      <c r="F92" s="32"/>
      <c r="G92" s="32"/>
      <c r="H92" s="32"/>
      <c r="I92" s="32"/>
    </row>
    <row r="93" spans="3:9">
      <c r="C93" s="32"/>
      <c r="D93" s="32"/>
      <c r="E93" s="32"/>
      <c r="F93" s="32"/>
      <c r="G93" s="32"/>
      <c r="H93" s="32"/>
      <c r="I93" s="32"/>
    </row>
    <row r="94" spans="3:9">
      <c r="C94" s="32"/>
      <c r="D94" s="32"/>
      <c r="E94" s="32"/>
      <c r="F94" s="32"/>
      <c r="G94" s="32"/>
      <c r="H94" s="32"/>
      <c r="I94" s="32"/>
    </row>
    <row r="95" spans="3:9">
      <c r="C95" s="32"/>
      <c r="D95" s="32"/>
      <c r="E95" s="32"/>
      <c r="F95" s="32"/>
      <c r="G95" s="32"/>
      <c r="H95" s="32"/>
      <c r="I95" s="32"/>
    </row>
    <row r="96" spans="3:9">
      <c r="C96" s="32"/>
      <c r="D96" s="32"/>
      <c r="E96" s="32"/>
      <c r="F96" s="32"/>
      <c r="G96" s="32"/>
      <c r="H96" s="32"/>
      <c r="I96" s="32"/>
    </row>
    <row r="97" spans="3:8">
      <c r="C97" s="32"/>
      <c r="D97" s="32"/>
      <c r="E97" s="32"/>
      <c r="F97" s="32"/>
      <c r="G97" s="32"/>
      <c r="H97" s="32"/>
    </row>
  </sheetData>
  <mergeCells count="2">
    <mergeCell ref="C14:H14"/>
    <mergeCell ref="I14:J14"/>
  </mergeCells>
  <phoneticPr fontId="1" type="noConversion"/>
  <dataValidations count="1">
    <dataValidation type="list" allowBlank="1" showInputMessage="1" showErrorMessage="1" sqref="T2:T61">
      <formula1>$B$2:$B$11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B1" workbookViewId="0">
      <selection activeCell="B19" sqref="B19"/>
    </sheetView>
  </sheetViews>
  <sheetFormatPr defaultRowHeight="13.5"/>
  <cols>
    <col min="1" max="1" width="12.25" style="58" bestFit="1" customWidth="1"/>
    <col min="2" max="2" width="70.25" style="59" customWidth="1"/>
    <col min="3" max="3" width="17.25" style="58" bestFit="1" customWidth="1"/>
    <col min="4" max="4" width="12.625" style="58" bestFit="1" customWidth="1"/>
    <col min="5" max="5" width="12.625" style="1" bestFit="1" customWidth="1"/>
    <col min="6" max="16384" width="9" style="58"/>
  </cols>
  <sheetData>
    <row r="1" spans="1:5">
      <c r="A1" s="1" t="s">
        <v>375</v>
      </c>
      <c r="B1" s="1" t="s">
        <v>376</v>
      </c>
      <c r="C1" s="1" t="s">
        <v>378</v>
      </c>
      <c r="D1" s="1" t="s">
        <v>377</v>
      </c>
      <c r="E1" s="1" t="s">
        <v>383</v>
      </c>
    </row>
    <row r="2" spans="1:5">
      <c r="A2" s="1" t="s">
        <v>379</v>
      </c>
      <c r="B2" s="1" t="s">
        <v>220</v>
      </c>
      <c r="C2" s="1" t="s">
        <v>382</v>
      </c>
      <c r="D2" s="1" t="s">
        <v>380</v>
      </c>
      <c r="E2" s="1" t="s">
        <v>384</v>
      </c>
    </row>
    <row r="3" spans="1:5">
      <c r="A3" s="1" t="s">
        <v>219</v>
      </c>
      <c r="B3" s="1" t="s">
        <v>221</v>
      </c>
      <c r="C3" s="1" t="s">
        <v>321</v>
      </c>
      <c r="D3" s="1" t="s">
        <v>292</v>
      </c>
      <c r="E3" s="1" t="s">
        <v>385</v>
      </c>
    </row>
    <row r="4" spans="1:5">
      <c r="A4" s="1" t="s">
        <v>293</v>
      </c>
      <c r="B4" s="1" t="s">
        <v>283</v>
      </c>
      <c r="C4" s="1" t="s">
        <v>322</v>
      </c>
      <c r="D4" s="1" t="s">
        <v>381</v>
      </c>
    </row>
    <row r="5" spans="1:5">
      <c r="A5" s="1" t="s">
        <v>294</v>
      </c>
      <c r="B5" s="1" t="s">
        <v>289</v>
      </c>
      <c r="C5" s="1" t="s">
        <v>322</v>
      </c>
      <c r="D5" s="1" t="s">
        <v>381</v>
      </c>
    </row>
    <row r="6" spans="1:5" s="84" customFormat="1">
      <c r="A6" s="89" t="s">
        <v>290</v>
      </c>
      <c r="B6" s="89" t="s">
        <v>291</v>
      </c>
      <c r="C6" s="89"/>
      <c r="D6" s="89" t="s">
        <v>380</v>
      </c>
      <c r="E6" s="1"/>
    </row>
    <row r="7" spans="1:5">
      <c r="A7" s="1" t="s">
        <v>309</v>
      </c>
      <c r="B7" s="1" t="s">
        <v>310</v>
      </c>
      <c r="C7" s="1" t="s">
        <v>322</v>
      </c>
      <c r="D7" s="1" t="s">
        <v>380</v>
      </c>
    </row>
    <row r="8" spans="1:5">
      <c r="A8" s="1" t="s">
        <v>319</v>
      </c>
      <c r="B8" s="1" t="s">
        <v>320</v>
      </c>
      <c r="C8" s="1" t="s">
        <v>386</v>
      </c>
      <c r="D8" s="1" t="s">
        <v>380</v>
      </c>
      <c r="E8" s="11" t="s">
        <v>389</v>
      </c>
    </row>
    <row r="9" spans="1:5">
      <c r="A9" s="1" t="s">
        <v>330</v>
      </c>
      <c r="B9" s="1" t="s">
        <v>331</v>
      </c>
      <c r="C9" s="1" t="s">
        <v>387</v>
      </c>
      <c r="D9" s="1" t="s">
        <v>381</v>
      </c>
      <c r="E9" s="90" t="s">
        <v>388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CR_Weekly</vt:lpstr>
      <vt:lpstr>QC_Weekly</vt:lpstr>
      <vt:lpstr>CR_PivotTable</vt:lpstr>
      <vt:lpstr>CQ_db</vt:lpstr>
      <vt:lpstr>QC_db</vt:lpstr>
      <vt:lpstr>CS_CRs</vt:lpstr>
      <vt:lpstr>CQ_db!CR_Status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2013-09-30T03:40:11Z</dcterms:modified>
</cp:coreProperties>
</file>